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25" windowHeight="10425" tabRatio="643" activeTab="1"/>
  </bookViews>
  <sheets>
    <sheet name="BC thu" sheetId="12" r:id="rId1"/>
    <sheet name="BC chi" sheetId="37" r:id="rId2"/>
    <sheet name="TABMIS CHI" sheetId="41" state="hidden" r:id="rId3"/>
    <sheet name="Thu dieu tiet" sheetId="43" state="hidden" r:id="rId4"/>
    <sheet name="Tang hut thu" sheetId="44" state="hidden" r:id="rId5"/>
    <sheet name="TT" sheetId="13" state="hidden" r:id="rId6"/>
    <sheet name="TP" sheetId="45" state="hidden" r:id="rId7"/>
    <sheet name="DH" sheetId="46" state="hidden" r:id="rId8"/>
    <sheet name="DT" sheetId="47" state="hidden" r:id="rId9"/>
    <sheet name="NH" sheetId="48" state="hidden" r:id="rId10"/>
    <sheet name="DL" sheetId="49" state="hidden" r:id="rId11"/>
    <sheet name="ST" sheetId="50" state="hidden" r:id="rId12"/>
    <sheet name="IA" sheetId="51" state="hidden" r:id="rId13"/>
    <sheet name="KR" sheetId="52" state="hidden" r:id="rId14"/>
    <sheet name="KL" sheetId="53" state="hidden" r:id="rId15"/>
    <sheet name="TMR" sheetId="54" state="hidden" r:id="rId16"/>
  </sheets>
  <externalReferences>
    <externalReference r:id="rId17"/>
    <externalReference r:id="rId18"/>
  </externalReferences>
  <definedNames>
    <definedName name="_">#N/A</definedName>
    <definedName name="__">#N/A</definedName>
    <definedName name="___">#N/A</definedName>
    <definedName name="____">#N/A</definedName>
    <definedName name="____ban2" hidden="1">{"'Sheet1'!$L$16"}</definedName>
    <definedName name="____cep1" hidden="1">{"'Sheet1'!$L$16"}</definedName>
    <definedName name="____Coc39" hidden="1">{"'Sheet1'!$L$16"}</definedName>
    <definedName name="____Goi8" hidden="1">{"'Sheet1'!$L$16"}</definedName>
    <definedName name="____HUY1" hidden="1">{"'Sheet1'!$L$16"}</definedName>
    <definedName name="____HUY2" hidden="1">{"'Sheet1'!$L$16"}</definedName>
    <definedName name="____Lan1" hidden="1">{"'Sheet1'!$L$16"}</definedName>
    <definedName name="____LAN3" hidden="1">{"'Sheet1'!$L$16"}</definedName>
    <definedName name="____lk2" hidden="1">{"'Sheet1'!$L$16"}</definedName>
    <definedName name="____NSO2" hidden="1">{"'Sheet1'!$L$16"}</definedName>
    <definedName name="____PA3" hidden="1">{"'Sheet1'!$L$16"}</definedName>
    <definedName name="____Pl2" hidden="1">{"'Sheet1'!$L$16"}</definedName>
    <definedName name="____tt3" hidden="1">{"'Sheet1'!$L$16"}</definedName>
    <definedName name="____TT31" hidden="1">{"'Sheet1'!$L$16"}</definedName>
    <definedName name="____Tru21" hidden="1">{"'Sheet1'!$L$16"}</definedName>
    <definedName name="____VM2" hidden="1">{"'Sheet1'!$L$16"}</definedName>
    <definedName name="___ban2" hidden="1">{"'Sheet1'!$L$16"}</definedName>
    <definedName name="___cep1" hidden="1">{"'Sheet1'!$L$16"}</definedName>
    <definedName name="___Coc39" hidden="1">{"'Sheet1'!$L$16"}</definedName>
    <definedName name="___Goi8" hidden="1">{"'Sheet1'!$L$16"}</definedName>
    <definedName name="___HUY1" hidden="1">{"'Sheet1'!$L$16"}</definedName>
    <definedName name="___HUY2" hidden="1">{"'Sheet1'!$L$16"}</definedName>
    <definedName name="___Lan1" hidden="1">{"'Sheet1'!$L$16"}</definedName>
    <definedName name="___LAN3" hidden="1">{"'Sheet1'!$L$16"}</definedName>
    <definedName name="___lk2" hidden="1">{"'Sheet1'!$L$16"}</definedName>
    <definedName name="___NSO2" hidden="1">{"'Sheet1'!$L$16"}</definedName>
    <definedName name="___PA3" hidden="1">{"'Sheet1'!$L$16"}</definedName>
    <definedName name="___Pl2" hidden="1">{"'Sheet1'!$L$16"}</definedName>
    <definedName name="___tt3" hidden="1">{"'Sheet1'!$L$16"}</definedName>
    <definedName name="___TT31" hidden="1">{"'Sheet1'!$L$16"}</definedName>
    <definedName name="___Tru21" hidden="1">{"'Sheet1'!$L$16"}</definedName>
    <definedName name="___VM2" hidden="1">{"'Sheet1'!$L$16"}</definedName>
    <definedName name="__ban2" hidden="1">{"'Sheet1'!$L$16"}</definedName>
    <definedName name="__cep1" hidden="1">{"'Sheet1'!$L$16"}</definedName>
    <definedName name="__Coc39" hidden="1">{"'Sheet1'!$L$16"}</definedName>
    <definedName name="__Goi8" hidden="1">{"'Sheet1'!$L$16"}</definedName>
    <definedName name="__HUY1" hidden="1">{"'Sheet1'!$L$16"}</definedName>
    <definedName name="__HUY2" hidden="1">{"'Sheet1'!$L$16"}</definedName>
    <definedName name="__Lan1" hidden="1">{"'Sheet1'!$L$16"}</definedName>
    <definedName name="__LAN3" hidden="1">{"'Sheet1'!$L$16"}</definedName>
    <definedName name="__lk2" hidden="1">{"'Sheet1'!$L$16"}</definedName>
    <definedName name="__NSO2" hidden="1">{"'Sheet1'!$L$16"}</definedName>
    <definedName name="__PA3" hidden="1">{"'Sheet1'!$L$16"}</definedName>
    <definedName name="__Pl2" hidden="1">{"'Sheet1'!$L$16"}</definedName>
    <definedName name="__tt3" hidden="1">{"'Sheet1'!$L$16"}</definedName>
    <definedName name="__TT31" hidden="1">{"'Sheet1'!$L$16"}</definedName>
    <definedName name="__Tru21" hidden="1">{"'Sheet1'!$L$16"}</definedName>
    <definedName name="__VM2" hidden="1">{"'Sheet1'!$L$16"}</definedName>
    <definedName name="_ban2" hidden="1">{"'Sheet1'!$L$16"}</definedName>
    <definedName name="_cep1" hidden="1">{"'Sheet1'!$L$16"}</definedName>
    <definedName name="_Coc39" hidden="1">{"'Sheet1'!$L$16"}</definedName>
    <definedName name="_Fill">#REF!</definedName>
    <definedName name="_Goi8" hidden="1">{"'Sheet1'!$L$16"}</definedName>
    <definedName name="_HUY1" hidden="1">{"'Sheet1'!$L$16"}</definedName>
    <definedName name="_HUY2" hidden="1">{"'Sheet1'!$L$16"}</definedName>
    <definedName name="_Key1" hidden="1">#REF!</definedName>
    <definedName name="_Key2" hidden="1">#REF!</definedName>
    <definedName name="_Lan1" hidden="1">{"'Sheet1'!$L$16"}</definedName>
    <definedName name="_LAN3" hidden="1">{"'Sheet1'!$L$16"}</definedName>
    <definedName name="_lk2" hidden="1">{"'Sheet1'!$L$16"}</definedName>
    <definedName name="_NSO2" hidden="1">{"'Sheet1'!$L$16"}</definedName>
    <definedName name="_Order1" hidden="1">255</definedName>
    <definedName name="_Order2" hidden="1">255</definedName>
    <definedName name="_PA3" hidden="1">{"'Sheet1'!$L$16"}</definedName>
    <definedName name="_Pl2" hidden="1">{"'Sheet1'!$L$16"}</definedName>
    <definedName name="_Sort" hidden="1">#REF!</definedName>
    <definedName name="_tt3" hidden="1">{"'Sheet1'!$L$16"}</definedName>
    <definedName name="_TT31" hidden="1">{"'Sheet1'!$L$16"}</definedName>
    <definedName name="_Tru21" hidden="1">{"'Sheet1'!$L$16"}</definedName>
    <definedName name="_VM2" hidden="1">{"'Sheet1'!$L$16"}</definedName>
    <definedName name="a">'[1]§¬n gi¸ chÝnh'!$F$4:$F$1428</definedName>
    <definedName name="AccessDatabase" hidden="1">"C:\My Documents\LeBinh\Xls\VP Cong ty\FORM.mdb"</definedName>
    <definedName name="ADADADD" hidden="1">{"'Sheet1'!$L$16"}</definedName>
    <definedName name="anscount" hidden="1">6</definedName>
    <definedName name="ATGT" hidden="1">{"'Sheet1'!$L$16"}</definedName>
    <definedName name="â" hidden="1">{"'Sheet1'!$L$16"}</definedName>
    <definedName name="b" hidden="1">{"'Sheet1'!$L$16"}</definedName>
    <definedName name="btnm3" hidden="1">{"'Sheet1'!$L$16"}</definedName>
    <definedName name="Coc_60" hidden="1">{"'Sheet1'!$L$16"}</definedName>
    <definedName name="Code" hidden="1">#REF!</definedName>
    <definedName name="CTCT1" hidden="1">{"'Sheet1'!$L$16"}</definedName>
    <definedName name="chitietbgiang2" hidden="1">{"'Sheet1'!$L$16"}</definedName>
    <definedName name="d" hidden="1">{"'Sheet1'!$L$16"}</definedName>
    <definedName name="data1" hidden="1">#REF!</definedName>
    <definedName name="data2" hidden="1">#REF!</definedName>
    <definedName name="data3" hidden="1">#REF!</definedName>
    <definedName name="DenDK" hidden="1">{"'Sheet1'!$L$16"}</definedName>
    <definedName name="dfg" hidden="1">{"'Sheet1'!$L$16"}</definedName>
    <definedName name="dgctp2" hidden="1">{"'Sheet1'!$L$16"}</definedName>
    <definedName name="Discount" hidden="1">#REF!</definedName>
    <definedName name="display_area_2" hidden="1">#REF!</definedName>
    <definedName name="dsh" hidden="1">#REF!</definedName>
    <definedName name="E" hidden="1">{#N/A,#N/A,FALSE,"BN (2)"}</definedName>
    <definedName name="f" hidden="1">{"'Sheet1'!$L$16"}</definedName>
    <definedName name="FCode" hidden="1">#REF!</definedName>
    <definedName name="fsdfdsf" hidden="1">{"'Sheet1'!$L$16"}</definedName>
    <definedName name="g" hidden="1">{"'Sheet1'!$L$16"}</definedName>
    <definedName name="h" hidden="1">{"'Sheet1'!$L$16"}</definedName>
    <definedName name="hhh" hidden="1">{"'Sheet1'!$L$16"}</definedName>
    <definedName name="HiddenRows" hidden="1">#REF!</definedName>
    <definedName name="hj" hidden="1">{"'Sheet1'!$L$16"}</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hidden="1">{"'Sheet1'!$L$16"}</definedName>
    <definedName name="hu" hidden="1">{"'Sheet1'!$L$16"}</definedName>
    <definedName name="huy" hidden="1">{"'Sheet1'!$L$16"}</definedName>
    <definedName name="KLduonggiaods" hidden="1">{"'Sheet1'!$L$16"}</definedName>
    <definedName name="komtun" hidden="1">{"'Sheet1'!$L$16"}</definedName>
    <definedName name="kontum" hidden="1">{#N/A,#N/A,TRUE,"BT M200 da 10x20"}</definedName>
    <definedName name="ksbn" hidden="1">{"'Sheet1'!$L$16"}</definedName>
    <definedName name="kshn" hidden="1">{"'Sheet1'!$L$16"}</definedName>
    <definedName name="ksls" hidden="1">{"'Sheet1'!$L$16"}</definedName>
    <definedName name="KHANHKHUNG" hidden="1">{"'Sheet1'!$L$16"}</definedName>
    <definedName name="khla09" hidden="1">{"'Sheet1'!$L$16"}</definedName>
    <definedName name="khongtruotgia" hidden="1">{"'Sheet1'!$L$16"}</definedName>
    <definedName name="khvh09" hidden="1">{"'Sheet1'!$L$16"}</definedName>
    <definedName name="KHYt09" hidden="1">{"'Sheet1'!$L$16"}</definedName>
    <definedName name="lan" hidden="1">{#N/A,#N/A,TRUE,"BT M200 da 10x20"}</definedName>
    <definedName name="langson" hidden="1">{"'Sheet1'!$L$16"}</definedName>
    <definedName name="mo" hidden="1">{"'Sheet1'!$L$16"}</definedName>
    <definedName name="NHANH2_CG4" hidden="1">{"'Sheet1'!$L$16"}</definedName>
    <definedName name="OrderTable" hidden="1">#REF!</definedName>
    <definedName name="PAIII_" hidden="1">{"'Sheet1'!$L$16"}</definedName>
    <definedName name="PMS" hidden="1">{"'Sheet1'!$L$16"}</definedName>
    <definedName name="_xlnm.Print_Area" localSheetId="1">'BC chi'!$A$1:$P$59</definedName>
    <definedName name="_xlnm.Print_Area" localSheetId="0">'BC thu'!$A$5:$L$53</definedName>
    <definedName name="_xlnm.Print_Area" localSheetId="4">'Tang hut thu'!$A$2:$R$43</definedName>
    <definedName name="_xlnm.Print_Area" localSheetId="5">TT!$A$8:$O$196</definedName>
    <definedName name="_xlnm.Print_Area" localSheetId="3">'Thu dieu tiet'!$A$3:$CM$62</definedName>
    <definedName name="_xlnm.Print_Titles" localSheetId="1">'BC chi'!$4:$8</definedName>
    <definedName name="_xlnm.Print_Titles" localSheetId="0">'BC thu'!$5:$9</definedName>
    <definedName name="_xlnm.Print_Titles" localSheetId="5">TT!$8:$10</definedName>
    <definedName name="ProdForm" hidden="1">#REF!</definedName>
    <definedName name="Product" hidden="1">#REF!</definedName>
    <definedName name="RCArea" hidden="1">#REF!</definedName>
    <definedName name="re" hidden="1">{"'Sheet1'!$L$16"}</definedName>
    <definedName name="rr" hidden="1">{"'Sheet1'!$L$16"}</definedName>
    <definedName name="sdbv" hidden="1">{"'Sheet1'!$L$16"}</definedName>
    <definedName name="Sosanh2" hidden="1">{"'Sheet1'!$L$16"}</definedName>
    <definedName name="SpecialPrice" hidden="1">#REF!</definedName>
    <definedName name="T.3" hidden="1">{"'Sheet1'!$L$16"}</definedName>
    <definedName name="tbl_ProdInfo" hidden="1">#REF!</definedName>
    <definedName name="ttttt" hidden="1">{"'Sheet1'!$L$16"}</definedName>
    <definedName name="ttttttttttt" hidden="1">{"'Sheet1'!$L$16"}</definedName>
    <definedName name="tuyennhanh" hidden="1">{"'Sheet1'!$L$16"}</definedName>
    <definedName name="tha" hidden="1">{"'Sheet1'!$L$16"}</definedName>
    <definedName name="trong" hidden="1">{"'Sheet1'!$L$16"}</definedName>
    <definedName name="uu" hidden="1">{"'Sheet1'!$L$16"}</definedName>
    <definedName name="uu.54">#REF!</definedName>
    <definedName name="VATM" hidden="1">{"'Sheet1'!$L$16"}</definedName>
    <definedName name="vcoto" hidden="1">{"'Sheet1'!$L$16"}</definedName>
    <definedName name="VH" hidden="1">{"'Sheet1'!$L$16"}</definedName>
    <definedName name="Viet" hidden="1">{"'Sheet1'!$L$16"}</definedName>
    <definedName name="vlct" hidden="1">{"'Sheet1'!$L$16"}</definedName>
    <definedName name="wrn.Bang._.ke._.nhan._.hang." hidden="1">{#N/A,#N/A,FALSE,"Ke khai NH"}</definedName>
    <definedName name="wrn.Che._.do._.duoc._.huong." hidden="1">{#N/A,#N/A,FALSE,"BN (2)"}</definedName>
    <definedName name="wrn.chi._.tiÆt." hidden="1">{#N/A,#N/A,FALSE,"Chi tiÆt"}</definedName>
    <definedName name="wrn.Giáy._.bao._.no." hidden="1">{#N/A,#N/A,FALSE,"BN"}</definedName>
    <definedName name="wrn.vd." hidden="1">{#N/A,#N/A,TRUE,"BT M200 da 10x20"}</definedName>
    <definedName name="xls" hidden="1">{"'Sheet1'!$L$16"}</definedName>
    <definedName name="xlttbninh" hidden="1">{"'Sheet1'!$L$16"}</definedName>
    <definedName name="xxx54">#REF!</definedName>
    <definedName name="zzz54">#REF!</definedName>
  </definedNames>
  <calcPr calcId="144525"/>
</workbook>
</file>

<file path=xl/calcChain.xml><?xml version="1.0" encoding="utf-8"?>
<calcChain xmlns="http://schemas.openxmlformats.org/spreadsheetml/2006/main">
  <c r="N43" i="37" l="1"/>
  <c r="L14" i="12"/>
  <c r="L16" i="12"/>
  <c r="L17" i="12"/>
  <c r="L18" i="12"/>
  <c r="L19" i="12"/>
  <c r="L20" i="12"/>
  <c r="L21" i="12"/>
  <c r="L22" i="12"/>
  <c r="L23" i="12"/>
  <c r="L24" i="12"/>
  <c r="L25" i="12"/>
  <c r="L26" i="12"/>
  <c r="L27" i="12"/>
  <c r="L28" i="12"/>
  <c r="L29" i="12"/>
  <c r="L30" i="12"/>
  <c r="L31" i="12"/>
  <c r="L32" i="12"/>
  <c r="L33" i="12"/>
  <c r="L34" i="12"/>
  <c r="L35" i="12"/>
  <c r="L36" i="12"/>
  <c r="L39" i="12"/>
  <c r="L40" i="12"/>
  <c r="L41" i="12"/>
  <c r="L42" i="12"/>
  <c r="L43" i="12"/>
  <c r="L44" i="12"/>
  <c r="L47" i="12"/>
  <c r="L48" i="12"/>
  <c r="K14" i="12"/>
  <c r="K16" i="12"/>
  <c r="K17" i="12"/>
  <c r="K18" i="12"/>
  <c r="K19" i="12"/>
  <c r="K20" i="12"/>
  <c r="K21" i="12"/>
  <c r="K22" i="12"/>
  <c r="K23" i="12"/>
  <c r="K24" i="12"/>
  <c r="K25" i="12"/>
  <c r="K26" i="12"/>
  <c r="K27" i="12"/>
  <c r="K28" i="12"/>
  <c r="K29" i="12"/>
  <c r="K30" i="12"/>
  <c r="K31" i="12"/>
  <c r="K32" i="12"/>
  <c r="K33" i="12"/>
  <c r="K34" i="12"/>
  <c r="K35" i="12"/>
  <c r="K36" i="12"/>
  <c r="K39" i="12"/>
  <c r="K40" i="12"/>
  <c r="K41" i="12"/>
  <c r="K42" i="12"/>
  <c r="K43" i="12"/>
  <c r="K44" i="12"/>
  <c r="K47" i="12"/>
  <c r="K51" i="12"/>
  <c r="K52" i="12"/>
  <c r="J45" i="12"/>
  <c r="J46" i="12" s="1"/>
  <c r="J37" i="12"/>
  <c r="J15" i="12"/>
  <c r="J12" i="12"/>
  <c r="J13" i="12" s="1"/>
  <c r="L45" i="12" l="1"/>
  <c r="K45" i="12"/>
  <c r="J11" i="12"/>
  <c r="J10" i="12"/>
  <c r="L17" i="37"/>
  <c r="N13" i="37"/>
  <c r="L13" i="37"/>
  <c r="H23" i="37"/>
  <c r="D23" i="37" s="1"/>
  <c r="H15" i="37"/>
  <c r="D15" i="37" s="1"/>
  <c r="P15" i="37" s="1"/>
  <c r="P23" i="37" l="1"/>
  <c r="M23" i="37"/>
  <c r="M15" i="37"/>
  <c r="N54" i="37"/>
  <c r="I48" i="12"/>
  <c r="I45" i="12"/>
  <c r="I46" i="12" s="1"/>
  <c r="I38" i="12"/>
  <c r="I37" i="12" s="1"/>
  <c r="I15" i="12"/>
  <c r="I12" i="12"/>
  <c r="I13" i="12" s="1"/>
  <c r="I10" i="12" l="1"/>
  <c r="I11" i="12"/>
  <c r="F51" i="12" l="1"/>
  <c r="F52" i="12" s="1"/>
  <c r="F49" i="12"/>
  <c r="F50" i="12" s="1"/>
  <c r="F48" i="12"/>
  <c r="F46" i="12"/>
  <c r="F44" i="12"/>
  <c r="F41" i="12"/>
  <c r="F38" i="12" s="1"/>
  <c r="F37" i="12" s="1"/>
  <c r="F15" i="12"/>
  <c r="F12" i="12"/>
  <c r="F13" i="12" s="1"/>
  <c r="F10" i="12" l="1"/>
  <c r="F11" i="12"/>
  <c r="G48" i="12" l="1"/>
  <c r="C43" i="37" l="1"/>
  <c r="O58" i="37" l="1"/>
  <c r="D58" i="37"/>
  <c r="P58" i="37" s="1"/>
  <c r="O57" i="37"/>
  <c r="D57" i="37"/>
  <c r="P57" i="37" s="1"/>
  <c r="O55" i="37"/>
  <c r="H55" i="37"/>
  <c r="D55" i="37" s="1"/>
  <c r="O54" i="37"/>
  <c r="H54" i="37"/>
  <c r="D54" i="37" s="1"/>
  <c r="O53" i="37"/>
  <c r="D53" i="37"/>
  <c r="P53" i="37" s="1"/>
  <c r="O52" i="37"/>
  <c r="I52" i="37"/>
  <c r="H52" i="37" s="1"/>
  <c r="D52" i="37" s="1"/>
  <c r="O51" i="37"/>
  <c r="D51" i="37"/>
  <c r="M51" i="37" s="1"/>
  <c r="O50" i="37"/>
  <c r="H50" i="37"/>
  <c r="D50" i="37" s="1"/>
  <c r="M50" i="37" s="1"/>
  <c r="O49" i="37"/>
  <c r="D49" i="37"/>
  <c r="P49" i="37" s="1"/>
  <c r="H48" i="37"/>
  <c r="D48" i="37" s="1"/>
  <c r="O47" i="37"/>
  <c r="H47" i="37"/>
  <c r="D47" i="37" s="1"/>
  <c r="O46" i="37"/>
  <c r="H46" i="37"/>
  <c r="D46" i="37" s="1"/>
  <c r="P46" i="37" s="1"/>
  <c r="N45" i="37"/>
  <c r="L45" i="37"/>
  <c r="L44" i="37" s="1"/>
  <c r="H45" i="37"/>
  <c r="D45" i="37"/>
  <c r="C45" i="37"/>
  <c r="C44" i="37" s="1"/>
  <c r="K44" i="37"/>
  <c r="J44" i="37"/>
  <c r="J30" i="37" s="1"/>
  <c r="O43" i="37"/>
  <c r="H43" i="37"/>
  <c r="D43" i="37" s="1"/>
  <c r="P43" i="37" s="1"/>
  <c r="O42" i="37"/>
  <c r="H42" i="37"/>
  <c r="D42" i="37" s="1"/>
  <c r="O41" i="37"/>
  <c r="K41" i="37"/>
  <c r="H41" i="37"/>
  <c r="O40" i="37"/>
  <c r="H40" i="37"/>
  <c r="D40" i="37" s="1"/>
  <c r="O39" i="37"/>
  <c r="H39" i="37"/>
  <c r="D39" i="37" s="1"/>
  <c r="O38" i="37"/>
  <c r="H38" i="37"/>
  <c r="D38" i="37" s="1"/>
  <c r="P38" i="37" s="1"/>
  <c r="O37" i="37"/>
  <c r="H37" i="37"/>
  <c r="D37" i="37" s="1"/>
  <c r="P37" i="37" s="1"/>
  <c r="O36" i="37"/>
  <c r="H36" i="37"/>
  <c r="D36" i="37" s="1"/>
  <c r="P36" i="37" s="1"/>
  <c r="O35" i="37"/>
  <c r="K35" i="37"/>
  <c r="K31" i="37" s="1"/>
  <c r="H35" i="37"/>
  <c r="O34" i="37"/>
  <c r="H34" i="37"/>
  <c r="D34" i="37" s="1"/>
  <c r="P34" i="37" s="1"/>
  <c r="O33" i="37"/>
  <c r="H33" i="37"/>
  <c r="D33" i="37" s="1"/>
  <c r="P33" i="37" s="1"/>
  <c r="O32" i="37"/>
  <c r="I32" i="37"/>
  <c r="H32" i="37" s="1"/>
  <c r="D32" i="37" s="1"/>
  <c r="N31" i="37"/>
  <c r="G31" i="37"/>
  <c r="G30" i="37" s="1"/>
  <c r="F31" i="37"/>
  <c r="F30" i="37" s="1"/>
  <c r="E31" i="37"/>
  <c r="E30" i="37" s="1"/>
  <c r="C31" i="37"/>
  <c r="O29" i="37"/>
  <c r="H29" i="37"/>
  <c r="D29" i="37" s="1"/>
  <c r="M29" i="37" s="1"/>
  <c r="O28" i="37"/>
  <c r="D28" i="37"/>
  <c r="M28" i="37" s="1"/>
  <c r="O27" i="37"/>
  <c r="D27" i="37"/>
  <c r="M27" i="37" s="1"/>
  <c r="O26" i="37"/>
  <c r="D26" i="37"/>
  <c r="M26" i="37" s="1"/>
  <c r="N25" i="37"/>
  <c r="N22" i="37" s="1"/>
  <c r="L25" i="37"/>
  <c r="L22" i="37" s="1"/>
  <c r="J25" i="37"/>
  <c r="J22" i="37" s="1"/>
  <c r="J11" i="37" s="1"/>
  <c r="H25" i="37"/>
  <c r="C25" i="37"/>
  <c r="C22" i="37" s="1"/>
  <c r="O24" i="37"/>
  <c r="H24" i="37"/>
  <c r="D24" i="37" s="1"/>
  <c r="K22" i="37"/>
  <c r="K11" i="37" s="1"/>
  <c r="O21" i="37"/>
  <c r="D21" i="37"/>
  <c r="P21" i="37" s="1"/>
  <c r="N20" i="37"/>
  <c r="L20" i="37"/>
  <c r="K20" i="37"/>
  <c r="J20" i="37"/>
  <c r="I20" i="37"/>
  <c r="H20" i="37"/>
  <c r="C20" i="37"/>
  <c r="O19" i="37"/>
  <c r="H19" i="37"/>
  <c r="D19" i="37"/>
  <c r="P19" i="37" s="1"/>
  <c r="O18" i="37"/>
  <c r="H18" i="37"/>
  <c r="D18" i="37" s="1"/>
  <c r="H17" i="37"/>
  <c r="D17" i="37" s="1"/>
  <c r="I16" i="37"/>
  <c r="C16" i="37"/>
  <c r="C14" i="37" s="1"/>
  <c r="H14" i="37"/>
  <c r="H13" i="37"/>
  <c r="D13" i="37" s="1"/>
  <c r="M13" i="37" s="1"/>
  <c r="P12" i="37"/>
  <c r="O12" i="37"/>
  <c r="M12" i="37"/>
  <c r="I11" i="37"/>
  <c r="G11" i="37"/>
  <c r="F11" i="37"/>
  <c r="H44" i="37" l="1"/>
  <c r="D35" i="37"/>
  <c r="P35" i="37" s="1"/>
  <c r="M45" i="37"/>
  <c r="J10" i="37"/>
  <c r="E11" i="37"/>
  <c r="E10" i="37" s="1"/>
  <c r="M57" i="37"/>
  <c r="P13" i="37"/>
  <c r="D20" i="37"/>
  <c r="P20" i="37" s="1"/>
  <c r="P32" i="37"/>
  <c r="C11" i="37"/>
  <c r="C30" i="37"/>
  <c r="P42" i="37"/>
  <c r="M42" i="37"/>
  <c r="P51" i="37"/>
  <c r="M53" i="37"/>
  <c r="M58" i="37"/>
  <c r="M17" i="37"/>
  <c r="P17" i="37"/>
  <c r="O25" i="37"/>
  <c r="M33" i="37"/>
  <c r="I31" i="37"/>
  <c r="P27" i="37"/>
  <c r="M37" i="37"/>
  <c r="P45" i="37"/>
  <c r="D44" i="37"/>
  <c r="M44" i="37" s="1"/>
  <c r="M43" i="37"/>
  <c r="P28" i="37"/>
  <c r="K30" i="37"/>
  <c r="K10" i="37" s="1"/>
  <c r="O45" i="37"/>
  <c r="M48" i="37"/>
  <c r="L16" i="37"/>
  <c r="L14" i="37" s="1"/>
  <c r="L11" i="37" s="1"/>
  <c r="D25" i="37"/>
  <c r="D22" i="37" s="1"/>
  <c r="P22" i="37" s="1"/>
  <c r="P26" i="37"/>
  <c r="L31" i="37"/>
  <c r="L30" i="37" s="1"/>
  <c r="M34" i="37"/>
  <c r="M36" i="37"/>
  <c r="M38" i="37"/>
  <c r="D41" i="37"/>
  <c r="P41" i="37" s="1"/>
  <c r="N44" i="37"/>
  <c r="O44" i="37" s="1"/>
  <c r="M46" i="37"/>
  <c r="M49" i="37"/>
  <c r="O31" i="37"/>
  <c r="M40" i="37"/>
  <c r="P40" i="37"/>
  <c r="G10" i="37"/>
  <c r="P39" i="37"/>
  <c r="M39" i="37"/>
  <c r="P52" i="37"/>
  <c r="M52" i="37"/>
  <c r="M55" i="37"/>
  <c r="P55" i="37"/>
  <c r="P47" i="37"/>
  <c r="M47" i="37"/>
  <c r="M54" i="37"/>
  <c r="P54" i="37"/>
  <c r="P18" i="37"/>
  <c r="D16" i="37"/>
  <c r="M18" i="37"/>
  <c r="P24" i="37"/>
  <c r="M24" i="37"/>
  <c r="O22" i="37"/>
  <c r="H16" i="37"/>
  <c r="N16" i="37"/>
  <c r="O17" i="37"/>
  <c r="M21" i="37"/>
  <c r="P29" i="37"/>
  <c r="M32" i="37"/>
  <c r="O48" i="37"/>
  <c r="M35" i="37"/>
  <c r="P50" i="37"/>
  <c r="F10" i="37"/>
  <c r="M19" i="37"/>
  <c r="O20" i="37"/>
  <c r="H22" i="37"/>
  <c r="H11" i="37" s="1"/>
  <c r="P48" i="37"/>
  <c r="C10" i="37" l="1"/>
  <c r="M20" i="37"/>
  <c r="D31" i="37"/>
  <c r="D30" i="37" s="1"/>
  <c r="H31" i="37"/>
  <c r="H30" i="37" s="1"/>
  <c r="H10" i="37" s="1"/>
  <c r="I30" i="37"/>
  <c r="I10" i="37" s="1"/>
  <c r="N30" i="37"/>
  <c r="P30" i="37" s="1"/>
  <c r="P44" i="37"/>
  <c r="P25" i="37"/>
  <c r="M25" i="37"/>
  <c r="M41" i="37"/>
  <c r="P16" i="37"/>
  <c r="O16" i="37"/>
  <c r="N14" i="37"/>
  <c r="N11" i="37" s="1"/>
  <c r="M30" i="37"/>
  <c r="M22" i="37"/>
  <c r="D14" i="37"/>
  <c r="M16" i="37"/>
  <c r="M31" i="37" l="1"/>
  <c r="O30" i="37"/>
  <c r="P31" i="37"/>
  <c r="D11" i="37"/>
  <c r="D10" i="37" s="1"/>
  <c r="M14" i="37"/>
  <c r="N10" i="37"/>
  <c r="P14" i="37"/>
  <c r="O14" i="37"/>
  <c r="L10" i="37"/>
  <c r="M11" i="37" l="1"/>
  <c r="M10" i="37"/>
  <c r="P11" i="37"/>
  <c r="O11" i="37"/>
  <c r="O10" i="37" l="1"/>
  <c r="P10" i="37"/>
  <c r="E46" i="12" l="1"/>
  <c r="K46" i="12" s="1"/>
  <c r="G46" i="12"/>
  <c r="H46" i="12" s="1"/>
  <c r="D46" i="12"/>
  <c r="L46" i="12" s="1"/>
  <c r="H14" i="12" l="1"/>
  <c r="H16" i="12"/>
  <c r="H17" i="12"/>
  <c r="H18" i="12"/>
  <c r="H19" i="12"/>
  <c r="H20" i="12"/>
  <c r="H21" i="12"/>
  <c r="H22" i="12"/>
  <c r="H23" i="12"/>
  <c r="H24" i="12"/>
  <c r="H25" i="12"/>
  <c r="H26" i="12"/>
  <c r="H27" i="12"/>
  <c r="H28" i="12"/>
  <c r="H29" i="12"/>
  <c r="H30" i="12"/>
  <c r="H31" i="12"/>
  <c r="H32" i="12"/>
  <c r="H33" i="12"/>
  <c r="H34" i="12"/>
  <c r="H35" i="12"/>
  <c r="H36" i="12"/>
  <c r="H39" i="12"/>
  <c r="H40" i="12"/>
  <c r="H42" i="12"/>
  <c r="H43" i="12"/>
  <c r="H45" i="12"/>
  <c r="H47" i="12"/>
  <c r="E38" i="12" l="1"/>
  <c r="K38" i="12" s="1"/>
  <c r="D38" i="12"/>
  <c r="L38" i="12" s="1"/>
  <c r="G15" i="12" l="1"/>
  <c r="D15" i="12"/>
  <c r="L15" i="12" s="1"/>
  <c r="D49" i="12" l="1"/>
  <c r="L49" i="12" s="1"/>
  <c r="D37" i="12"/>
  <c r="H53" i="12"/>
  <c r="D12" i="12"/>
  <c r="L12" i="12" s="1"/>
  <c r="L50" i="12"/>
  <c r="L51" i="12"/>
  <c r="L52" i="12"/>
  <c r="L53" i="12"/>
  <c r="K53" i="12"/>
  <c r="D10" i="12" l="1"/>
  <c r="L10" i="12" s="1"/>
  <c r="D13" i="12"/>
  <c r="L13" i="12" s="1"/>
  <c r="D11" i="12"/>
  <c r="L11" i="12" s="1"/>
  <c r="I17" i="44" l="1"/>
  <c r="J17" i="44"/>
  <c r="K17" i="44"/>
  <c r="L17" i="44"/>
  <c r="M17" i="44"/>
  <c r="N17" i="44"/>
  <c r="O17" i="44"/>
  <c r="P17" i="44"/>
  <c r="Q17" i="44"/>
  <c r="R17" i="44"/>
  <c r="S40" i="44"/>
  <c r="T40" i="44"/>
  <c r="U40" i="44"/>
  <c r="V40" i="44"/>
  <c r="W40" i="44"/>
  <c r="X40" i="44"/>
  <c r="Y40" i="44"/>
  <c r="Z40" i="44"/>
  <c r="AA40" i="44"/>
  <c r="AB40" i="44"/>
  <c r="AC40" i="44"/>
  <c r="AD40" i="44"/>
  <c r="AE40" i="44"/>
  <c r="E18" i="44" l="1"/>
  <c r="C18" i="44" s="1"/>
  <c r="E17" i="44"/>
  <c r="S16" i="44" l="1"/>
  <c r="S36" i="44" s="1"/>
  <c r="T16" i="44"/>
  <c r="T36" i="44" s="1"/>
  <c r="U16" i="44"/>
  <c r="U36" i="44" s="1"/>
  <c r="V16" i="44"/>
  <c r="V36" i="44" s="1"/>
  <c r="W16" i="44"/>
  <c r="W36" i="44" s="1"/>
  <c r="X16" i="44"/>
  <c r="X36" i="44" s="1"/>
  <c r="Y16" i="44"/>
  <c r="Y36" i="44" s="1"/>
  <c r="Z16" i="44"/>
  <c r="Z36" i="44" s="1"/>
  <c r="AA16" i="44"/>
  <c r="AA36" i="44" s="1"/>
  <c r="AB16" i="44"/>
  <c r="AB36" i="44" s="1"/>
  <c r="AC16" i="44"/>
  <c r="AC36" i="44" s="1"/>
  <c r="AD16" i="44"/>
  <c r="AD36" i="44" s="1"/>
  <c r="AE16" i="44"/>
  <c r="AE36" i="44" s="1"/>
  <c r="D15" i="44"/>
  <c r="D16" i="44" s="1"/>
  <c r="I15" i="44"/>
  <c r="I16" i="44" s="1"/>
  <c r="E9" i="44"/>
  <c r="C9" i="44" s="1"/>
  <c r="C13" i="44"/>
  <c r="C14" i="44"/>
  <c r="E48" i="12" l="1"/>
  <c r="K48" i="12" s="1"/>
  <c r="E12" i="12" l="1"/>
  <c r="K12" i="12" s="1"/>
  <c r="E13" i="12" l="1"/>
  <c r="K13" i="12" s="1"/>
  <c r="K11" i="41" l="1"/>
  <c r="D34" i="44" l="1"/>
  <c r="D33" i="44"/>
  <c r="D32" i="44"/>
  <c r="R32" i="44"/>
  <c r="Q32" i="44"/>
  <c r="P32" i="44"/>
  <c r="O32" i="44"/>
  <c r="N32" i="44"/>
  <c r="M32" i="44"/>
  <c r="L32" i="44"/>
  <c r="K32" i="44"/>
  <c r="J32" i="44"/>
  <c r="I32" i="44"/>
  <c r="D17" i="44"/>
  <c r="C17" i="44" s="1"/>
  <c r="E44" i="44" l="1"/>
  <c r="F43" i="44"/>
  <c r="F35" i="44"/>
  <c r="C34" i="44"/>
  <c r="H33" i="44"/>
  <c r="G33" i="44" s="1"/>
  <c r="C33" i="44"/>
  <c r="E32" i="44"/>
  <c r="H32" i="44"/>
  <c r="H31" i="44"/>
  <c r="G31" i="44" s="1"/>
  <c r="C29" i="44"/>
  <c r="C28" i="44"/>
  <c r="H26" i="44"/>
  <c r="E26" i="44"/>
  <c r="D26" i="44"/>
  <c r="H25" i="44"/>
  <c r="E25" i="44"/>
  <c r="H24" i="44"/>
  <c r="E24" i="44"/>
  <c r="H23" i="44"/>
  <c r="E23" i="44"/>
  <c r="H22" i="44"/>
  <c r="E22" i="44"/>
  <c r="H21" i="44"/>
  <c r="E21" i="44"/>
  <c r="R20" i="44"/>
  <c r="R19" i="44" s="1"/>
  <c r="Q20" i="44"/>
  <c r="Q19" i="44" s="1"/>
  <c r="P20" i="44"/>
  <c r="P19" i="44" s="1"/>
  <c r="O20" i="44"/>
  <c r="O19" i="44" s="1"/>
  <c r="N20" i="44"/>
  <c r="N19" i="44" s="1"/>
  <c r="M20" i="44"/>
  <c r="M19" i="44" s="1"/>
  <c r="L20" i="44"/>
  <c r="L19" i="44" s="1"/>
  <c r="K20" i="44"/>
  <c r="K19" i="44" s="1"/>
  <c r="J20" i="44"/>
  <c r="I20" i="44"/>
  <c r="D20" i="44"/>
  <c r="T17" i="44" s="1"/>
  <c r="J19" i="44"/>
  <c r="F15" i="44"/>
  <c r="F16" i="44" s="1"/>
  <c r="H13" i="44"/>
  <c r="G13" i="44" s="1"/>
  <c r="H12" i="44"/>
  <c r="E12" i="44"/>
  <c r="C12" i="44" s="1"/>
  <c r="H11" i="44"/>
  <c r="E11" i="44"/>
  <c r="C11" i="44" s="1"/>
  <c r="H10" i="44"/>
  <c r="E10" i="44"/>
  <c r="R15" i="44"/>
  <c r="R16" i="44" s="1"/>
  <c r="Q15" i="44"/>
  <c r="Q16" i="44" s="1"/>
  <c r="P15" i="44"/>
  <c r="P16" i="44" s="1"/>
  <c r="O15" i="44"/>
  <c r="O16" i="44" s="1"/>
  <c r="N15" i="44"/>
  <c r="N16" i="44" s="1"/>
  <c r="M15" i="44"/>
  <c r="M16" i="44" s="1"/>
  <c r="L15" i="44"/>
  <c r="L16" i="44" s="1"/>
  <c r="K15" i="44"/>
  <c r="K16" i="44" s="1"/>
  <c r="J15" i="44"/>
  <c r="J16" i="44" s="1"/>
  <c r="E20" i="44" l="1"/>
  <c r="E19" i="44" s="1"/>
  <c r="C15" i="44"/>
  <c r="C16" i="44" s="1"/>
  <c r="D19" i="44"/>
  <c r="D30" i="44" s="1"/>
  <c r="D35" i="44" s="1"/>
  <c r="D38" i="44" s="1"/>
  <c r="C26" i="44"/>
  <c r="G23" i="44"/>
  <c r="G24" i="44"/>
  <c r="G25" i="44"/>
  <c r="E30" i="44"/>
  <c r="E35" i="44" s="1"/>
  <c r="G10" i="44"/>
  <c r="G11" i="44"/>
  <c r="H20" i="44"/>
  <c r="G20" i="44" s="1"/>
  <c r="G21" i="44"/>
  <c r="G22" i="44"/>
  <c r="C23" i="44"/>
  <c r="C24" i="44"/>
  <c r="C25" i="44"/>
  <c r="G26" i="44"/>
  <c r="G32" i="44"/>
  <c r="K30" i="44"/>
  <c r="K35" i="44" s="1"/>
  <c r="M30" i="44"/>
  <c r="M35" i="44" s="1"/>
  <c r="O30" i="44"/>
  <c r="O35" i="44" s="1"/>
  <c r="Q30" i="44"/>
  <c r="Q35" i="44" s="1"/>
  <c r="G12" i="44"/>
  <c r="H17" i="44"/>
  <c r="G17" i="44" s="1"/>
  <c r="J30" i="44"/>
  <c r="J35" i="44" s="1"/>
  <c r="L30" i="44"/>
  <c r="L35" i="44" s="1"/>
  <c r="N30" i="44"/>
  <c r="N35" i="44" s="1"/>
  <c r="P30" i="44"/>
  <c r="P35" i="44" s="1"/>
  <c r="R30" i="44"/>
  <c r="R35" i="44" s="1"/>
  <c r="I19" i="44"/>
  <c r="V17" i="44"/>
  <c r="X17" i="44"/>
  <c r="Z17" i="44"/>
  <c r="AB17" i="44"/>
  <c r="AD17" i="44"/>
  <c r="C21" i="44"/>
  <c r="C22" i="44"/>
  <c r="C32" i="44"/>
  <c r="H9" i="44"/>
  <c r="H15" i="44" s="1"/>
  <c r="H16" i="44" s="1"/>
  <c r="W17" i="44"/>
  <c r="Y17" i="44"/>
  <c r="AA17" i="44"/>
  <c r="AC17" i="44"/>
  <c r="AE17" i="44"/>
  <c r="D37" i="44" l="1"/>
  <c r="D36" i="44" s="1"/>
  <c r="D43" i="44"/>
  <c r="H19" i="44"/>
  <c r="G19" i="44" s="1"/>
  <c r="I30" i="44"/>
  <c r="I35" i="44" s="1"/>
  <c r="R36" i="44"/>
  <c r="R38" i="44"/>
  <c r="R41" i="44" s="1"/>
  <c r="R37" i="44"/>
  <c r="Q37" i="44"/>
  <c r="Q38" i="44"/>
  <c r="Q41" i="44" s="1"/>
  <c r="Q36" i="44"/>
  <c r="P36" i="44"/>
  <c r="P37" i="44"/>
  <c r="P38" i="44"/>
  <c r="P41" i="44" s="1"/>
  <c r="O37" i="44"/>
  <c r="O38" i="44"/>
  <c r="O41" i="44" s="1"/>
  <c r="O36" i="44"/>
  <c r="N36" i="44"/>
  <c r="N38" i="44"/>
  <c r="N41" i="44" s="1"/>
  <c r="N37" i="44"/>
  <c r="M37" i="44"/>
  <c r="M38" i="44"/>
  <c r="M41" i="44" s="1"/>
  <c r="M36" i="44"/>
  <c r="L36" i="44"/>
  <c r="L37" i="44"/>
  <c r="L38" i="44"/>
  <c r="L41" i="44" s="1"/>
  <c r="K37" i="44"/>
  <c r="K38" i="44"/>
  <c r="K36" i="44"/>
  <c r="J36" i="44"/>
  <c r="J38" i="44"/>
  <c r="J41" i="44" s="1"/>
  <c r="J37" i="44"/>
  <c r="U17" i="44"/>
  <c r="S17" i="44" s="1"/>
  <c r="E15" i="44"/>
  <c r="E16" i="44" s="1"/>
  <c r="G9" i="44"/>
  <c r="G15" i="44" s="1"/>
  <c r="G16" i="44" s="1"/>
  <c r="C20" i="44"/>
  <c r="C19" i="44" s="1"/>
  <c r="C30" i="44" s="1"/>
  <c r="C35" i="44" s="1"/>
  <c r="D40" i="44" l="1"/>
  <c r="D42" i="44" s="1"/>
  <c r="K41" i="44"/>
  <c r="K43" i="44" s="1"/>
  <c r="J43" i="44"/>
  <c r="N43" i="44"/>
  <c r="R43" i="44"/>
  <c r="L43" i="44"/>
  <c r="M43" i="44"/>
  <c r="O43" i="44"/>
  <c r="P43" i="44"/>
  <c r="Q43" i="44"/>
  <c r="K40" i="44"/>
  <c r="K42" i="44" s="1"/>
  <c r="L40" i="44"/>
  <c r="L42" i="44" s="1"/>
  <c r="M40" i="44"/>
  <c r="M42" i="44" s="1"/>
  <c r="O40" i="44"/>
  <c r="O42" i="44" s="1"/>
  <c r="P40" i="44"/>
  <c r="P42" i="44" s="1"/>
  <c r="Q40" i="44"/>
  <c r="Q42" i="44" s="1"/>
  <c r="J40" i="44"/>
  <c r="J42" i="44" s="1"/>
  <c r="N40" i="44"/>
  <c r="N42" i="44" s="1"/>
  <c r="R40" i="44"/>
  <c r="R42" i="44" s="1"/>
  <c r="I36" i="44"/>
  <c r="I37" i="44"/>
  <c r="I40" i="44" s="1"/>
  <c r="I38" i="44"/>
  <c r="I41" i="44" s="1"/>
  <c r="H30" i="44"/>
  <c r="H35" i="44" s="1"/>
  <c r="H36" i="44" s="1"/>
  <c r="H34" i="44"/>
  <c r="G34" i="44" s="1"/>
  <c r="S13" i="44"/>
  <c r="T13" i="44" s="1"/>
  <c r="E38" i="44" l="1"/>
  <c r="E41" i="44"/>
  <c r="C41" i="44" s="1"/>
  <c r="G30" i="44"/>
  <c r="G35" i="44" s="1"/>
  <c r="I43" i="44"/>
  <c r="E40" i="44"/>
  <c r="C40" i="44" s="1"/>
  <c r="H37" i="44"/>
  <c r="E37" i="44"/>
  <c r="H38" i="44"/>
  <c r="H43" i="44" s="1"/>
  <c r="E36" i="44" l="1"/>
  <c r="C36" i="44" s="1"/>
  <c r="C37" i="44"/>
  <c r="E43" i="44"/>
  <c r="C43" i="44" s="1"/>
  <c r="I42" i="44"/>
  <c r="E42" i="44" s="1"/>
  <c r="C42" i="44" s="1"/>
  <c r="G37" i="44"/>
  <c r="G38" i="44"/>
  <c r="G43" i="44" s="1"/>
  <c r="C38" i="44"/>
  <c r="G36" i="44" l="1"/>
  <c r="I31" i="43"/>
  <c r="J17" i="43" l="1"/>
  <c r="J61" i="43" l="1"/>
  <c r="K60" i="43"/>
  <c r="K59" i="43"/>
  <c r="CM59" i="43" s="1"/>
  <c r="J59" i="43"/>
  <c r="K58" i="43"/>
  <c r="J58" i="43"/>
  <c r="CI58" i="43" s="1"/>
  <c r="J57" i="43"/>
  <c r="CL57" i="43" s="1"/>
  <c r="J56" i="43"/>
  <c r="I56" i="43" s="1"/>
  <c r="K55" i="43"/>
  <c r="CJ55" i="43" s="1"/>
  <c r="J55" i="43"/>
  <c r="CL55" i="43" s="1"/>
  <c r="K54" i="43"/>
  <c r="CM54" i="43" s="1"/>
  <c r="J54" i="43"/>
  <c r="CL54" i="43" s="1"/>
  <c r="K53" i="43"/>
  <c r="K52" i="43"/>
  <c r="CM52" i="43" s="1"/>
  <c r="K51" i="43"/>
  <c r="CM51" i="43" s="1"/>
  <c r="J51" i="43"/>
  <c r="K50" i="43"/>
  <c r="J46" i="43"/>
  <c r="CL46" i="43" s="1"/>
  <c r="K45" i="43"/>
  <c r="CM45" i="43" s="1"/>
  <c r="J45" i="43"/>
  <c r="CL45" i="43" s="1"/>
  <c r="K39" i="43"/>
  <c r="CM39" i="43" s="1"/>
  <c r="J39" i="43"/>
  <c r="CL39" i="43" s="1"/>
  <c r="K33" i="43"/>
  <c r="J33" i="43"/>
  <c r="CL33" i="43" s="1"/>
  <c r="K27" i="43"/>
  <c r="J27" i="43"/>
  <c r="K18" i="43"/>
  <c r="J18" i="43"/>
  <c r="CL18" i="43" s="1"/>
  <c r="J16" i="43"/>
  <c r="I16" i="43" s="1"/>
  <c r="J14" i="43"/>
  <c r="I14" i="43" s="1"/>
  <c r="K13" i="43"/>
  <c r="J13" i="43"/>
  <c r="CM62" i="43"/>
  <c r="CJ62" i="43"/>
  <c r="J62" i="43"/>
  <c r="CL62" i="43" s="1"/>
  <c r="H62" i="43"/>
  <c r="M62" i="43" s="1"/>
  <c r="E62" i="43"/>
  <c r="CM61" i="43"/>
  <c r="CL61" i="43"/>
  <c r="CJ61" i="43"/>
  <c r="CI61" i="43"/>
  <c r="I61" i="43"/>
  <c r="E61" i="43"/>
  <c r="CM60" i="43"/>
  <c r="CL60" i="43"/>
  <c r="CJ60" i="43"/>
  <c r="CI60" i="43"/>
  <c r="I60" i="43"/>
  <c r="E60" i="43"/>
  <c r="CL59" i="43"/>
  <c r="M59" i="43"/>
  <c r="E59" i="43"/>
  <c r="CM58" i="43"/>
  <c r="CJ58" i="43"/>
  <c r="E58" i="43"/>
  <c r="CM57" i="43"/>
  <c r="CJ57" i="43"/>
  <c r="E57" i="43"/>
  <c r="CM56" i="43"/>
  <c r="CJ56" i="43"/>
  <c r="E56" i="43"/>
  <c r="M55" i="43"/>
  <c r="E55" i="43"/>
  <c r="M54" i="43"/>
  <c r="E54" i="43"/>
  <c r="CM53" i="43"/>
  <c r="CL53" i="43"/>
  <c r="CJ53" i="43"/>
  <c r="CI53" i="43"/>
  <c r="I53" i="43"/>
  <c r="E53" i="43"/>
  <c r="CL52" i="43"/>
  <c r="CI52" i="43"/>
  <c r="E52" i="43"/>
  <c r="M51" i="43"/>
  <c r="E51" i="43"/>
  <c r="CM50" i="43"/>
  <c r="CL50" i="43"/>
  <c r="CJ50" i="43"/>
  <c r="CI50" i="43"/>
  <c r="I50" i="43"/>
  <c r="M50" i="43"/>
  <c r="E50" i="43"/>
  <c r="CM49" i="43"/>
  <c r="CL49" i="43"/>
  <c r="CJ49" i="43"/>
  <c r="CI49" i="43"/>
  <c r="I49" i="43"/>
  <c r="M49" i="43"/>
  <c r="E49" i="43"/>
  <c r="CM48" i="43"/>
  <c r="CL48" i="43"/>
  <c r="CJ48" i="43"/>
  <c r="CI48" i="43"/>
  <c r="I48" i="43"/>
  <c r="M48" i="43"/>
  <c r="E48" i="43"/>
  <c r="CM47" i="43"/>
  <c r="CL47" i="43"/>
  <c r="CJ47" i="43"/>
  <c r="CI47" i="43"/>
  <c r="M47" i="43"/>
  <c r="I47" i="43"/>
  <c r="E47" i="43"/>
  <c r="CM46" i="43"/>
  <c r="CJ46" i="43"/>
  <c r="E46" i="43"/>
  <c r="M45" i="43"/>
  <c r="E45" i="43"/>
  <c r="CM44" i="43"/>
  <c r="CL44" i="43"/>
  <c r="CJ44" i="43"/>
  <c r="CI44" i="43"/>
  <c r="I44" i="43"/>
  <c r="M44" i="43"/>
  <c r="E44" i="43"/>
  <c r="CM43" i="43"/>
  <c r="CL43" i="43"/>
  <c r="CJ43" i="43"/>
  <c r="CI43" i="43"/>
  <c r="I43" i="43"/>
  <c r="M43" i="43"/>
  <c r="E43" i="43"/>
  <c r="CM42" i="43"/>
  <c r="CL42" i="43"/>
  <c r="CJ42" i="43"/>
  <c r="CI42" i="43"/>
  <c r="I42" i="43"/>
  <c r="M42" i="43"/>
  <c r="E42" i="43"/>
  <c r="CM41" i="43"/>
  <c r="CL41" i="43"/>
  <c r="CJ41" i="43"/>
  <c r="CI41" i="43"/>
  <c r="I41" i="43"/>
  <c r="M41" i="43"/>
  <c r="E41" i="43"/>
  <c r="CM40" i="43"/>
  <c r="CL40" i="43"/>
  <c r="CJ40" i="43"/>
  <c r="CI40" i="43"/>
  <c r="M40" i="43"/>
  <c r="I40" i="43"/>
  <c r="E40" i="43"/>
  <c r="M39" i="43"/>
  <c r="E39" i="43"/>
  <c r="CM38" i="43"/>
  <c r="CL38" i="43"/>
  <c r="CJ38" i="43"/>
  <c r="CI38" i="43"/>
  <c r="I38" i="43"/>
  <c r="M38" i="43"/>
  <c r="E38" i="43"/>
  <c r="CM37" i="43"/>
  <c r="CL37" i="43"/>
  <c r="CJ37" i="43"/>
  <c r="CI37" i="43"/>
  <c r="I37" i="43"/>
  <c r="M37" i="43"/>
  <c r="E37" i="43"/>
  <c r="CM36" i="43"/>
  <c r="CL36" i="43"/>
  <c r="CJ36" i="43"/>
  <c r="CI36" i="43"/>
  <c r="M36" i="43"/>
  <c r="I36" i="43"/>
  <c r="E36" i="43"/>
  <c r="L36" i="43" s="1"/>
  <c r="CM35" i="43"/>
  <c r="CL35" i="43"/>
  <c r="CJ35" i="43"/>
  <c r="CI35" i="43"/>
  <c r="I35" i="43"/>
  <c r="M35" i="43"/>
  <c r="E35" i="43"/>
  <c r="CM34" i="43"/>
  <c r="CL34" i="43"/>
  <c r="CJ34" i="43"/>
  <c r="CI34" i="43"/>
  <c r="M34" i="43"/>
  <c r="I34" i="43"/>
  <c r="E34" i="43"/>
  <c r="M33" i="43"/>
  <c r="E33" i="43"/>
  <c r="CM32" i="43"/>
  <c r="CL32" i="43"/>
  <c r="CJ32" i="43"/>
  <c r="CI32" i="43"/>
  <c r="I32" i="43"/>
  <c r="M32" i="43"/>
  <c r="E32" i="43"/>
  <c r="CM31" i="43"/>
  <c r="CL31" i="43"/>
  <c r="CJ31" i="43"/>
  <c r="CI31" i="43"/>
  <c r="M31" i="43"/>
  <c r="E31" i="43"/>
  <c r="CM30" i="43"/>
  <c r="CL30" i="43"/>
  <c r="CJ30" i="43"/>
  <c r="CI30" i="43"/>
  <c r="M30" i="43"/>
  <c r="I30" i="43"/>
  <c r="E30" i="43"/>
  <c r="L30" i="43" s="1"/>
  <c r="CM29" i="43"/>
  <c r="CL29" i="43"/>
  <c r="CJ29" i="43"/>
  <c r="CI29" i="43"/>
  <c r="I29" i="43"/>
  <c r="M29" i="43"/>
  <c r="E29" i="43"/>
  <c r="CM28" i="43"/>
  <c r="CL28" i="43"/>
  <c r="CJ28" i="43"/>
  <c r="CI28" i="43"/>
  <c r="M28" i="43"/>
  <c r="I28" i="43"/>
  <c r="E28" i="43"/>
  <c r="CM27" i="43"/>
  <c r="CL27" i="43"/>
  <c r="CJ27" i="43"/>
  <c r="CI27" i="43"/>
  <c r="E27" i="43"/>
  <c r="CM26" i="43"/>
  <c r="CL26" i="43"/>
  <c r="CJ26" i="43"/>
  <c r="CI26" i="43"/>
  <c r="I26" i="43"/>
  <c r="E26" i="43"/>
  <c r="CM25" i="43"/>
  <c r="CL25" i="43"/>
  <c r="CJ25" i="43"/>
  <c r="CI25" i="43"/>
  <c r="M25" i="43"/>
  <c r="I25" i="43"/>
  <c r="E25" i="43"/>
  <c r="L25" i="43" s="1"/>
  <c r="CM24" i="43"/>
  <c r="CL24" i="43"/>
  <c r="CJ24" i="43"/>
  <c r="CI24" i="43"/>
  <c r="I24" i="43"/>
  <c r="E24" i="43"/>
  <c r="D24" i="43"/>
  <c r="CM23" i="43"/>
  <c r="CL23" i="43"/>
  <c r="CJ23" i="43"/>
  <c r="CI23" i="43"/>
  <c r="I23" i="43"/>
  <c r="E23" i="43"/>
  <c r="D23" i="43"/>
  <c r="CM22" i="43"/>
  <c r="CL22" i="43"/>
  <c r="CJ22" i="43"/>
  <c r="CI22" i="43"/>
  <c r="I22" i="43"/>
  <c r="E22" i="43"/>
  <c r="D22" i="43"/>
  <c r="CM21" i="43"/>
  <c r="CL21" i="43"/>
  <c r="CJ21" i="43"/>
  <c r="CI21" i="43"/>
  <c r="M21" i="43"/>
  <c r="I21" i="43"/>
  <c r="E21" i="43"/>
  <c r="CM20" i="43"/>
  <c r="CL20" i="43"/>
  <c r="CJ20" i="43"/>
  <c r="CI20" i="43"/>
  <c r="I20" i="43"/>
  <c r="E20" i="43"/>
  <c r="D20" i="43"/>
  <c r="CM19" i="43"/>
  <c r="CL19" i="43"/>
  <c r="CJ19" i="43"/>
  <c r="CI19" i="43"/>
  <c r="M19" i="43"/>
  <c r="I19" i="43"/>
  <c r="E19" i="43"/>
  <c r="L19" i="43" s="1"/>
  <c r="CM18" i="43"/>
  <c r="CJ18" i="43"/>
  <c r="E18" i="43"/>
  <c r="I17" i="43"/>
  <c r="E17" i="43"/>
  <c r="E16" i="43"/>
  <c r="I15" i="43"/>
  <c r="E15" i="43"/>
  <c r="E14" i="43"/>
  <c r="E13" i="43"/>
  <c r="CH12" i="43"/>
  <c r="CG12" i="43"/>
  <c r="U12" i="43"/>
  <c r="CF11" i="43"/>
  <c r="CF12" i="43" s="1"/>
  <c r="CE11" i="43"/>
  <c r="CE12" i="43" s="1"/>
  <c r="CD11" i="43"/>
  <c r="CD12" i="43" s="1"/>
  <c r="CC11" i="43"/>
  <c r="CC12" i="43" s="1"/>
  <c r="CB11" i="43"/>
  <c r="CB12" i="43" s="1"/>
  <c r="CA11" i="43"/>
  <c r="CA12" i="43" s="1"/>
  <c r="BZ11" i="43"/>
  <c r="BZ12" i="43" s="1"/>
  <c r="BY11" i="43"/>
  <c r="BY12" i="43" s="1"/>
  <c r="BX11" i="43"/>
  <c r="BX12" i="43" s="1"/>
  <c r="BW11" i="43"/>
  <c r="BW12" i="43" s="1"/>
  <c r="BV11" i="43"/>
  <c r="BV12" i="43" s="1"/>
  <c r="BU11" i="43"/>
  <c r="BU12" i="43" s="1"/>
  <c r="BT11" i="43"/>
  <c r="BT12" i="43" s="1"/>
  <c r="BS11" i="43"/>
  <c r="BS12" i="43" s="1"/>
  <c r="BR11" i="43"/>
  <c r="BR12" i="43" s="1"/>
  <c r="BQ11" i="43"/>
  <c r="BQ12" i="43" s="1"/>
  <c r="BP11" i="43"/>
  <c r="BP12" i="43" s="1"/>
  <c r="BO11" i="43"/>
  <c r="BO12" i="43" s="1"/>
  <c r="BN11" i="43"/>
  <c r="BN12" i="43" s="1"/>
  <c r="BM11" i="43"/>
  <c r="BM12" i="43" s="1"/>
  <c r="BL11" i="43"/>
  <c r="BL12" i="43" s="1"/>
  <c r="BK11" i="43"/>
  <c r="BK12" i="43" s="1"/>
  <c r="BJ11" i="43"/>
  <c r="BJ12" i="43" s="1"/>
  <c r="BI11" i="43"/>
  <c r="BI12" i="43" s="1"/>
  <c r="BH11" i="43"/>
  <c r="BH12" i="43" s="1"/>
  <c r="BG11" i="43"/>
  <c r="BG12" i="43" s="1"/>
  <c r="BF11" i="43"/>
  <c r="BF12" i="43" s="1"/>
  <c r="BE11" i="43"/>
  <c r="BE12" i="43" s="1"/>
  <c r="BD11" i="43"/>
  <c r="BD12" i="43" s="1"/>
  <c r="BC11" i="43"/>
  <c r="BC12" i="43" s="1"/>
  <c r="BB11" i="43"/>
  <c r="BB12" i="43" s="1"/>
  <c r="BA11" i="43"/>
  <c r="BA12" i="43" s="1"/>
  <c r="AZ11" i="43"/>
  <c r="AZ12" i="43" s="1"/>
  <c r="AY11" i="43"/>
  <c r="AY12" i="43" s="1"/>
  <c r="AX11" i="43"/>
  <c r="AX12" i="43" s="1"/>
  <c r="AW11" i="43"/>
  <c r="AW12" i="43" s="1"/>
  <c r="AV11" i="43"/>
  <c r="AV12" i="43" s="1"/>
  <c r="AU11" i="43"/>
  <c r="AU12" i="43" s="1"/>
  <c r="AT11" i="43"/>
  <c r="AT12" i="43" s="1"/>
  <c r="AS11" i="43"/>
  <c r="AS12" i="43" s="1"/>
  <c r="AR11" i="43"/>
  <c r="AR12" i="43" s="1"/>
  <c r="AQ11" i="43"/>
  <c r="AQ12" i="43" s="1"/>
  <c r="AP11" i="43"/>
  <c r="AP12" i="43" s="1"/>
  <c r="AO11" i="43"/>
  <c r="AO12" i="43" s="1"/>
  <c r="AN11" i="43"/>
  <c r="AN12" i="43" s="1"/>
  <c r="AM11" i="43"/>
  <c r="AM12" i="43" s="1"/>
  <c r="AL11" i="43"/>
  <c r="AL12" i="43" s="1"/>
  <c r="AK11" i="43"/>
  <c r="AK12" i="43" s="1"/>
  <c r="AJ11" i="43"/>
  <c r="AJ12" i="43" s="1"/>
  <c r="AI11" i="43"/>
  <c r="AI12" i="43" s="1"/>
  <c r="AH11" i="43"/>
  <c r="AH12" i="43" s="1"/>
  <c r="AG11" i="43"/>
  <c r="AG12" i="43" s="1"/>
  <c r="AF11" i="43"/>
  <c r="AF12" i="43" s="1"/>
  <c r="AE11" i="43"/>
  <c r="AE12" i="43" s="1"/>
  <c r="AD11" i="43"/>
  <c r="AD12" i="43" s="1"/>
  <c r="AC11" i="43"/>
  <c r="AC12" i="43" s="1"/>
  <c r="AB11" i="43"/>
  <c r="AB12" i="43" s="1"/>
  <c r="AA11" i="43"/>
  <c r="AA12" i="43" s="1"/>
  <c r="Z11" i="43"/>
  <c r="Z12" i="43" s="1"/>
  <c r="Y11" i="43"/>
  <c r="Y12" i="43" s="1"/>
  <c r="X11" i="43"/>
  <c r="X12" i="43" s="1"/>
  <c r="W11" i="43"/>
  <c r="W12" i="43" s="1"/>
  <c r="V11" i="43"/>
  <c r="V12" i="43" s="1"/>
  <c r="T11" i="43"/>
  <c r="T12" i="43" s="1"/>
  <c r="S11" i="43"/>
  <c r="S12" i="43" s="1"/>
  <c r="R11" i="43"/>
  <c r="R12" i="43" s="1"/>
  <c r="Q11" i="43"/>
  <c r="Q12" i="43" s="1"/>
  <c r="P11" i="43"/>
  <c r="P12" i="43" s="1"/>
  <c r="O11" i="43"/>
  <c r="O12" i="43" s="1"/>
  <c r="N11" i="43"/>
  <c r="N12" i="43" s="1"/>
  <c r="G11" i="43"/>
  <c r="G12" i="43" s="1"/>
  <c r="F11" i="43"/>
  <c r="F12" i="43" s="1"/>
  <c r="D11" i="43"/>
  <c r="D12" i="43" s="1"/>
  <c r="CJ59" i="43" l="1"/>
  <c r="CJ45" i="43"/>
  <c r="BX9" i="43"/>
  <c r="AZ9" i="43"/>
  <c r="CL58" i="43"/>
  <c r="AK9" i="43"/>
  <c r="AS9" i="43"/>
  <c r="T9" i="43"/>
  <c r="CF9" i="43"/>
  <c r="CM55" i="43"/>
  <c r="I46" i="43"/>
  <c r="CK46" i="43" s="1"/>
  <c r="BH9" i="43"/>
  <c r="Y9" i="43"/>
  <c r="AG9" i="43"/>
  <c r="I33" i="43"/>
  <c r="CK33" i="43" s="1"/>
  <c r="AW9" i="43"/>
  <c r="I27" i="43"/>
  <c r="I39" i="43"/>
  <c r="CK39" i="43" s="1"/>
  <c r="CI57" i="43"/>
  <c r="G9" i="43"/>
  <c r="BT9" i="43"/>
  <c r="I57" i="43"/>
  <c r="I13" i="43"/>
  <c r="I51" i="43"/>
  <c r="CK51" i="43" s="1"/>
  <c r="CB9" i="43"/>
  <c r="CM33" i="43"/>
  <c r="CJ51" i="43"/>
  <c r="G10" i="43"/>
  <c r="BL9" i="43"/>
  <c r="P9" i="43"/>
  <c r="BP9" i="43"/>
  <c r="CJ33" i="43"/>
  <c r="AC9" i="43"/>
  <c r="CJ39" i="43"/>
  <c r="AO9" i="43"/>
  <c r="D10" i="43"/>
  <c r="I45" i="43"/>
  <c r="CK45" i="43" s="1"/>
  <c r="D9" i="43"/>
  <c r="BD9" i="43"/>
  <c r="I54" i="43"/>
  <c r="CK54" i="43" s="1"/>
  <c r="J11" i="43"/>
  <c r="J12" i="43" s="1"/>
  <c r="CL12" i="43" s="1"/>
  <c r="CJ54" i="43"/>
  <c r="I58" i="43"/>
  <c r="CK58" i="43" s="1"/>
  <c r="BB9" i="43"/>
  <c r="BF9" i="43"/>
  <c r="BJ9" i="43"/>
  <c r="BN9" i="43"/>
  <c r="BR9" i="43"/>
  <c r="BV9" i="43"/>
  <c r="BZ9" i="43"/>
  <c r="CD9" i="43"/>
  <c r="I18" i="43"/>
  <c r="CK18" i="43" s="1"/>
  <c r="CI51" i="43"/>
  <c r="CL51" i="43"/>
  <c r="CI54" i="43"/>
  <c r="CI56" i="43"/>
  <c r="CL56" i="43"/>
  <c r="F9" i="43"/>
  <c r="N9" i="43"/>
  <c r="R9" i="43"/>
  <c r="W9" i="43"/>
  <c r="AA9" i="43"/>
  <c r="AE9" i="43"/>
  <c r="AI9" i="43"/>
  <c r="AM9" i="43"/>
  <c r="AQ9" i="43"/>
  <c r="AU9" i="43"/>
  <c r="AY9" i="43"/>
  <c r="BA9" i="43"/>
  <c r="BC9" i="43"/>
  <c r="BE9" i="43"/>
  <c r="BG9" i="43"/>
  <c r="BI9" i="43"/>
  <c r="BK9" i="43"/>
  <c r="BM9" i="43"/>
  <c r="BO9" i="43"/>
  <c r="BQ9" i="43"/>
  <c r="BS9" i="43"/>
  <c r="BU9" i="43"/>
  <c r="BW9" i="43"/>
  <c r="BY9" i="43"/>
  <c r="CA9" i="43"/>
  <c r="CC9" i="43"/>
  <c r="CE9" i="43"/>
  <c r="CI18" i="43"/>
  <c r="CK24" i="43"/>
  <c r="CI33" i="43"/>
  <c r="CI39" i="43"/>
  <c r="CI45" i="43"/>
  <c r="CI46" i="43"/>
  <c r="I52" i="43"/>
  <c r="CK52" i="43" s="1"/>
  <c r="CJ52" i="43"/>
  <c r="K11" i="43"/>
  <c r="K12" i="43" s="1"/>
  <c r="CM12" i="43" s="1"/>
  <c r="E11" i="43"/>
  <c r="E12" i="43" s="1"/>
  <c r="F10" i="43"/>
  <c r="CK42" i="43"/>
  <c r="H11" i="43"/>
  <c r="H12" i="43" s="1"/>
  <c r="CK41" i="43"/>
  <c r="CK43" i="43"/>
  <c r="CK19" i="43"/>
  <c r="CK21" i="43"/>
  <c r="CK40" i="43"/>
  <c r="CK44" i="43"/>
  <c r="CK29" i="43"/>
  <c r="L46" i="43"/>
  <c r="CK47" i="43"/>
  <c r="CK49" i="43"/>
  <c r="CK25" i="43"/>
  <c r="L27" i="43"/>
  <c r="CK28" i="43"/>
  <c r="CK30" i="43"/>
  <c r="CK35" i="43"/>
  <c r="CK48" i="43"/>
  <c r="L53" i="43"/>
  <c r="L57" i="43"/>
  <c r="L58" i="43"/>
  <c r="CK60" i="43"/>
  <c r="O9" i="43"/>
  <c r="Q9" i="43"/>
  <c r="S9" i="43"/>
  <c r="V9" i="43"/>
  <c r="X9" i="43"/>
  <c r="Z9" i="43"/>
  <c r="AB9" i="43"/>
  <c r="AD9" i="43"/>
  <c r="AF9" i="43"/>
  <c r="AH9" i="43"/>
  <c r="AJ9" i="43"/>
  <c r="AL9" i="43"/>
  <c r="AN9" i="43"/>
  <c r="AP9" i="43"/>
  <c r="AR9" i="43"/>
  <c r="AT9" i="43"/>
  <c r="AV9" i="43"/>
  <c r="AX9" i="43"/>
  <c r="L18" i="43"/>
  <c r="CK20" i="43"/>
  <c r="L22" i="43"/>
  <c r="M23" i="43"/>
  <c r="L26" i="43"/>
  <c r="CK34" i="43"/>
  <c r="CK36" i="43"/>
  <c r="CK50" i="43"/>
  <c r="CK56" i="43"/>
  <c r="CK61" i="43"/>
  <c r="CK22" i="43"/>
  <c r="L52" i="43"/>
  <c r="CK53" i="43"/>
  <c r="L56" i="43"/>
  <c r="CK57" i="43"/>
  <c r="L60" i="43"/>
  <c r="L61" i="43"/>
  <c r="L62" i="43"/>
  <c r="I62" i="43"/>
  <c r="CK62" i="43" s="1"/>
  <c r="CI62" i="43"/>
  <c r="M20" i="43"/>
  <c r="M22" i="43"/>
  <c r="M27" i="43"/>
  <c r="M56" i="43"/>
  <c r="M57" i="43"/>
  <c r="M26" i="43"/>
  <c r="M52" i="43"/>
  <c r="M53" i="43"/>
  <c r="H24" i="43"/>
  <c r="M24" i="43" s="1"/>
  <c r="M46" i="43"/>
  <c r="L54" i="43"/>
  <c r="M18" i="43"/>
  <c r="L21" i="43"/>
  <c r="L23" i="43"/>
  <c r="CK31" i="43"/>
  <c r="CK32" i="43"/>
  <c r="L34" i="43"/>
  <c r="L35" i="43"/>
  <c r="L37" i="43"/>
  <c r="L38" i="43"/>
  <c r="L39" i="43"/>
  <c r="L20" i="43"/>
  <c r="CK23" i="43"/>
  <c r="CK26" i="43"/>
  <c r="CK27" i="43"/>
  <c r="L28" i="43"/>
  <c r="L29" i="43"/>
  <c r="L31" i="43"/>
  <c r="L32" i="43"/>
  <c r="L33" i="43"/>
  <c r="CK37" i="43"/>
  <c r="CK38" i="43"/>
  <c r="L40" i="43"/>
  <c r="L41" i="43"/>
  <c r="L42" i="43"/>
  <c r="L43" i="43"/>
  <c r="L44" i="43"/>
  <c r="L45" i="43"/>
  <c r="L47" i="43"/>
  <c r="L48" i="43"/>
  <c r="L49" i="43"/>
  <c r="L50" i="43"/>
  <c r="L51" i="43"/>
  <c r="I55" i="43"/>
  <c r="CK55" i="43" s="1"/>
  <c r="L55" i="43"/>
  <c r="CI55" i="43"/>
  <c r="M58" i="43"/>
  <c r="I59" i="43"/>
  <c r="CK59" i="43" s="1"/>
  <c r="L59" i="43"/>
  <c r="CI59" i="43"/>
  <c r="M60" i="43"/>
  <c r="M61" i="43"/>
  <c r="E9" i="43" l="1"/>
  <c r="K9" i="43"/>
  <c r="CJ9" i="43" s="1"/>
  <c r="E10" i="43"/>
  <c r="L24" i="43"/>
  <c r="L11" i="43"/>
  <c r="L12" i="43" s="1"/>
  <c r="M11" i="43"/>
  <c r="M12" i="43" s="1"/>
  <c r="J9" i="43"/>
  <c r="CI9" i="43" s="1"/>
  <c r="J10" i="43"/>
  <c r="CI10" i="43" s="1"/>
  <c r="CI11" i="43"/>
  <c r="CI12" i="43" s="1"/>
  <c r="CJ11" i="43"/>
  <c r="CJ12" i="43" s="1"/>
  <c r="I11" i="43"/>
  <c r="I12" i="43" s="1"/>
  <c r="K10" i="43"/>
  <c r="CJ10" i="43" s="1"/>
  <c r="CK12" i="43"/>
  <c r="H9" i="43"/>
  <c r="H10" i="43"/>
  <c r="I9" i="43" l="1"/>
  <c r="I10" i="43"/>
  <c r="L9" i="43"/>
  <c r="M9" i="43"/>
  <c r="L10" i="43"/>
  <c r="M10" i="43"/>
  <c r="K10" i="41" l="1"/>
  <c r="E15" i="12" l="1"/>
  <c r="K15" i="12" s="1"/>
  <c r="H48" i="12"/>
  <c r="E37" i="12"/>
  <c r="G41" i="12"/>
  <c r="G44" i="12"/>
  <c r="H44" i="12" s="1"/>
  <c r="E49" i="12"/>
  <c r="K49" i="12" s="1"/>
  <c r="E50" i="12" l="1"/>
  <c r="K50" i="12" s="1"/>
  <c r="E11" i="12"/>
  <c r="K11" i="12" s="1"/>
  <c r="H15" i="12"/>
  <c r="G38" i="12"/>
  <c r="H38" i="12" s="1"/>
  <c r="H41" i="12"/>
  <c r="G12" i="12"/>
  <c r="H12" i="12" s="1"/>
  <c r="G51" i="12"/>
  <c r="H51" i="12" s="1"/>
  <c r="G49" i="12"/>
  <c r="H49" i="12" s="1"/>
  <c r="E10" i="12"/>
  <c r="K10" i="12" s="1"/>
  <c r="G50" i="12" l="1"/>
  <c r="H50" i="12" s="1"/>
  <c r="G13" i="12"/>
  <c r="H13" i="12" s="1"/>
  <c r="G52" i="12"/>
  <c r="H52" i="12" s="1"/>
  <c r="G10" i="12" l="1"/>
  <c r="H10" i="12" s="1"/>
  <c r="G37" i="12"/>
  <c r="G11" i="12" l="1"/>
  <c r="H11" i="12" s="1"/>
</calcChain>
</file>

<file path=xl/sharedStrings.xml><?xml version="1.0" encoding="utf-8"?>
<sst xmlns="http://schemas.openxmlformats.org/spreadsheetml/2006/main" count="4396" uniqueCount="630">
  <si>
    <t xml:space="preserve">                                   </t>
  </si>
  <si>
    <t>ĐVT: Triệu đồng</t>
  </si>
  <si>
    <t>STT</t>
  </si>
  <si>
    <t>Nội dung thu</t>
  </si>
  <si>
    <t>Thành phố Kon Tum</t>
  </si>
  <si>
    <t>Huyện Đăk Hà</t>
  </si>
  <si>
    <t>Huyện Đăk Tô</t>
  </si>
  <si>
    <t>Huyện Ngọc Hồi</t>
  </si>
  <si>
    <t>Huyện Đăk Glei</t>
  </si>
  <si>
    <t>Huyện Sa Thầy</t>
  </si>
  <si>
    <t>Huyện Ia H'Drai</t>
  </si>
  <si>
    <t>Huyện Kon Rẫy</t>
  </si>
  <si>
    <t>Huyện Kon Plong</t>
  </si>
  <si>
    <t>Huyện Tu Mơ Rông</t>
  </si>
  <si>
    <t>Trong  đó</t>
  </si>
  <si>
    <t>NSTW</t>
  </si>
  <si>
    <t>NS Địa phương</t>
  </si>
  <si>
    <t>Dự toán thu trên địa bàn 2017</t>
  </si>
  <si>
    <t>Văn phòng Cục thuế thu</t>
  </si>
  <si>
    <t>Chi Cục thuế thu</t>
  </si>
  <si>
    <t>Tổng</t>
  </si>
  <si>
    <t>NS tỉnh</t>
  </si>
  <si>
    <t>NS huyện</t>
  </si>
  <si>
    <t>A</t>
  </si>
  <si>
    <t>I</t>
  </si>
  <si>
    <t>1</t>
  </si>
  <si>
    <t>Thuế giá trị gia tăng</t>
  </si>
  <si>
    <t>Thuế thu nhập doanh nghiệp</t>
  </si>
  <si>
    <t>Thuế tài nguyên</t>
  </si>
  <si>
    <t>+</t>
  </si>
  <si>
    <t>2</t>
  </si>
  <si>
    <t>Thu từ KV DN có vốn đầu tư nước ngoài</t>
  </si>
  <si>
    <t>3.1</t>
  </si>
  <si>
    <t>3.2</t>
  </si>
  <si>
    <t>Thu khác</t>
  </si>
  <si>
    <t>3</t>
  </si>
  <si>
    <t>Trong đó:</t>
  </si>
  <si>
    <t>4</t>
  </si>
  <si>
    <t>Lệ phí trước bạ</t>
  </si>
  <si>
    <t>5</t>
  </si>
  <si>
    <t>Thuế sử dụng đất nông nghiệp</t>
  </si>
  <si>
    <t>6</t>
  </si>
  <si>
    <t>Thuế SD đất phi nông nghiệp</t>
  </si>
  <si>
    <t>7</t>
  </si>
  <si>
    <t>Thuế thu nhập cá nhân</t>
  </si>
  <si>
    <t>8</t>
  </si>
  <si>
    <t>Thu thuế bảo vệ môi trường</t>
  </si>
  <si>
    <t>-</t>
  </si>
  <si>
    <t>9</t>
  </si>
  <si>
    <t>10</t>
  </si>
  <si>
    <t>Tiền sử dụng đất</t>
  </si>
  <si>
    <t>11</t>
  </si>
  <si>
    <t>Thu cho thuê mặt đất mặt nước</t>
  </si>
  <si>
    <t xml:space="preserve">Tiền bán nhà ở thuộc SHNN, thuê,KHCB nhà </t>
  </si>
  <si>
    <t>Thu cấp quyền khai thác khoáng sản</t>
  </si>
  <si>
    <t>II</t>
  </si>
  <si>
    <t>Thuế XNK và TTĐB hàng NK</t>
  </si>
  <si>
    <t>B</t>
  </si>
  <si>
    <t>C</t>
  </si>
  <si>
    <t>III</t>
  </si>
  <si>
    <t>IV</t>
  </si>
  <si>
    <t>V</t>
  </si>
  <si>
    <t>Thuế Giá trị gia tăng</t>
  </si>
  <si>
    <t>VI</t>
  </si>
  <si>
    <t>Thu nội địa</t>
  </si>
  <si>
    <t>Thu từ hoạt động xổ số kiến thíêt</t>
  </si>
  <si>
    <t>Thu khác ngân sách</t>
  </si>
  <si>
    <t>Thu cân đối từ hoạt động xuất nhập khẩu</t>
  </si>
  <si>
    <t>Tổng số thu từ hoạt động xuất nhập khẩu</t>
  </si>
  <si>
    <t>Thuế GTGT thu từ hàng hóa nhập khẩu</t>
  </si>
  <si>
    <t>Thu từ quỹ đất công ích và thu hoa lợi công sản khác</t>
  </si>
  <si>
    <t>Hoàn thuế GTGT</t>
  </si>
  <si>
    <t>Thuế khác</t>
  </si>
  <si>
    <t>Thuế nhập khẩu</t>
  </si>
  <si>
    <t>Thuế xuất khẩu</t>
  </si>
  <si>
    <t>Chỉ tiêu</t>
  </si>
  <si>
    <t>Thực hiện trong kỳ</t>
  </si>
  <si>
    <t>Lũy kế thực hiện từ đầu năm</t>
  </si>
  <si>
    <t>NSNN</t>
  </si>
  <si>
    <t>NSĐP</t>
  </si>
  <si>
    <t>Chia ra</t>
  </si>
  <si>
    <t>NS cấp tỉnh</t>
  </si>
  <si>
    <t>NS cấp huyện</t>
  </si>
  <si>
    <t>NS cấp xã</t>
  </si>
  <si>
    <t>1=2+3</t>
  </si>
  <si>
    <t>3=4+5+6</t>
  </si>
  <si>
    <t>7=8+9</t>
  </si>
  <si>
    <t>9=10+11+12</t>
  </si>
  <si>
    <t>THU NGÂN SÁCH NHÀ NƯỚC</t>
  </si>
  <si>
    <t>1.1</t>
  </si>
  <si>
    <t>Thuế giá trị gia tăng hàng sản xuất - kinh doanh trong nước</t>
  </si>
  <si>
    <t>1.2</t>
  </si>
  <si>
    <t>1.3</t>
  </si>
  <si>
    <t>1.4</t>
  </si>
  <si>
    <t>1.5</t>
  </si>
  <si>
    <t>1.6</t>
  </si>
  <si>
    <t>1.7</t>
  </si>
  <si>
    <t>1.8</t>
  </si>
  <si>
    <t>2.1</t>
  </si>
  <si>
    <t>2.2</t>
  </si>
  <si>
    <t>2.3</t>
  </si>
  <si>
    <t>2.4</t>
  </si>
  <si>
    <t>2.5</t>
  </si>
  <si>
    <t>2.6</t>
  </si>
  <si>
    <t>2.7</t>
  </si>
  <si>
    <t>2.8</t>
  </si>
  <si>
    <t>3.3</t>
  </si>
  <si>
    <t>3.4</t>
  </si>
  <si>
    <t>3.5</t>
  </si>
  <si>
    <t>8.1</t>
  </si>
  <si>
    <t>8.2</t>
  </si>
  <si>
    <t>8.3</t>
  </si>
  <si>
    <t>9.1</t>
  </si>
  <si>
    <t>Thuế sử dụng đất phi nông nghiệp</t>
  </si>
  <si>
    <t>9.2</t>
  </si>
  <si>
    <t>9.3</t>
  </si>
  <si>
    <t>9.4</t>
  </si>
  <si>
    <t>Thu tiền sử dụng đất</t>
  </si>
  <si>
    <t>9.5</t>
  </si>
  <si>
    <t>Thu tiền cấp quyền khai thác khoáng sản</t>
  </si>
  <si>
    <t>10.1</t>
  </si>
  <si>
    <t>10.2</t>
  </si>
  <si>
    <t>10.3</t>
  </si>
  <si>
    <t>11.1</t>
  </si>
  <si>
    <t>Thu chênh lệch tỷ giá ngoại tệ</t>
  </si>
  <si>
    <t>11.2</t>
  </si>
  <si>
    <t>11.3</t>
  </si>
  <si>
    <t>11.4</t>
  </si>
  <si>
    <t>Tr.đó: Tịch thu chống lậu</t>
  </si>
  <si>
    <t>11.5</t>
  </si>
  <si>
    <t>Thu hồi các khoản chi năm trước</t>
  </si>
  <si>
    <t>11.6</t>
  </si>
  <si>
    <t>Thu tiền bán hàng hóa vật tư dự trữ</t>
  </si>
  <si>
    <t>11.7</t>
  </si>
  <si>
    <t>11.8</t>
  </si>
  <si>
    <t>Thuế tiêu thụ đặc biệt</t>
  </si>
  <si>
    <t>Thu về dầu thô</t>
  </si>
  <si>
    <t>Lợi nhuận sau thuế được chia của Chính phủ Việt Nam</t>
  </si>
  <si>
    <t>Dầu lãi được chia của Chính phủ Việt Nam</t>
  </si>
  <si>
    <t>Thuế đặc biệt</t>
  </si>
  <si>
    <t>Thuế tiêu thụ đặc biệt hàng nhập khẩu</t>
  </si>
  <si>
    <t>Thuế giá trị gia tăng hàng nhập khẩu</t>
  </si>
  <si>
    <t>Thuế bổ sung đối với hàng hoá nhập khẩu vào Việt Nam</t>
  </si>
  <si>
    <t>Các khoản huy động đóng góp xây dựng cơ sở hạ tầng</t>
  </si>
  <si>
    <t>Các khoản huy động đóng góp khác</t>
  </si>
  <si>
    <t>Thu nợ gốc cho vay</t>
  </si>
  <si>
    <t>Thu lãi cho vay</t>
  </si>
  <si>
    <t>Thu từ quỹ dự trữ tài chính</t>
  </si>
  <si>
    <t>VII</t>
  </si>
  <si>
    <t>Tạm thu ngân sách</t>
  </si>
  <si>
    <t>VIII</t>
  </si>
  <si>
    <t>Các khoản thu không có trong công thức</t>
  </si>
  <si>
    <t>Trong đó: Các khoản thu có cấp ngân sách là 0</t>
  </si>
  <si>
    <t>VAY CỦA NGÂN SÁCH NHÀ NƯỚC</t>
  </si>
  <si>
    <t>Tạm vay của NSNN</t>
  </si>
  <si>
    <t>Tạm vay khác</t>
  </si>
  <si>
    <t>THU CHUYỂN GIAO NGÂN SÁCH</t>
  </si>
  <si>
    <t>Thu bổ sung từ ngân sách cấp trên</t>
  </si>
  <si>
    <t>Bổ sung cân đối</t>
  </si>
  <si>
    <t>Bổ sung có mục tiêu</t>
  </si>
  <si>
    <t>Bổ sung có mục tiêu bằng nguồn vốn trong nước</t>
  </si>
  <si>
    <t>Bổ sung có mục tiêu bằng nguồn vốn ngoài nước</t>
  </si>
  <si>
    <t>Thu từ ngân sách cấp dưới nộp lên</t>
  </si>
  <si>
    <t>D</t>
  </si>
  <si>
    <t>Thu chuyển nguồn</t>
  </si>
  <si>
    <t>E</t>
  </si>
  <si>
    <t>THU KẾT DƯ NGÂN SÁCH</t>
  </si>
  <si>
    <t>Thu kết dư ngân sách</t>
  </si>
  <si>
    <t>Biểu số 01</t>
  </si>
  <si>
    <t>Thu từ khu vực kinh tế ngoài quốc doanh</t>
  </si>
  <si>
    <t>A1</t>
  </si>
  <si>
    <t>Thu phí lệ phí trung ương</t>
  </si>
  <si>
    <t>Thu phí lệ phí xã</t>
  </si>
  <si>
    <t>Thu tiền cho thuê bán tài sản khác</t>
  </si>
  <si>
    <t>Các khoản huy động đóng góp</t>
  </si>
  <si>
    <t>A2</t>
  </si>
  <si>
    <t>A3</t>
  </si>
  <si>
    <t>A4</t>
  </si>
  <si>
    <t>A5</t>
  </si>
  <si>
    <t>A6</t>
  </si>
  <si>
    <t>A7</t>
  </si>
  <si>
    <t>A8</t>
  </si>
  <si>
    <t>A9</t>
  </si>
  <si>
    <t>A10</t>
  </si>
  <si>
    <t>A11</t>
  </si>
  <si>
    <t>A12</t>
  </si>
  <si>
    <t>A13</t>
  </si>
  <si>
    <t>A14</t>
  </si>
  <si>
    <t>A15</t>
  </si>
  <si>
    <t>A16</t>
  </si>
  <si>
    <t>A17</t>
  </si>
  <si>
    <t>A18</t>
  </si>
  <si>
    <t>A19</t>
  </si>
  <si>
    <t>A20</t>
  </si>
  <si>
    <t>A21</t>
  </si>
  <si>
    <t>A22</t>
  </si>
  <si>
    <t>A32</t>
  </si>
  <si>
    <t>A33</t>
  </si>
  <si>
    <t>A34</t>
  </si>
  <si>
    <t>A35</t>
  </si>
  <si>
    <t>A36</t>
  </si>
  <si>
    <t>DT HĐND giao</t>
  </si>
  <si>
    <t>Thu cân đối NSĐP được hưởng theo phân cấp</t>
  </si>
  <si>
    <t>12</t>
  </si>
  <si>
    <t>13</t>
  </si>
  <si>
    <t>14</t>
  </si>
  <si>
    <t>15</t>
  </si>
  <si>
    <t>16</t>
  </si>
  <si>
    <t>Phí, lệ phí</t>
  </si>
  <si>
    <t>17</t>
  </si>
  <si>
    <t>TỔNG SỐ</t>
  </si>
  <si>
    <t>TỔNG SỐ (Đã loại trừ hoàn thế GTGT)</t>
  </si>
  <si>
    <t>Thu NSNN (Đã loại trừ hoàn thuế GTGT)</t>
  </si>
  <si>
    <t>Thu nội địa không kể dầu thô</t>
  </si>
  <si>
    <t>Thu từ khu vực doanh nghiệp do Nhà nước giữ vai trò chủ đạo</t>
  </si>
  <si>
    <t xml:space="preserve">Thu từ khu vực doanh nghiệp do Nhà nước giữ vai trò chủ đạo Trung ương quản lý </t>
  </si>
  <si>
    <t>1.1.1</t>
  </si>
  <si>
    <t>1.1.2</t>
  </si>
  <si>
    <t>Thuế tiêu thụ đặc biệt  hàng sản xuất - kinh doanh trong nước</t>
  </si>
  <si>
    <t>Tr.đó: Thuế tiêu thụ đặc biệt hàng nhập khẩu bán ra trong nước</t>
  </si>
  <si>
    <t>1.1.3</t>
  </si>
  <si>
    <t xml:space="preserve">Thuế thu nhập doanh nghiệp </t>
  </si>
  <si>
    <t>1.1.4</t>
  </si>
  <si>
    <t>           - Tài nguyên nước thủy điện</t>
  </si>
  <si>
    <t>1.1.5</t>
  </si>
  <si>
    <t>Thu từ khu vực doanh nghiệp do Nhà nước giữ vai trò chủ đạo địa phương quản lý</t>
  </si>
  <si>
    <t>1.2.1</t>
  </si>
  <si>
    <t>1.2.2</t>
  </si>
  <si>
    <t>1.2.3</t>
  </si>
  <si>
    <t>1.2.4</t>
  </si>
  <si>
    <t>            - Tài nguyên nước thủy điện</t>
  </si>
  <si>
    <t>1.2.5</t>
  </si>
  <si>
    <t>Thu từ khu vực doanh nghiệp có vốn đầu tư nước ngoài</t>
  </si>
  <si>
    <t>Thuế bảo vệ môi trường do cơ quan thuế thực hiện</t>
  </si>
  <si>
    <t>Trong đó: - Từ hàng nhập khẩu bán ra trong nước</t>
  </si>
  <si>
    <t>                - Từ hàng hóa sản xuất trong nước</t>
  </si>
  <si>
    <t>Trong đó: - Phí thuộc lĩnh vực đường bộ</t>
  </si>
  <si>
    <t>                - Phí thuộc lĩnh vực đường biển</t>
  </si>
  <si>
    <t>                - Phí BVMT đối với khai thác khoáng sản</t>
  </si>
  <si>
    <t>7.1</t>
  </si>
  <si>
    <t>7.2</t>
  </si>
  <si>
    <t>7.3</t>
  </si>
  <si>
    <t>7.4</t>
  </si>
  <si>
    <t>8.4</t>
  </si>
  <si>
    <t>8.5</t>
  </si>
  <si>
    <t>Thu tiền cho thuê và bán nhà ở thuộc sở hữu nhà nước</t>
  </si>
  <si>
    <t>Thu từ hoạt động xổ số kiến thiết</t>
  </si>
  <si>
    <t xml:space="preserve">Thu từ thu nhập sau thuế </t>
  </si>
  <si>
    <t>Tr.đó: - Thu từ giấy phép do cơ quan Trung ương cấp</t>
  </si>
  <si>
    <t>           - Thu từ giấy phép do Ủy ban nhân dân cấp tỉnh cấp</t>
  </si>
  <si>
    <t>Thu tiền cấp quyền khai thác vùng biển</t>
  </si>
  <si>
    <t>Thu tiền cấp quyền khai thác tài nguyên khác còn lại</t>
  </si>
  <si>
    <t>Thu tiền phạt</t>
  </si>
  <si>
    <t>Trong đó: - Phạt vi phạm hành chính trong lĩnh vực an toàn giao thông</t>
  </si>
  <si>
    <t>                - Phạt vi phạm hành chính do ngành thuế thực hiện</t>
  </si>
  <si>
    <t xml:space="preserve">Thu tịch thu </t>
  </si>
  <si>
    <t>Lãi thu từ các khoản tham gia góp vốn của nhà nước</t>
  </si>
  <si>
    <t>Thu khác còn lại</t>
  </si>
  <si>
    <t xml:space="preserve">Thu từ quỹ đất công ích và thu hoa lợi công sản khác </t>
  </si>
  <si>
    <t>Tr.đó: Tiền đền bù thiệt hại khi NN thu hồi đất công</t>
  </si>
  <si>
    <t>Tr.đó: - Thu từ doanh nghiệp do Trung ương quản lý</t>
  </si>
  <si>
    <t>          - Thu từ doanh nghiệp do địa phương quản lý</t>
  </si>
  <si>
    <t>13.1</t>
  </si>
  <si>
    <t>Thu hồi vốn của Nhà nước tại các tổ chức kinh tế</t>
  </si>
  <si>
    <t>13.2</t>
  </si>
  <si>
    <t>Thu cổ tức</t>
  </si>
  <si>
    <t>13.3</t>
  </si>
  <si>
    <t>Lợi nhuận được chia từ phần vốn nhà nước đầu tư tại doanh nghiệp</t>
  </si>
  <si>
    <t>13.4</t>
  </si>
  <si>
    <t>Lợi nhuận sau thuế còn lại sau khi trích lập các quỹ</t>
  </si>
  <si>
    <t>          - Lợi nhuận còn lại của các DN do địa phương quản lý</t>
  </si>
  <si>
    <t>13.5</t>
  </si>
  <si>
    <t>Phụ thu về dầu</t>
  </si>
  <si>
    <t>Thu chênh lệch giá dầu</t>
  </si>
  <si>
    <t>Khác</t>
  </si>
  <si>
    <t>Lãi được chia của Chính phủ Việt Nam</t>
  </si>
  <si>
    <t>Phụ thu về condensate</t>
  </si>
  <si>
    <t>Thu chênh lệch giá condensate</t>
  </si>
  <si>
    <t>Tổng thu từ hoạt động XNK</t>
  </si>
  <si>
    <t xml:space="preserve">Tr.đó: - Thuế chống bán phá giá </t>
  </si>
  <si>
    <t xml:space="preserve">          - Thuế chống trợ cấp </t>
  </si>
  <si>
    <t>          - Thuế chống phân biệt đối xử</t>
  </si>
  <si>
    <t>          - Thuế tự vệ</t>
  </si>
  <si>
    <t>Thuế bảo vệ môi trường hàng nhập khẩu</t>
  </si>
  <si>
    <t>Thu Viện trợ</t>
  </si>
  <si>
    <t xml:space="preserve">Thu hồi các khoản cho vay của Nhà nước và thu từ quỹ dự trữ tài chính </t>
  </si>
  <si>
    <t>Thu từ các khoản cho vay của nhà nước</t>
  </si>
  <si>
    <t xml:space="preserve">Các khoản thu không có trong công thức </t>
  </si>
  <si>
    <t xml:space="preserve">Trong đó: Các khoản thu có cấp ngân sách là 0 </t>
  </si>
  <si>
    <t>Vay trong nước</t>
  </si>
  <si>
    <t>Tr.đó: Địa phương vay từ nguồn cho vay lại của Chính phủ</t>
  </si>
  <si>
    <t xml:space="preserve">Vay ngoài nước </t>
  </si>
  <si>
    <t>Tạm ứng từ Ngân hàng Nhà nước theo Lệnh của Chính phủ</t>
  </si>
  <si>
    <t>Thu hỗ trợ từ địa phương khác</t>
  </si>
  <si>
    <t>Các khoản thu chưa có trong công thức</t>
  </si>
  <si>
    <t xml:space="preserve">THU CHUYỂN NGUỒN </t>
  </si>
  <si>
    <t>A23</t>
  </si>
  <si>
    <t>Tr.đó: Từ hoạt động thăm dò và khai thác dầu khí (gồm cả thuế giá trị gia tăng thu đối với dầu khí khai thác theo hiệp định hợp đồng thăm dò khai thác dầu khí bán ra trong nước)</t>
  </si>
  <si>
    <t>Tr.đó: Từ hoạt động thăm dò và khai thác dầu khí (không kể thuế TNDN thu theo hiệp định hợp đồng)</t>
  </si>
  <si>
    <t>Tr.đó:  - Tài nguyên dầu khí (không bao gồm thuế tài nguyên khai thác dầu khí theo hiệp định hợp đồng)</t>
  </si>
  <si>
    <t>Thu từ khí thiên nhiên khí than theo hiệp định hợp đồng</t>
  </si>
  <si>
    <t>Tr.đó: Từ hoạt động thăm dò và khai thác dầu khí (không kể thuế TNDN thu theo hiệp định hợp đồng).</t>
  </si>
  <si>
    <t>Tr.đó: - Tài nguyên dầu khí (không bao gồm thuế tài nguyên khai thác dầu khí theo hiệp định hợp đồng)</t>
  </si>
  <si>
    <t>Thu từ khí thiên nhiên và khí than theo hiệp định hợp đồng</t>
  </si>
  <si>
    <t>Các loại phí lệ phí</t>
  </si>
  <si>
    <t>Thu phí lệ phí tỉnh</t>
  </si>
  <si>
    <t>Thu phí lệ phí huyện</t>
  </si>
  <si>
    <t xml:space="preserve">Các khoản thu về nhà đất </t>
  </si>
  <si>
    <t xml:space="preserve">Thu tiền cho thuê đất thuê mặt nước </t>
  </si>
  <si>
    <t xml:space="preserve">Tr.đó: Thu từ hoạt động thăm dò và khai thác dầu khí </t>
  </si>
  <si>
    <t>Tr.đó: Tiền chuyển mục đích sử dụng đất đối với đất do cơ quan đơn vị tổ chức thuộc Nhà nước quản lý</t>
  </si>
  <si>
    <t>Thu tiền cấp quyền khai thác khoáng sản vùng trời vùng biển</t>
  </si>
  <si>
    <t>Thu hồi vốn lợi nhuận lợi nhuận sau thuế chênh lệch thu chi của NHNN</t>
  </si>
  <si>
    <t>Tr.đó: - Lợi nhuận còn lại của các DN do các Bộ ngành Trung ương quản lý</t>
  </si>
  <si>
    <t>Chênh lệch thu chi của Ngân hàng Nhà nước</t>
  </si>
  <si>
    <t>Thu về dầu thô theo hiệp định hợp đồng</t>
  </si>
  <si>
    <t>Thu về Condensate theo hiệp định hợp đồng</t>
  </si>
  <si>
    <t>A25</t>
  </si>
  <si>
    <t>Thu cổ tức và lợi nhuận sau thuế</t>
  </si>
  <si>
    <t>Ngân sách tỉnh hưởng</t>
  </si>
  <si>
    <t>Ngân sách huyện hưởng</t>
  </si>
  <si>
    <t>Tổng thu NSNN (sau khi loại trừ số hoàn thuế GTGT)</t>
  </si>
  <si>
    <t>Thu nội địa trừ tiền sử dụng đất, XSKT</t>
  </si>
  <si>
    <t>18</t>
  </si>
  <si>
    <t>Thu từ DN nhà nước trung ương quản lý</t>
  </si>
  <si>
    <t>Thu từ DN nhà nước địa phương quản lý</t>
  </si>
  <si>
    <t xml:space="preserve">                (1)Thu từ thuế VAT thủy điện</t>
  </si>
  <si>
    <t xml:space="preserve">                (2) Thu tài nguyên nước thủy điện</t>
  </si>
  <si>
    <t>Trong đó: Thu từ các nhà máy thủy điện, gồm:</t>
  </si>
  <si>
    <t>A40</t>
  </si>
  <si>
    <t>A41</t>
  </si>
  <si>
    <t>A42</t>
  </si>
  <si>
    <t>A43</t>
  </si>
  <si>
    <t>A44</t>
  </si>
  <si>
    <t>A45</t>
  </si>
  <si>
    <t>A46</t>
  </si>
  <si>
    <t>A47</t>
  </si>
  <si>
    <t>A48</t>
  </si>
  <si>
    <t>Thuế bảo vệ môi trường thu từ hàng hóa nhập khẩu</t>
  </si>
  <si>
    <t>A49</t>
  </si>
  <si>
    <t>Từ các khoản thu phân chia</t>
  </si>
  <si>
    <t>Các khoản thu NSĐP được hưởng 100%</t>
  </si>
  <si>
    <t>Thuế BVMT thu từ hàng hóa sản xuất, kinh doanh trong nước</t>
  </si>
  <si>
    <t>Thuế BVMT thu từ hàng hóa nhập khẩu</t>
  </si>
  <si>
    <t>A50</t>
  </si>
  <si>
    <t>A51</t>
  </si>
  <si>
    <t>Thuế TTĐB</t>
  </si>
  <si>
    <t>A52</t>
  </si>
  <si>
    <t>TỔNG THU NSNN TRÊN ĐỊA BÀN (I+II.1+III)</t>
  </si>
  <si>
    <t>A30</t>
  </si>
  <si>
    <t>Ngân sách tỉnh hưởng trừ tiền đất, XSKT</t>
  </si>
  <si>
    <t>Ngân sách huyện hưởng trừ tiền đất</t>
  </si>
  <si>
    <t>Cùng kỳ năm 2019</t>
  </si>
  <si>
    <t>Dự toán HĐND giao năm 2020</t>
  </si>
  <si>
    <t>19</t>
  </si>
  <si>
    <t>Tăng thu từ các dự án khai thác quỹ đất so với dự toán Trung ương giao (phân bổ chi đầu tư các dự án, nhiệm vụ theo tiến độ nguồn thu thực tế)</t>
  </si>
  <si>
    <t>Biểu số 02</t>
  </si>
  <si>
    <t>Thực hiện cùng kỳ năm trước</t>
  </si>
  <si>
    <t>Bao gồm</t>
  </si>
  <si>
    <t>Cân đối NSĐP</t>
  </si>
  <si>
    <t>Trung ương bổ sung mục tiêu</t>
  </si>
  <si>
    <t xml:space="preserve">Tổng chi ngân sách ĐP quản lý </t>
  </si>
  <si>
    <t>Chi đầu tư phát triển</t>
  </si>
  <si>
    <t>Chi đầu tư từ các nguồn vốn thuộc NSĐP</t>
  </si>
  <si>
    <t>Nguồn cân đối ngân sách địa phương</t>
  </si>
  <si>
    <t xml:space="preserve"> Chi đầu tư từ nguồn thu tiền sử dụng đất</t>
  </si>
  <si>
    <t xml:space="preserve"> Chi đầu tư từ nguồn thu xổ số kiến thiết</t>
  </si>
  <si>
    <t>Chi đầu tư từ các nguồn thu để lại</t>
  </si>
  <si>
    <t>Phí sử dụng các công trình kết cấu hạ tầng trong khu kinh tế của khẩu quốc tế Bờ Y</t>
  </si>
  <si>
    <t>Chi đầu tư từ các nguồn vốn thuộc NSTW</t>
  </si>
  <si>
    <t>Chi đầu tư thực hiện các chương trình mục tiêu, nhiệm vụ</t>
  </si>
  <si>
    <t>Chương trình mục tiêu quốc gia</t>
  </si>
  <si>
    <t>Chương tình mục tiếu quốc gia xây dựng nông thôn mới</t>
  </si>
  <si>
    <t>Chương trình mục tiêu quốc gia giảm nghèo bền vững</t>
  </si>
  <si>
    <t>Trái phiếu chính phủ</t>
  </si>
  <si>
    <t>Vốn nước ngoài</t>
  </si>
  <si>
    <t>Chi thường xuyên</t>
  </si>
  <si>
    <t>Chi thường xuyên cân đối ngân sách</t>
  </si>
  <si>
    <t>Chi quốc phòng, an ninh và trật tự an toàn xã hội</t>
  </si>
  <si>
    <t>Chi giáo dục - đào tạo và dạy nghề</t>
  </si>
  <si>
    <t>Chi khoa học và công nghệ</t>
  </si>
  <si>
    <t>Chi y tế, dân số và gia đình</t>
  </si>
  <si>
    <t>Chi văn hóa thông tin</t>
  </si>
  <si>
    <t>Chi phát thanh truyền hình</t>
  </si>
  <si>
    <t>Chi thể dục thể thao</t>
  </si>
  <si>
    <t>Chi bảo vệ môi trường</t>
  </si>
  <si>
    <t>1.9</t>
  </si>
  <si>
    <t>Chi các hoạt động kinh tế</t>
  </si>
  <si>
    <t>1.10</t>
  </si>
  <si>
    <t>Chi quản lý nhà nước, đảng, đoàn thể</t>
  </si>
  <si>
    <t>1.11</t>
  </si>
  <si>
    <t>Chi đảm bảo xã hội</t>
  </si>
  <si>
    <t>1.12</t>
  </si>
  <si>
    <t>Chi thường xuyên khác</t>
  </si>
  <si>
    <t xml:space="preserve">Chi từ nguồn bổ sung có mục tiêu từ NSTW cho NSĐP </t>
  </si>
  <si>
    <t>Chương trình mục tiêu quốc gia (Vốn SN)</t>
  </si>
  <si>
    <t>Chương tình MTQG xây dựng nông thôn mới</t>
  </si>
  <si>
    <t>Chương trình MTQG giảm nghèo bền vững</t>
  </si>
  <si>
    <t>Chi cho các nhiệm vụ, chính sách kinh phí thường xuyên</t>
  </si>
  <si>
    <t>Chi bổ sung quỹ dự trữ tài chính</t>
  </si>
  <si>
    <t>Dự phòng ngân sách</t>
  </si>
  <si>
    <t>Nguồn thực hiện cải cách tiền lương</t>
  </si>
  <si>
    <t>Chi trả nợ lãi</t>
  </si>
  <si>
    <t>Bội chi ngân sách địa phương</t>
  </si>
  <si>
    <t>IX</t>
  </si>
  <si>
    <t>Nội dung</t>
  </si>
  <si>
    <t>Trong đó</t>
  </si>
  <si>
    <t>Khối tỉnh</t>
  </si>
  <si>
    <t>Khối huyện, xã</t>
  </si>
  <si>
    <t>3a</t>
  </si>
  <si>
    <t>3b</t>
  </si>
  <si>
    <t xml:space="preserve"> Vốn cân đối ngân sách địa phương theo tiêu chí, định mức</t>
  </si>
  <si>
    <t>*Chi ĐTPT (không tính tạm ứng năm trước và vốn kéo dài)</t>
  </si>
  <si>
    <t>X</t>
  </si>
  <si>
    <t>Chi trả nợ gốc</t>
  </si>
  <si>
    <t>Bổ sung trong năm</t>
  </si>
  <si>
    <t xml:space="preserve"> cùng kỳ năm trước</t>
  </si>
  <si>
    <t>% so sánh thực hiện với</t>
  </si>
  <si>
    <t>KHO BẠC NHÀ NƯỚC: KBNN Kon Tum</t>
  </si>
  <si>
    <t>Mẫu số B3-01/BC-NS/TABMIS</t>
  </si>
  <si>
    <t>(TT 77/2017/TT-BTC ngày 28/7/2017</t>
  </si>
  <si>
    <t>của Bộ Tài chính)</t>
  </si>
  <si>
    <t>Địa bàn: 62TTT</t>
  </si>
  <si>
    <t>Đơn vị: Đồng</t>
  </si>
  <si>
    <t>Phát sinh</t>
  </si>
  <si>
    <t>Lũy kế</t>
  </si>
  <si>
    <t>NS Cấp tỉnh</t>
  </si>
  <si>
    <t>NS Cấp huyện</t>
  </si>
  <si>
    <t>NS Cấp xã</t>
  </si>
  <si>
    <t>TỔNG</t>
  </si>
  <si>
    <t>CHI NGÂN SÁCH NHÀ NƯỚC</t>
  </si>
  <si>
    <t>Đầu tư cho các DA theo các lĩnh vực</t>
  </si>
  <si>
    <t>Tr.đó: Từ nguồn vốn TPCP</t>
  </si>
  <si>
    <t>Chi quốc phòng</t>
  </si>
  <si>
    <t>Chi an ninh và trật tự, an toàn xã hội</t>
  </si>
  <si>
    <t>Chi giáo dục, đào tạo và dạy nghề</t>
  </si>
  <si>
    <t>Chi từ nguồn vốn ngoài nước</t>
  </si>
  <si>
    <t>Chi khoa học, công nghệ</t>
  </si>
  <si>
    <t>Chi văn hoá thông tin</t>
  </si>
  <si>
    <t>Chi phát thanh, truyền hình, thông tấn</t>
  </si>
  <si>
    <t>Chi bảo vệ môi trường</t>
  </si>
  <si>
    <t>1.10.1</t>
  </si>
  <si>
    <t>Chi giao thông vận tải</t>
  </si>
  <si>
    <t>1.10.2</t>
  </si>
  <si>
    <t>Chi nông, lâm ngư nghiệp và thủy lợi, thủy sản</t>
  </si>
  <si>
    <t>Chi hoạt động của các cơ quan quản lý nhà nước, Đảng, đoàn thể</t>
  </si>
  <si>
    <t>Chi bảo đảm xã hội</t>
  </si>
  <si>
    <t>1.13</t>
  </si>
  <si>
    <t>Chi các lĩnh vực khác theo quy định của pháp luật</t>
  </si>
  <si>
    <t>Chi đầu tư và hỗ trợ vốn cho doanh nghiệp cung cấp sản phẩm, dịch vụ công ích do nhà nước đặt hàng; Các tổ chức kinh tế; Các tổ chức tài chính của trung ương và địa phương; Đầu tư</t>
  </si>
  <si>
    <t>Chi đầu tư phát triển khác theo quy định của pháp luật</t>
  </si>
  <si>
    <t>Chi dự trữ quốc gia</t>
  </si>
  <si>
    <t>Chi thường xuyên theo lĩnh vực</t>
  </si>
  <si>
    <t>Chi sự nghiệp phát thanh, truyền hình, thông tấn</t>
  </si>
  <si>
    <t>Các khoản chi khác theo quy định của pháp luật</t>
  </si>
  <si>
    <t>Chi trả lãi, phí tiền vay</t>
  </si>
  <si>
    <t>Trả lãi, phí vay trong nước</t>
  </si>
  <si>
    <t>Trong đó: Chi trả lãi, phí vay của ĐP từ nguồn cho vay lại của Chính phủ</t>
  </si>
  <si>
    <t>Trả lãi, phí vay ngoài nước</t>
  </si>
  <si>
    <t>Chi viện trợ</t>
  </si>
  <si>
    <t>Chi cho vay</t>
  </si>
  <si>
    <t>Cho vay từ nguồn vốn trong nước</t>
  </si>
  <si>
    <t>Cho vay từ nguồn vốn ngoài nước</t>
  </si>
  <si>
    <t>Cho vay ngoài nước</t>
  </si>
  <si>
    <t>Các nhiệm vụ chi khác</t>
  </si>
  <si>
    <t>CHI CHUYỂN GIAO NGÂN SÁCH</t>
  </si>
  <si>
    <t>Chi bổ sung cho ngân sách cấp dưới</t>
  </si>
  <si>
    <t>- Bằng nguồn vốn trong nước</t>
  </si>
  <si>
    <t>- Bằng nguồn vốn ngoài nước</t>
  </si>
  <si>
    <t>Chi nộp ngân sách cấp trên</t>
  </si>
  <si>
    <t>Chi hỗ trợ các địa phương khác</t>
  </si>
  <si>
    <t>CHI CHUYỂN NGUỒN</t>
  </si>
  <si>
    <t>TẠM CHI CHƯA ĐƯA VÀO CÂN ĐỐI NSNN</t>
  </si>
  <si>
    <t>Tạm chi trả nợ gốc cho quỹ Tích lũy trả nợ</t>
  </si>
  <si>
    <t>Tạm chi trả nợ lãi cho quỹ Tích lũy trả nợ</t>
  </si>
  <si>
    <t>Tạm chi trả nợ gốc và lãi vay của tổ chức khác</t>
  </si>
  <si>
    <t>Tạm chi chưa đưa vào cân đối NS khác</t>
  </si>
  <si>
    <t>CHI TRẢ NỢ GỐC</t>
  </si>
  <si>
    <t>Trả nợ gốc vay trong nước</t>
  </si>
  <si>
    <t>Trong đó: Chi trả nợ gốc vay của ĐP từ nguồn cho vay lại của Chính phủ</t>
  </si>
  <si>
    <t>Trả nợ gốc vay ngoài nước</t>
  </si>
  <si>
    <t>F</t>
  </si>
  <si>
    <t>Các nội dung chi khác</t>
  </si>
  <si>
    <t>Đvt: Triệu đồng</t>
  </si>
  <si>
    <t>Thực hiện thu 12 tháng năm 2020</t>
  </si>
  <si>
    <t xml:space="preserve">Tỉnh hưởng </t>
  </si>
  <si>
    <t>Huyện hưởng</t>
  </si>
  <si>
    <t>Thực hiện thu cân đối NSĐP được hưởng theo phân cấp</t>
  </si>
  <si>
    <t xml:space="preserve">Tăng, hụt thu tỉnh </t>
  </si>
  <si>
    <t>Tăng, hụt thu huyện</t>
  </si>
  <si>
    <t>Tăng hụt thu NSĐP</t>
  </si>
  <si>
    <t>Tỉnh tăng, hụt thu</t>
  </si>
  <si>
    <t>Huyện tăng, hụt thu</t>
  </si>
  <si>
    <t>Thu nội địa loại trừ thu XSKT, tiền sử dụng đất, Phí sử dụng kết cấu hạ tầng trong khu kinh tế cửa khẩu Quốc tế Bờ y …</t>
  </si>
  <si>
    <t>Thu từ hoạt động XSKT</t>
  </si>
  <si>
    <t>Tăng thu tiền sử dụng các dự án khai thác quỹ đất</t>
  </si>
  <si>
    <t>Phí sử dụng kết cấu hạ tầng trong khu kinh tế cửa khẩu Quốc tế Bờ y (2321)</t>
  </si>
  <si>
    <t>Phí sử dụng công trình kết cấu hạ tầng</t>
  </si>
  <si>
    <t>THỰC HIỆN THU CÂN ĐỐI NSĐP ĐƯỢC HƯỞNG THEO PHÂN CẤP ĐẾN NGÀY 01/01/2021</t>
  </si>
  <si>
    <t xml:space="preserve"> Chỉ tiêu</t>
  </si>
  <si>
    <t>Ngân sách tỉnh</t>
  </si>
  <si>
    <t>Ngân sách huyện, thành phố</t>
  </si>
  <si>
    <t>Chênh lệch</t>
  </si>
  <si>
    <t>Thành phố</t>
  </si>
  <si>
    <t>Đăk Hà</t>
  </si>
  <si>
    <t>Đăk Tô</t>
  </si>
  <si>
    <t>Ngọc Hồi</t>
  </si>
  <si>
    <t>Đăk Glei</t>
  </si>
  <si>
    <t>Sa Thầy</t>
  </si>
  <si>
    <t>IaHDrai</t>
  </si>
  <si>
    <t>Kon Rẫy</t>
  </si>
  <si>
    <t>KonPlong</t>
  </si>
  <si>
    <t>Tu Mơ Rông</t>
  </si>
  <si>
    <t>5=2-1</t>
  </si>
  <si>
    <t>bieu 03 - muc I - NSH hưởng</t>
  </si>
  <si>
    <t xml:space="preserve"> Trong đó:</t>
  </si>
  <si>
    <t>Thu tiền SD đất</t>
  </si>
  <si>
    <t>DT 2019 ổ R - hàng 11 - phần thu NSH đc hưởng</t>
  </si>
  <si>
    <t>Phí sử dụng kết cấu hạ tầng trong khu kinh tế cửa khẩu Quốc tế Bờ y</t>
  </si>
  <si>
    <t>*</t>
  </si>
  <si>
    <t>Dự toán thu NSĐP không kể thu XSKT, tiền sử dụng đất, Phí sử dụng kết cấu hạ tầng trong khu kinh tế cửa khẩu Quốc tế Bờ y</t>
  </si>
  <si>
    <t>Tổng toàn tỉnh</t>
  </si>
  <si>
    <t>Tỉnh</t>
  </si>
  <si>
    <t>Tổng huyện</t>
  </si>
  <si>
    <t>Các khoản thu không tính cân đối đề nghị được tính trừ trước khi xác định 70% nguồn làm lương</t>
  </si>
  <si>
    <t>a</t>
  </si>
  <si>
    <t>Các khoản thu xác định theo Bộ Tài chính đã tính trừ</t>
  </si>
  <si>
    <t>Thu từ các khoản huy động, đóng góp</t>
  </si>
  <si>
    <t>Vay của ngân sách nhà nước</t>
  </si>
  <si>
    <t>b</t>
  </si>
  <si>
    <t>Các khoản thu địa phương đề nghị tính trừ</t>
  </si>
  <si>
    <t>Kinh phí tiền lương cơ cấu vào giá dịch vụ</t>
  </si>
  <si>
    <t>Kinh phí BHYT cho đối tượng</t>
  </si>
  <si>
    <t xml:space="preserve">Thu cân đối NSĐP còn lại </t>
  </si>
  <si>
    <t>**</t>
  </si>
  <si>
    <t>Tăng thu  (1)</t>
  </si>
  <si>
    <t>Giảm thu (2)</t>
  </si>
  <si>
    <t>Tăng (giảm) thu NSĐP hưởng năm 2020 xác định để thực hiện CCTL năm 2021</t>
  </si>
  <si>
    <t>70% tăng thu NSĐP thực hiện 2020 so với DT 2020 (3)</t>
  </si>
  <si>
    <t>50% giảm thu NSĐP thực hiện 2020 so với DT 2020  (4)</t>
  </si>
  <si>
    <t>Tăng thu còn lại được cân đối chi (1)-(3)</t>
  </si>
  <si>
    <t>Hụt thu cân đối chi (2)-(4)</t>
  </si>
  <si>
    <t>KHO BẠC NHÀ NƯỚC 3011-VP KBNN Kon Tum</t>
  </si>
  <si>
    <t>Mẫu số B2-01/NS-Tabmis</t>
  </si>
  <si>
    <t>(QĐ…./QĐ-BTC ngày ….)</t>
  </si>
  <si>
    <t>Địa bàn: 62TTT-Tổng Tỉnh Kon Tum</t>
  </si>
  <si>
    <t>TỔNG SỐ (Đã loại trừ hoàn thuế)</t>
  </si>
  <si>
    <t>Tr.đó: Thu NSNN (Đã loại trừ hoàn thuế)</t>
  </si>
  <si>
    <t>                - Phí Tham quan</t>
  </si>
  <si>
    <t>Tr.đó: Thu tiền bảo vệ và phát triển đất trồng lúa</t>
  </si>
  <si>
    <t>Vay ngoài nước</t>
  </si>
  <si>
    <t>Người Lập Biểu</t>
  </si>
  <si>
    <t>Kế toán trưởng</t>
  </si>
  <si>
    <t>Giám đốc</t>
  </si>
  <si>
    <t>KHO BẠC NHÀ NƯỚC 3017-KBNN Dak Hà - Kon Tum</t>
  </si>
  <si>
    <t>KHO BẠC NHÀ NƯỚC 3013-KBNN Dak Tô - Kon Tum</t>
  </si>
  <si>
    <t>KHO BẠC NHÀ NƯỚC 3016-KBNN Ngọc Hồi - Kon Tum</t>
  </si>
  <si>
    <t>KHO BẠC NHÀ NƯỚC 3012-KBNN DaK Glei - Kon Tum</t>
  </si>
  <si>
    <t>KHO BẠC NHÀ NƯỚC 3014-KBNN Sa Thày - Kon Tum</t>
  </si>
  <si>
    <t>KHO BẠC NHÀ NƯỚC 3021-KBNN Ia H'Drai - KonTum</t>
  </si>
  <si>
    <t>KHO BẠC NHÀ NƯỚC 3015-KBNN Kon Rẫy – Kon Tum</t>
  </si>
  <si>
    <t>KHO BẠC NHÀ NƯỚC 3018-KBNN Kon Plông – Kon Tum</t>
  </si>
  <si>
    <t>KHO BẠC NHÀ NƯỚC 3019-KBNN Tu Mơ Rông- Kon Tum</t>
  </si>
  <si>
    <t>Biểu số 03</t>
  </si>
  <si>
    <t>Cùng kỳ năm 2020</t>
  </si>
  <si>
    <t>Dự toán HĐND giao năm 2021</t>
  </si>
  <si>
    <t>20</t>
  </si>
  <si>
    <t>Tăng thu từ các dự án khai thác quỹ đất so với dự toán Trung ương giao (bao gồm ghi thu tiền thuê đất, tiền sử dụng đất tương ứng số tiền đền bù GPMB của các DA đầu tư mà nhà đầu tư đã tự nguyện ứng trước và phân bổ chi đầu tư các dự án, nhiệm vụ theo tiến độ nguồn thu thực tế)</t>
  </si>
  <si>
    <t>Thu viện trợ thuộc nguồn thu NSĐP</t>
  </si>
  <si>
    <t>Nhiệm vụ chi năm 2021</t>
  </si>
  <si>
    <t>Chuyển nguồn năm 2020 sang năm 2021</t>
  </si>
  <si>
    <t>DT HĐND giao năm 2021</t>
  </si>
  <si>
    <t>BÁO CÁO CHI VÀ TRẢ NỢ VAY NSNN NIÊN ĐỘ: 2021</t>
  </si>
  <si>
    <t>Chi từ nguồn thu viện trợ thuộc nguồn thu NSĐP</t>
  </si>
  <si>
    <t xml:space="preserve">Chi từ nguồn thu các dự án khai thác quỹ đất so với dự toán Trung ương giao </t>
  </si>
  <si>
    <t>TỔNG HỢP XÁC ĐỊNH SƠ BỘ TĂNG THU NGÂN SÁCH ĐỊA PHƯƠNG NĂM 2021</t>
  </si>
  <si>
    <t>Thực hiện thu 03 tháng năm 2021</t>
  </si>
  <si>
    <t>Dự toán thu NSĐP năm 2021 được hưởng</t>
  </si>
  <si>
    <t xml:space="preserve"> Thực hiện thu NSĐP 03 tháng năm 2021</t>
  </si>
  <si>
    <t>BÁO CÁO THU VÀ VAY CỦA NGÂN SÁCH NHÀ NƯỚC NIÊN ĐỘ 2021</t>
  </si>
  <si>
    <t>Từ ngày hiệu lực: 01/03/2021  Đến ngày hiệu lực: 31/03/2021</t>
  </si>
  <si>
    <t>                - Phí sử dụng công trình kết cấu hạ tầng công trình dịch vụ tiện ích công cộng trong lĩnh vực cửa khẩu</t>
  </si>
  <si>
    <t>             Tiền thuê đất GTGC theo khoản đã ứng bồi thường giải phóng mặt bằng theo quy định của pháp luật</t>
  </si>
  <si>
    <t>Đến ngày kết sổ: 01/04/2021</t>
  </si>
  <si>
    <t>TT ngày 01 tháng 04 năm 2021</t>
  </si>
  <si>
    <t>DH ngày 01 tháng 04 năm 2021</t>
  </si>
  <si>
    <t>DT ngày 01 tháng 04 năm 2021</t>
  </si>
  <si>
    <t>NH ngày 01 tháng 04 năm 2021</t>
  </si>
  <si>
    <t>DL ngày 01 tháng 04 năm 2021</t>
  </si>
  <si>
    <t>ST ngày 01 tháng 04 năm 2021</t>
  </si>
  <si>
    <t>IA ngày 01 tháng 04 năm 2021</t>
  </si>
  <si>
    <t>KR ngày 01 tháng 04 năm 2021</t>
  </si>
  <si>
    <t>KL ngày 01 tháng 04 năm 2021</t>
  </si>
  <si>
    <t>TMR ngày 01 tháng 04 năm 2021</t>
  </si>
  <si>
    <t>Thu kết dư ngân sách năm 2020</t>
  </si>
  <si>
    <t>Trong đó: DỰ TOÁN THU THEO TIẾN ĐỘ 3 THÁNG</t>
  </si>
  <si>
    <t>Thu NSĐP 3 tháng năm 2021 không kể thu tiền sử dụng đất, thu XSKT, phí cửa khẩu</t>
  </si>
  <si>
    <r>
      <t xml:space="preserve"> Tăng (giảm) thu NSĐP</t>
    </r>
    <r>
      <rPr>
        <b/>
        <sz val="11"/>
        <color theme="9" tint="-0.249977111117893"/>
        <rFont val="Times New Roman"/>
        <family val="1"/>
      </rPr>
      <t xml:space="preserve"> (THEO TIẾN ĐỘ 3 THÁNG)</t>
    </r>
    <r>
      <rPr>
        <b/>
        <sz val="11"/>
        <rFont val="Times New Roman"/>
        <family val="1"/>
      </rPr>
      <t xml:space="preserve"> không kể thu tiền sử dụng đất, thu XSKT và số thu được tính trừ nêu trên (**) - (*)</t>
    </r>
  </si>
  <si>
    <t>4=3/2</t>
  </si>
  <si>
    <t xml:space="preserve">   BÁO CÁO ƯỚC THỰC HIỆN THU NGÂN SÁCH NHÀ NƯỚC 06 THÁNG NĂM 2021</t>
  </si>
  <si>
    <t>Thực hiện thu 6 tháng năm 2020</t>
  </si>
  <si>
    <t>% so sánh UTH với</t>
  </si>
  <si>
    <t>6=5/2</t>
  </si>
  <si>
    <t>7=5/1</t>
  </si>
  <si>
    <t xml:space="preserve">                (1) Thu từ thuế VAT thủy điện</t>
  </si>
  <si>
    <t>Thu cân đối NSĐP được hưởng theo phân cấp trừ đất, XSKT</t>
  </si>
  <si>
    <t xml:space="preserve">  BÁO CÁO ƯỚC THỰC HIỆN CHI NGÂN SÁCH ĐỊA PHƯƠNG 06 THÁNG NĂM 2021</t>
  </si>
  <si>
    <t>% SS UTH chi 
cả năm với</t>
  </si>
  <si>
    <t>Nhiệm vụ chi</t>
  </si>
  <si>
    <t>XI</t>
  </si>
  <si>
    <t>Nguồn tăng thu ngân sách, nguồn khác</t>
  </si>
  <si>
    <t>UTH chi 06 tháng năm 2021</t>
  </si>
  <si>
    <t>Từ ngày hiệu lực 01-04-21 đến ngày  30-04-21</t>
  </si>
  <si>
    <t>Đến ngày kết sổ 07-05-21</t>
  </si>
  <si>
    <t>4a</t>
  </si>
  <si>
    <t>5b</t>
  </si>
  <si>
    <t>7=6/2</t>
  </si>
  <si>
    <t>9=8/2</t>
  </si>
  <si>
    <t>10=8/1</t>
  </si>
  <si>
    <t>2=3+4+5</t>
  </si>
  <si>
    <t>Thực hiện thu 05 tháng năm 2021</t>
  </si>
  <si>
    <t>% so sánh thực hiện 05 tháng với Dự toán</t>
  </si>
  <si>
    <t>Thực hiện thu 04 tháng năm 2021</t>
  </si>
  <si>
    <t>Thực hiện chi 05 tháng năm 2021</t>
  </si>
  <si>
    <t>% so sánh thực hiện 05 tháng với nhiệm vụ chi</t>
  </si>
  <si>
    <r>
      <t>UTH thu 06 tháng năm 2021</t>
    </r>
    <r>
      <rPr>
        <b/>
        <i/>
        <sz val="10"/>
        <color theme="1"/>
        <rFont val="Arial Narrow"/>
        <family val="2"/>
      </rPr>
      <t xml:space="preserve"> (Theo BC của Cục thuế tỉnh tại Báo cáo số 1874/BC-CTKTU ngày 11/5/2021)</t>
    </r>
  </si>
  <si>
    <t>UTH thu 06 tháng năm 2021</t>
  </si>
  <si>
    <t>PNS phối hợp TCĐT kiểm tra lại đến giờ này mình đã tham mưu UB trình HĐND tỉnh phân bổ đồng nào từ nguồn tăng thu này chưa mà ước chi 50 tỷ đồng? Đại biểu hỏi thì thuyết minh thế nào??</t>
  </si>
  <si>
    <t>(Kèm theo Văn bản số:          /BC-UBND ngày        tháng 06 năm 2021 của UBND tỉnh)</t>
  </si>
  <si>
    <t>(Kèm theo Văn bản số:    161     /BC-UBND ngày  17  tháng 06 năm 2021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</si>
</sst>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41" formatCode="_-* #,##0\ _₫_-;\-* #,##0\ _₫_-;_-* &quot;-&quot;\ _₫_-;_-@_-"/>
    <numFmt numFmtId="43" formatCode="_-* #,##0.00\ _₫_-;\-* #,##0.00\ _₫_-;_-* &quot;-&quot;??\ _₫_-;_-@_-"/>
    <numFmt numFmtId="164" formatCode="_-* #,##0_-;\-* #,##0_-;_-* &quot;-&quot;_-;_-@_-"/>
    <numFmt numFmtId="165" formatCode="_-* #,##0.00_-;\-* #,##0.00_-;_-* &quot;-&quot;??_-;_-@_-"/>
    <numFmt numFmtId="166" formatCode="&quot;$&quot;#,##0_);[Red]\(&quot;$&quot;#,##0\)"/>
    <numFmt numFmtId="167" formatCode="_(&quot;$&quot;* #,##0_);_(&quot;$&quot;* \(#,##0\);_(&quot;$&quot;* &quot;-&quot;_);_(@_)"/>
    <numFmt numFmtId="168" formatCode="_(&quot;$&quot;* #,##0.00_);_(&quot;$&quot;* \(#,##0.00\);_(&quot;$&quot;* &quot;-&quot;??_);_(@_)"/>
    <numFmt numFmtId="169" formatCode="_(* #,##0.00_);_(* \(#,##0.00\);_(* &quot;-&quot;??_);_(@_)"/>
    <numFmt numFmtId="170" formatCode="&quot;£&quot;#,##0;\-&quot;£&quot;#,##0"/>
    <numFmt numFmtId="171" formatCode="&quot;£&quot;#,##0;[Red]\-&quot;£&quot;#,##0"/>
    <numFmt numFmtId="172" formatCode="_-&quot;£&quot;* #,##0_-;\-&quot;£&quot;* #,##0_-;_-&quot;£&quot;* &quot;-&quot;_-;_-@_-"/>
    <numFmt numFmtId="173" formatCode="_-&quot;£&quot;* #,##0.00_-;\-&quot;£&quot;* #,##0.00_-;_-&quot;£&quot;* &quot;-&quot;??_-;_-@_-"/>
    <numFmt numFmtId="174" formatCode="_(* #,##0_);_(* \(#,##0\);_(* &quot;-&quot;??_);_(@_)"/>
    <numFmt numFmtId="175" formatCode="_(* #,##0.00_);_(* \(#,##0.00\);_(* \-??_);_(@_)"/>
    <numFmt numFmtId="176" formatCode="_(* #,##0_);_(* \(#,##0\);_(* \-??_);_(@_)"/>
    <numFmt numFmtId="177" formatCode="_(* #,##0.00000_);_(* \(#,##0.00000\);_(* &quot;-&quot;??_);_(@_)"/>
    <numFmt numFmtId="178" formatCode="_-&quot;$&quot;* #,##0_-;\-&quot;$&quot;* #,##0_-;_-&quot;$&quot;* &quot;-&quot;_-;_-@_-"/>
    <numFmt numFmtId="179" formatCode="_(&quot;£&quot;\ * #,##0_);_(&quot;£&quot;\ * \(#,##0\);_(&quot;£&quot;\ * &quot;-&quot;_);_(@_)"/>
    <numFmt numFmtId="180" formatCode="&quot;€&quot;###,0&quot;.&quot;00_);\(&quot;€&quot;###,0&quot;.&quot;00\)"/>
    <numFmt numFmtId="181" formatCode="&quot;\&quot;#,##0;[Red]&quot;\&quot;&quot;\&quot;\-#,##0"/>
    <numFmt numFmtId="182" formatCode="#.##00"/>
    <numFmt numFmtId="183" formatCode="_-* #,##0\ _F_-;\-* #,##0\ _F_-;_-* &quot;-&quot;\ _F_-;_-@_-"/>
    <numFmt numFmtId="184" formatCode="_-* #,##0\ &quot;F&quot;_-;\-* #,##0\ &quot;F&quot;_-;_-* &quot;-&quot;\ &quot;F&quot;_-;_-@_-"/>
    <numFmt numFmtId="185" formatCode="_-* #,##0&quot;$&quot;_-;_-* #,##0&quot;$&quot;\-;_-* &quot;-&quot;&quot;$&quot;_-;_-@_-"/>
    <numFmt numFmtId="186" formatCode="_-* #,##0\ &quot;$&quot;_-;\-* #,##0\ &quot;$&quot;_-;_-* &quot;-&quot;\ &quot;$&quot;_-;_-@_-"/>
    <numFmt numFmtId="187" formatCode="_-* #,##0_-;\-* #,##0_-;_-* &quot;-&quot;??_-;_-@_-"/>
    <numFmt numFmtId="188" formatCode="_-&quot;$&quot;* #,##0.00_-;\-&quot;$&quot;* #,##0.00_-;_-&quot;$&quot;* &quot;-&quot;??_-;_-@_-"/>
    <numFmt numFmtId="189" formatCode="_-&quot;ñ&quot;* #,##0_-;\-&quot;ñ&quot;* #,##0_-;_-&quot;ñ&quot;* &quot;-&quot;_-;_-@_-"/>
    <numFmt numFmtId="190" formatCode="0.0000"/>
    <numFmt numFmtId="191" formatCode="_-&quot;€&quot;* #,##0_-;\-&quot;€&quot;* #,##0_-;_-&quot;€&quot;* &quot;-&quot;_-;_-@_-"/>
    <numFmt numFmtId="192" formatCode="_-* ###,0&quot;.&quot;00_-;\-* ###,0&quot;.&quot;00_-;_-* &quot;-&quot;??_-;_-@_-"/>
    <numFmt numFmtId="193" formatCode="_-* #,##0.00\ _F_-;\-* #,##0.00\ _F_-;_-* &quot;-&quot;??\ _F_-;_-@_-"/>
    <numFmt numFmtId="194" formatCode="_ * #,##0.00_ ;_ * \-#,##0.00_ ;_ * &quot;-&quot;??_ ;_ @_ "/>
    <numFmt numFmtId="195" formatCode="_-* #,##0.00\ _V_N_D_-;\-* #,##0.00\ _V_N_D_-;_-* &quot;-&quot;??\ _V_N_D_-;_-@_-"/>
    <numFmt numFmtId="196" formatCode="_-* #,##0.00\ _V_N_Ñ_-;_-* #,##0.00\ _V_N_Ñ\-;_-* &quot;-&quot;??\ _V_N_Ñ_-;_-@_-"/>
    <numFmt numFmtId="197" formatCode="_-* #,##0.00\ _€_-;\-* #,##0.00\ _€_-;_-* &quot;-&quot;??\ _€_-;_-@_-"/>
    <numFmt numFmtId="198" formatCode="_-* #,##0.00_$_-;_-* #,##0.00_$\-;_-* &quot;-&quot;??_$_-;_-@_-"/>
    <numFmt numFmtId="199" formatCode="_(* ###,0&quot;.&quot;00_);_(* \(###,0&quot;.&quot;00\);_(* &quot;-&quot;??_);_(@_)"/>
    <numFmt numFmtId="200" formatCode="_-* #,##0.00\ _ñ_-;\-* #,##0.00\ _ñ_-;_-* &quot;-&quot;??\ _ñ_-;_-@_-"/>
    <numFmt numFmtId="201" formatCode="0.00000"/>
    <numFmt numFmtId="202" formatCode="#,##0.00\ &quot;F&quot;;\-#,##0.00\ &quot;F&quot;"/>
    <numFmt numFmtId="203" formatCode="&quot;$&quot;#,##0;[Red]\-&quot;$&quot;#,##0"/>
    <numFmt numFmtId="204" formatCode="_(&quot;$&quot;\ * #,##0_);_(&quot;$&quot;\ * \(#,##0\);_(&quot;$&quot;\ * &quot;-&quot;_);_(@_)"/>
    <numFmt numFmtId="205" formatCode="&quot;$&quot;#,##0.00;[Red]\-&quot;$&quot;#,##0.00"/>
    <numFmt numFmtId="206" formatCode="_-* #,##0\ &quot;ñ&quot;_-;\-* #,##0\ &quot;ñ&quot;_-;_-* &quot;-&quot;\ &quot;ñ&quot;_-;_-@_-"/>
    <numFmt numFmtId="207" formatCode="0.0000000"/>
    <numFmt numFmtId="208" formatCode="#,##0.0"/>
    <numFmt numFmtId="209" formatCode="_(&quot;€&quot;* #,##0_);_(&quot;€&quot;* \(#,##0\);_(&quot;€&quot;* &quot;-&quot;_);_(@_)"/>
    <numFmt numFmtId="210" formatCode="_ * #,##0_ ;_ * \-#,##0_ ;_ * &quot;-&quot;_ ;_ @_ "/>
    <numFmt numFmtId="211" formatCode="_-* #,##0\ _V_N_D_-;\-* #,##0\ _V_N_D_-;_-* &quot;-&quot;\ _V_N_D_-;_-@_-"/>
    <numFmt numFmtId="212" formatCode="_-* #,##0\ _V_N_Ñ_-;_-* #,##0\ _V_N_Ñ\-;_-* &quot;-&quot;\ _V_N_Ñ_-;_-@_-"/>
    <numFmt numFmtId="213" formatCode="_-* #,##0\ _€_-;\-* #,##0\ _€_-;_-* &quot;-&quot;\ _€_-;_-@_-"/>
    <numFmt numFmtId="214" formatCode="_-* #,##0_$_-;_-* #,##0_$\-;_-* &quot;-&quot;_$_-;_-@_-"/>
    <numFmt numFmtId="215" formatCode="_-* #,##0\ _$_-;\-* #,##0\ _$_-;_-* &quot;-&quot;\ _$_-;_-@_-"/>
    <numFmt numFmtId="216" formatCode="_-* #,##0\ _m_k_-;\-* #,##0\ _m_k_-;_-* &quot;-&quot;\ _m_k_-;_-@_-"/>
    <numFmt numFmtId="217" formatCode="_-* #,##0\ _ñ_-;\-* #,##0\ _ñ_-;_-* &quot;-&quot;\ _ñ_-;_-@_-"/>
    <numFmt numFmtId="218" formatCode="0.000000"/>
    <numFmt numFmtId="219" formatCode="#,##0.0_);[Red]\(#,##0.0\)"/>
    <numFmt numFmtId="220" formatCode="_ &quot;\&quot;* #,##0_ ;_ &quot;\&quot;* \-#,##0_ ;_ &quot;\&quot;* &quot;-&quot;_ ;_ @_ "/>
    <numFmt numFmtId="221" formatCode="&quot;\&quot;#,##0.00;[Red]&quot;\&quot;\-#,##0.00"/>
    <numFmt numFmtId="222" formatCode="&quot;\&quot;#,##0;[Red]&quot;\&quot;\-#,##0"/>
    <numFmt numFmtId="223" formatCode="&quot;SFr.&quot;\ #,##0.00;[Red]&quot;SFr.&quot;\ \-#,##0.00"/>
    <numFmt numFmtId="224" formatCode="&quot;SFr.&quot;\ #,##0.00;&quot;SFr.&quot;\ \-#,##0.00"/>
    <numFmt numFmtId="225" formatCode="_ &quot;SFr.&quot;\ * #,##0_ ;_ &quot;SFr.&quot;\ * \-#,##0_ ;_ &quot;SFr.&quot;\ * &quot;-&quot;_ ;_ @_ "/>
    <numFmt numFmtId="226" formatCode="#,##0.0_);\(#,##0.0\)"/>
    <numFmt numFmtId="227" formatCode="_(* #,##0.0000_);_(* \(#,##0.0000\);_(* &quot;-&quot;??_);_(@_)"/>
    <numFmt numFmtId="228" formatCode="0.0%;[Red]\(0.0%\)"/>
    <numFmt numFmtId="229" formatCode="_ * #,##0.00_)&quot;£&quot;_ ;_ * \(#,##0.00\)&quot;£&quot;_ ;_ * &quot;-&quot;??_)&quot;£&quot;_ ;_ @_ "/>
    <numFmt numFmtId="230" formatCode="0.0%;\(0.0%\)"/>
    <numFmt numFmtId="231" formatCode="_-* #,##0.00\ &quot;F&quot;_-;\-* #,##0.00\ &quot;F&quot;_-;_-* &quot;-&quot;??\ &quot;F&quot;_-;_-@_-"/>
    <numFmt numFmtId="232" formatCode="0.000_)"/>
    <numFmt numFmtId="233" formatCode="_(* #,##0_);_(* \(#,##0\);_(* \-_);_(@_)"/>
    <numFmt numFmtId="234" formatCode="#,##0.00;[Red]#,##0.00"/>
    <numFmt numFmtId="235" formatCode="#,##0;\(#,##0\)"/>
    <numFmt numFmtId="236" formatCode="_ &quot;R&quot;\ * #,##0_ ;_ &quot;R&quot;\ * \-#,##0_ ;_ &quot;R&quot;\ * &quot;-&quot;_ ;_ @_ "/>
    <numFmt numFmtId="237" formatCode="\$#,##0\ ;&quot;($&quot;#,##0\)"/>
    <numFmt numFmtId="238" formatCode="\$#,##0\ ;\(\$#,##0\)"/>
    <numFmt numFmtId="239" formatCode="#,##0.000_);\(#,##0.000\)"/>
    <numFmt numFmtId="240" formatCode="\t0.00%"/>
    <numFmt numFmtId="241" formatCode="0.000"/>
    <numFmt numFmtId="242" formatCode="?\,???.??__;[Red]&quot;- &quot;?\,???.??__"/>
    <numFmt numFmtId="243" formatCode="?,???.??__;[Red]\-\ ?,???.??__;"/>
    <numFmt numFmtId="244" formatCode="\U\S\$#,##0.00;\(\U\S\$#,##0.00\)"/>
    <numFmt numFmtId="245" formatCode="_(\§\g\ #,##0_);_(\§\g\ \(#,##0\);_(\§\g\ &quot;-&quot;??_);_(@_)"/>
    <numFmt numFmtId="246" formatCode="_(\§\g\ #,##0_);_(\§\g\ \(#,##0\);_(\§\g\ &quot;-&quot;_);_(@_)"/>
    <numFmt numFmtId="247" formatCode="\t#\ ??/??"/>
    <numFmt numFmtId="248" formatCode="\§\g#,##0_);\(\§\g#,##0\)"/>
    <numFmt numFmtId="249" formatCode="_-&quot;VND&quot;* #,##0_-;\-&quot;VND&quot;* #,##0_-;_-&quot;VND&quot;* &quot;-&quot;_-;_-@_-"/>
    <numFmt numFmtId="250" formatCode="_(&quot;Rp&quot;* #,##0.00_);_(&quot;Rp&quot;* \(#,##0.00\);_(&quot;Rp&quot;* &quot;-&quot;??_);_(@_)"/>
    <numFmt numFmtId="251" formatCode="#,##0.00\ &quot;FB&quot;;[Red]\-#,##0.00\ &quot;FB&quot;"/>
    <numFmt numFmtId="252" formatCode="#,##0\ &quot;$&quot;;\-#,##0\ &quot;$&quot;"/>
    <numFmt numFmtId="253" formatCode="&quot;$&quot;#,##0;\-&quot;$&quot;#,##0"/>
    <numFmt numFmtId="254" formatCode="_-* #,##0\ _F_B_-;\-* #,##0\ _F_B_-;_-* &quot;-&quot;\ _F_B_-;_-@_-"/>
    <numFmt numFmtId="255" formatCode="_(* #,##0.0_);_(* \(#,##0.0\);_(* &quot;-&quot;??_);_(@_)"/>
    <numFmt numFmtId="256" formatCode="_-[$€]* #,##0.00_-;\-[$€]* #,##0.00_-;_-[$€]* &quot;-&quot;??_-;_-@_-"/>
    <numFmt numFmtId="257" formatCode="&quot;öS&quot;\ #,##0;[Red]\-&quot;öS&quot;\ #,##0"/>
    <numFmt numFmtId="258" formatCode="&quot;Q&quot;#,##0_);\(&quot;Q&quot;#,##0\)"/>
    <numFmt numFmtId="259" formatCode="#,##0_);\-#,##0_)"/>
    <numFmt numFmtId="260" formatCode="_(* #,##0.000000_);_(* \(#,##0.000000\);_(* &quot;-&quot;??_);_(@_)"/>
    <numFmt numFmtId="261" formatCode="#,##0\ &quot;$&quot;_);\(#,##0\ &quot;$&quot;\)"/>
    <numFmt numFmtId="262" formatCode="#,###"/>
    <numFmt numFmtId="263" formatCode="#,##0\ &quot;£&quot;_);[Red]\(#,##0\ &quot;£&quot;\)"/>
    <numFmt numFmtId="264" formatCode="&quot;£&quot;###,0&quot;.&quot;00_);[Red]\(&quot;£&quot;###,0&quot;.&quot;00\)"/>
    <numFmt numFmtId="265" formatCode="&quot;\&quot;#,##0;[Red]\-&quot;\&quot;#,##0"/>
    <numFmt numFmtId="266" formatCode="&quot;\&quot;#,##0.00;\-&quot;\&quot;#,##0.00"/>
    <numFmt numFmtId="267" formatCode="0#,###,#&quot;.&quot;00"/>
    <numFmt numFmtId="268" formatCode="_ * #,##0_)\ &quot;$&quot;_ ;_ * \(#,##0\)\ &quot;$&quot;_ ;_ * &quot;-&quot;_)\ &quot;$&quot;_ ;_ @_ "/>
    <numFmt numFmtId="269" formatCode="&quot;VND&quot;#,##0_);[Red]\(&quot;VND&quot;#,##0\)"/>
    <numFmt numFmtId="270" formatCode="_ * #,##0_)&quot; $&quot;_ ;_ * \(#,##0&quot;) $&quot;_ ;_ * \-_)&quot; $&quot;_ ;_ @_ "/>
    <numFmt numFmtId="271" formatCode="#,##0.00_);\-#,##0.00_)"/>
    <numFmt numFmtId="272" formatCode="#"/>
    <numFmt numFmtId="273" formatCode="#,##0.0000"/>
    <numFmt numFmtId="274" formatCode="&quot;¡Ì&quot;#,##0;[Red]\-&quot;¡Ì&quot;#,##0"/>
    <numFmt numFmtId="275" formatCode="#,##0.00\ &quot;F&quot;;[Red]\-#,##0.00\ &quot;F&quot;"/>
    <numFmt numFmtId="276" formatCode="#,##0.00&quot; F&quot;;[Red]\-#,##0.00&quot; F&quot;"/>
    <numFmt numFmtId="277" formatCode="_-* #,##0.0\ _F_-;\-* #,##0.0\ _F_-;_-* &quot;-&quot;??\ _F_-;_-@_-"/>
    <numFmt numFmtId="278" formatCode="#,##0.00\ \ "/>
    <numFmt numFmtId="279" formatCode="0.00000000"/>
    <numFmt numFmtId="280" formatCode="_ * #,##0.0_ ;_ * \-#,##0.0_ ;_ * &quot;-&quot;??_ ;_ @_ "/>
    <numFmt numFmtId="281" formatCode="#,##0.00\ \ \ \ "/>
    <numFmt numFmtId="282" formatCode="_(* #.##0.00_);_(* \(#.##0.00\);_(* &quot;-&quot;??_);_(@_)"/>
    <numFmt numFmtId="283" formatCode="###\ ###\ ##0"/>
    <numFmt numFmtId="284" formatCode="&quot;\&quot;#,##0;&quot;\&quot;\-#,##0"/>
    <numFmt numFmtId="285" formatCode="_-* ###,0&quot;.&quot;00\ _F_B_-;\-* ###,0&quot;.&quot;00\ _F_B_-;_-* &quot;-&quot;??\ _F_B_-;_-@_-"/>
    <numFmt numFmtId="286" formatCode="\\#,##0;[Red]&quot;-\&quot;#,##0"/>
    <numFmt numFmtId="287" formatCode="_ * #.##._ ;_ * \-#.##._ ;_ * &quot;-&quot;??_ ;_ @_ⴆ"/>
    <numFmt numFmtId="288" formatCode="#,##0\ &quot;F&quot;;\-#,##0\ &quot;F&quot;"/>
    <numFmt numFmtId="289" formatCode="#,##0\ &quot;F&quot;;[Red]\-#,##0\ &quot;F&quot;"/>
    <numFmt numFmtId="290" formatCode="_-* #,##0\ _F_-;\-* #,##0\ _F_-;_-* &quot;-&quot;??\ _F_-;_-@_-"/>
    <numFmt numFmtId="291" formatCode="#.00\ ##0"/>
    <numFmt numFmtId="292" formatCode="#.\ ##0"/>
    <numFmt numFmtId="293" formatCode="_-* #,##0\ &quot;DM&quot;_-;\-* #,##0\ &quot;DM&quot;_-;_-* &quot;-&quot;\ &quot;DM&quot;_-;_-@_-"/>
    <numFmt numFmtId="294" formatCode="_-* #,##0.00\ &quot;DM&quot;_-;\-* #,##0.00\ &quot;DM&quot;_-;_-* &quot;-&quot;??\ &quot;DM&quot;_-;_-@_-"/>
    <numFmt numFmtId="295" formatCode="#,##0.000"/>
    <numFmt numFmtId="296" formatCode="0.0%"/>
    <numFmt numFmtId="297" formatCode="_(* #,##0.000000_);_(* \(#,##0.000000\);_(* \-??_);_(@_)"/>
    <numFmt numFmtId="298" formatCode="_-* #,##0\ _₫_-;\-* #,##0\ _₫_-;_-* &quot;-&quot;??\ _₫_-;_-@_-"/>
  </numFmts>
  <fonts count="251">
    <font>
      <sz val="11"/>
      <color theme="1"/>
      <name val="Arial"/>
      <family val="2"/>
      <scheme val="minor"/>
    </font>
    <font>
      <sz val="12"/>
      <color theme="1"/>
      <name val="Arial"/>
      <family val="2"/>
      <scheme val="minor"/>
    </font>
    <font>
      <sz val="12"/>
      <color theme="1"/>
      <name val="Arial"/>
      <family val="2"/>
      <scheme val="minor"/>
    </font>
    <font>
      <sz val="11"/>
      <color theme="1"/>
      <name val="Arial"/>
      <family val="2"/>
      <scheme val="minor"/>
    </font>
    <font>
      <sz val="10"/>
      <name val="Arial"/>
      <family val="2"/>
    </font>
    <font>
      <sz val="12"/>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0"/>
      <name val="Times New Roman"/>
      <family val="1"/>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sz val="11"/>
      <color indexed="8"/>
      <name val="Calibri"/>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0"/>
      <name val="Helv"/>
    </font>
    <font>
      <b/>
      <sz val="12"/>
      <color indexed="9"/>
      <name val="Arial Narrow"/>
      <family val="2"/>
    </font>
    <font>
      <sz val="11"/>
      <name val="VNbook-Antiqua"/>
      <family val="2"/>
    </font>
    <font>
      <sz val="10"/>
      <name val="VNI-Aptima"/>
    </font>
    <font>
      <sz val="11"/>
      <name val="VNtimes new roman"/>
      <family val="2"/>
    </font>
    <font>
      <sz val="11"/>
      <name val="Tms Rmn"/>
    </font>
    <font>
      <sz val="11"/>
      <name val="UVnTime"/>
    </font>
    <font>
      <sz val="12"/>
      <color indexed="8"/>
      <name val="Times New Roman"/>
      <family val="2"/>
    </font>
    <font>
      <sz val="12"/>
      <color theme="1"/>
      <name val="Times New Roman"/>
      <family val="2"/>
    </font>
    <font>
      <sz val="11"/>
      <color theme="1"/>
      <name val="Arial"/>
      <family val="2"/>
      <charset val="163"/>
      <scheme val="minor"/>
    </font>
    <font>
      <sz val="12"/>
      <name val="Times New Roman"/>
      <family val="1"/>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1"/>
      <color indexed="9"/>
      <name val="Calibri"/>
      <family val="2"/>
    </font>
    <font>
      <b/>
      <sz val="14"/>
      <name val=".VnArialH"/>
      <family val="2"/>
    </font>
    <font>
      <sz val="12"/>
      <color indexed="52"/>
      <name val="Arial Narrow"/>
      <family val="2"/>
    </font>
    <font>
      <sz val="8"/>
      <name val="VNarial"/>
      <family val="2"/>
    </font>
    <font>
      <b/>
      <sz val="11"/>
      <name val="Helv"/>
    </font>
    <font>
      <sz val="10"/>
      <name val=".VnAvant"/>
      <family val="2"/>
    </font>
    <font>
      <sz val="12"/>
      <name val="Arial"/>
      <family val="2"/>
    </font>
    <font>
      <sz val="12"/>
      <color indexed="60"/>
      <name val="Arial Narrow"/>
      <family val="2"/>
    </font>
    <font>
      <sz val="7"/>
      <name val="Small Fonts"/>
      <family val="2"/>
    </font>
    <font>
      <b/>
      <sz val="12"/>
      <name val="VN-NTime"/>
    </font>
    <font>
      <sz val="12"/>
      <name val="???"/>
      <family val="1"/>
      <charset val="129"/>
    </font>
    <font>
      <sz val="12"/>
      <name val="바탕체"/>
      <family val="1"/>
      <charset val="129"/>
    </font>
    <font>
      <sz val="13"/>
      <name val="Times New Roman"/>
      <family val="1"/>
      <charset val="163"/>
    </font>
    <font>
      <sz val="11"/>
      <color indexed="8"/>
      <name val="Helvetica Neue"/>
    </font>
    <font>
      <sz val="10"/>
      <name val="VNlucida sans"/>
      <family val="2"/>
    </font>
    <font>
      <sz val="11"/>
      <name val="VNI-Aptima"/>
    </font>
    <font>
      <sz val="11"/>
      <color indexed="52"/>
      <name val="Calibri"/>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b/>
      <sz val="11"/>
      <color indexed="52"/>
      <name val="Calibri"/>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1"/>
      <color indexed="17"/>
      <name val="Calibri"/>
      <family val="2"/>
    </font>
    <font>
      <sz val="11"/>
      <color indexed="60"/>
      <name val="Calibri"/>
      <family val="2"/>
    </font>
    <font>
      <sz val="10"/>
      <name val=".VnArial Narrow"/>
      <family val="2"/>
    </font>
    <font>
      <sz val="9"/>
      <name val="VNswitzerlandCondensed"/>
      <family val="2"/>
    </font>
    <font>
      <sz val="11"/>
      <name val="VNI-Times"/>
    </font>
    <font>
      <sz val="11"/>
      <color indexed="10"/>
      <name val="Calibri"/>
      <family val="2"/>
    </font>
    <font>
      <i/>
      <sz val="11"/>
      <color indexed="23"/>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1"/>
      <color indexed="20"/>
      <name val="Calibri"/>
      <family val="2"/>
    </font>
    <font>
      <sz val="14"/>
      <name val=".VnArial"/>
      <family val="2"/>
    </font>
    <font>
      <sz val="10"/>
      <name val=" "/>
      <family val="1"/>
      <charset val="136"/>
    </font>
    <font>
      <sz val="12"/>
      <color indexed="8"/>
      <name val="바탕체"/>
      <family val="3"/>
    </font>
    <font>
      <sz val="12"/>
      <name val="뼻뮝"/>
      <family val="1"/>
      <charset val="129"/>
    </font>
    <font>
      <sz val="10"/>
      <name val="명조"/>
      <family val="3"/>
      <charset val="129"/>
    </font>
    <font>
      <sz val="10"/>
      <name val="돋움체"/>
      <family val="3"/>
      <charset val="129"/>
    </font>
    <font>
      <sz val="9"/>
      <name val="Arial"/>
      <family val="2"/>
    </font>
    <font>
      <sz val="10"/>
      <color rgb="FF000000"/>
      <name val="Arial"/>
      <family val="2"/>
    </font>
    <font>
      <b/>
      <sz val="11"/>
      <color rgb="FF000000"/>
      <name val="Arial"/>
      <family val="2"/>
    </font>
    <font>
      <sz val="10"/>
      <color theme="1"/>
      <name val="Arial Narrow"/>
      <family val="2"/>
    </font>
    <font>
      <i/>
      <sz val="10"/>
      <color theme="1"/>
      <name val="Arial Narrow"/>
      <family val="2"/>
    </font>
    <font>
      <sz val="8"/>
      <color theme="1"/>
      <name val="Arial Narrow"/>
      <family val="2"/>
    </font>
    <font>
      <sz val="11"/>
      <color theme="1"/>
      <name val="Arial Narrow"/>
      <family val="2"/>
    </font>
    <font>
      <b/>
      <sz val="12"/>
      <color theme="1"/>
      <name val="Arial Narrow"/>
      <family val="2"/>
    </font>
    <font>
      <b/>
      <sz val="11"/>
      <color theme="1"/>
      <name val="Arial Narrow"/>
      <family val="2"/>
    </font>
    <font>
      <b/>
      <sz val="10"/>
      <color theme="1"/>
      <name val="Arial Narrow"/>
      <family val="2"/>
    </font>
    <font>
      <b/>
      <i/>
      <sz val="10"/>
      <color theme="1"/>
      <name val="Arial Narrow"/>
      <family val="2"/>
    </font>
    <font>
      <i/>
      <sz val="11"/>
      <color theme="1"/>
      <name val="Arial Narrow"/>
      <family val="2"/>
    </font>
    <font>
      <sz val="10"/>
      <color theme="1"/>
      <name val="Arial"/>
      <family val="2"/>
    </font>
    <font>
      <sz val="10"/>
      <color theme="1"/>
      <name val="Arial"/>
      <family val="2"/>
      <scheme val="minor"/>
    </font>
    <font>
      <i/>
      <sz val="12"/>
      <color theme="1"/>
      <name val="Arial Narrow"/>
      <family val="2"/>
    </font>
    <font>
      <sz val="8"/>
      <color rgb="FF000000"/>
      <name val="Arial"/>
      <family val="2"/>
      <scheme val="minor"/>
    </font>
    <font>
      <b/>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2"/>
      <color rgb="FF006100"/>
      <name val="Arial"/>
      <family val="2"/>
      <scheme val="minor"/>
    </font>
    <font>
      <sz val="12"/>
      <color rgb="FF9C0006"/>
      <name val="Arial"/>
      <family val="2"/>
      <scheme val="minor"/>
    </font>
    <font>
      <sz val="12"/>
      <color rgb="FF9C6500"/>
      <name val="Arial"/>
      <family val="2"/>
      <scheme val="minor"/>
    </font>
    <font>
      <sz val="12"/>
      <color rgb="FF3F3F76"/>
      <name val="Arial"/>
      <family val="2"/>
      <scheme val="minor"/>
    </font>
    <font>
      <b/>
      <sz val="12"/>
      <color rgb="FF3F3F3F"/>
      <name val="Arial"/>
      <family val="2"/>
      <scheme val="minor"/>
    </font>
    <font>
      <b/>
      <sz val="12"/>
      <color rgb="FFFA7D00"/>
      <name val="Arial"/>
      <family val="2"/>
      <scheme val="minor"/>
    </font>
    <font>
      <sz val="12"/>
      <color rgb="FFFA7D00"/>
      <name val="Arial"/>
      <family val="2"/>
      <scheme val="minor"/>
    </font>
    <font>
      <b/>
      <sz val="12"/>
      <color theme="0"/>
      <name val="Arial"/>
      <family val="2"/>
      <scheme val="minor"/>
    </font>
    <font>
      <sz val="12"/>
      <color rgb="FFFF0000"/>
      <name val="Arial"/>
      <family val="2"/>
      <scheme val="minor"/>
    </font>
    <font>
      <i/>
      <sz val="12"/>
      <color rgb="FF7F7F7F"/>
      <name val="Arial"/>
      <family val="2"/>
      <scheme val="minor"/>
    </font>
    <font>
      <b/>
      <sz val="12"/>
      <color theme="1"/>
      <name val="Arial"/>
      <family val="2"/>
      <scheme val="minor"/>
    </font>
    <font>
      <sz val="12"/>
      <color theme="0"/>
      <name val="Arial"/>
      <family val="2"/>
      <scheme val="minor"/>
    </font>
    <font>
      <sz val="11"/>
      <color rgb="FFFF0000"/>
      <name val="Arial Narrow"/>
      <family val="2"/>
    </font>
    <font>
      <i/>
      <sz val="11"/>
      <color rgb="FFFF0000"/>
      <name val="Arial Narrow"/>
      <family val="2"/>
    </font>
    <font>
      <b/>
      <sz val="11"/>
      <color rgb="FFFF0000"/>
      <name val="Arial Narrow"/>
      <family val="2"/>
    </font>
    <font>
      <sz val="11"/>
      <color rgb="FF000000"/>
      <name val="Times New Roman"/>
      <family val="1"/>
    </font>
    <font>
      <b/>
      <sz val="11"/>
      <color rgb="FF000000"/>
      <name val="Times New Roman"/>
      <family val="1"/>
    </font>
    <font>
      <i/>
      <sz val="11"/>
      <color rgb="FF000000"/>
      <name val="Times New Roman"/>
      <family val="1"/>
    </font>
    <font>
      <b/>
      <sz val="16"/>
      <color rgb="FF000000"/>
      <name val="Times New Roman"/>
      <family val="1"/>
    </font>
    <font>
      <i/>
      <sz val="10"/>
      <color rgb="FF000000"/>
      <name val="Times New Roman"/>
      <family val="1"/>
    </font>
    <font>
      <sz val="8"/>
      <color rgb="FF000000"/>
      <name val="Times New Roman"/>
      <family val="1"/>
    </font>
    <font>
      <b/>
      <sz val="11"/>
      <color theme="1"/>
      <name val="Arial"/>
      <family val="2"/>
      <scheme val="minor"/>
    </font>
    <font>
      <sz val="8"/>
      <color rgb="FFFF0000"/>
      <name val="Times New Roman"/>
      <family val="1"/>
    </font>
    <font>
      <sz val="11"/>
      <color rgb="FFFF0000"/>
      <name val="Arial"/>
      <family val="2"/>
      <scheme val="minor"/>
    </font>
    <font>
      <b/>
      <u val="singleAccounting"/>
      <sz val="10"/>
      <color theme="1"/>
      <name val="Arial Narrow"/>
      <family val="2"/>
    </font>
    <font>
      <sz val="10"/>
      <color rgb="FFFF0000"/>
      <name val="Arial"/>
      <family val="2"/>
    </font>
    <font>
      <sz val="11"/>
      <name val="Times New Roman"/>
      <family val="1"/>
    </font>
    <font>
      <b/>
      <sz val="12"/>
      <name val="Times New Roman"/>
      <family val="1"/>
    </font>
    <font>
      <b/>
      <sz val="14"/>
      <name val="Times New Roman"/>
      <family val="1"/>
    </font>
    <font>
      <i/>
      <sz val="11"/>
      <name val="Times New Roman"/>
      <family val="1"/>
    </font>
    <font>
      <b/>
      <i/>
      <sz val="11"/>
      <name val="Times New Roman"/>
      <family val="1"/>
    </font>
    <font>
      <b/>
      <sz val="8"/>
      <color rgb="FF000000"/>
      <name val="Arial"/>
      <family val="2"/>
      <scheme val="minor"/>
    </font>
    <font>
      <b/>
      <sz val="11"/>
      <color theme="9" tint="-0.249977111117893"/>
      <name val="Times New Roman"/>
      <family val="1"/>
    </font>
    <font>
      <i/>
      <sz val="12"/>
      <name val="Times New Roman"/>
      <family val="1"/>
    </font>
    <font>
      <sz val="16"/>
      <name val="Times New Roman"/>
      <family val="1"/>
    </font>
    <font>
      <b/>
      <sz val="16"/>
      <name val="Times New Roman"/>
      <family val="1"/>
    </font>
    <font>
      <sz val="14"/>
      <name val="Times New Roman"/>
      <family val="1"/>
    </font>
    <font>
      <sz val="10"/>
      <color rgb="FFFF0000"/>
      <name val="Arial Narrow"/>
      <family val="2"/>
    </font>
    <font>
      <b/>
      <sz val="12"/>
      <color theme="0"/>
      <name val="Times New Roman"/>
      <family val="1"/>
    </font>
  </fonts>
  <fills count="84">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FFFFF"/>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top style="thin">
        <color indexed="64"/>
      </top>
      <bottom/>
      <diagonal/>
    </border>
    <border>
      <left style="thin">
        <color auto="1"/>
      </left>
      <right style="thin">
        <color auto="1"/>
      </right>
      <top style="hair">
        <color auto="1"/>
      </top>
      <bottom style="hair">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hair">
        <color indexed="8"/>
      </top>
      <bottom style="hair">
        <color indexed="8"/>
      </bottom>
      <diagonal/>
    </border>
    <border>
      <left style="medium">
        <color indexed="10"/>
      </left>
      <right style="medium">
        <color indexed="10"/>
      </right>
      <top style="hair">
        <color indexed="10"/>
      </top>
      <bottom style="hair">
        <color indexed="10"/>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right/>
      <top style="dotted">
        <color indexed="64"/>
      </top>
      <bottom/>
      <diagonal/>
    </border>
    <border>
      <left/>
      <right/>
      <top style="dotted">
        <color indexed="64"/>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989">
    <xf numFmtId="0" fontId="0" fillId="0" borderId="0"/>
    <xf numFmtId="169" fontId="3" fillId="0" borderId="0" applyFont="0" applyFill="0" applyBorder="0" applyAlignment="0" applyProtection="0"/>
    <xf numFmtId="169" fontId="4" fillId="0" borderId="0" applyFont="0" applyFill="0" applyBorder="0" applyAlignment="0" applyProtection="0"/>
    <xf numFmtId="175" fontId="4" fillId="0" borderId="0" applyFill="0" applyBorder="0" applyAlignment="0" applyProtection="0"/>
    <xf numFmtId="0" fontId="3" fillId="0" borderId="0"/>
    <xf numFmtId="169" fontId="3" fillId="0" borderId="0" applyFont="0" applyFill="0" applyBorder="0" applyAlignment="0" applyProtection="0"/>
    <xf numFmtId="178" fontId="5" fillId="0" borderId="0" applyFont="0" applyFill="0" applyBorder="0" applyAlignment="0" applyProtection="0"/>
    <xf numFmtId="0" fontId="6" fillId="0" borderId="0" applyNumberFormat="0" applyFill="0" applyBorder="0" applyAlignment="0" applyProtection="0"/>
    <xf numFmtId="3" fontId="7" fillId="0" borderId="3"/>
    <xf numFmtId="174" fontId="8" fillId="0" borderId="12" applyFont="0" applyBorder="0"/>
    <xf numFmtId="176" fontId="9" fillId="0" borderId="0" applyBorder="0"/>
    <xf numFmtId="174" fontId="8" fillId="0" borderId="12" applyFont="0" applyBorder="0"/>
    <xf numFmtId="0" fontId="10" fillId="0" borderId="0"/>
    <xf numFmtId="179"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80" fontId="13" fillId="0" borderId="0" applyFont="0" applyFill="0" applyBorder="0" applyAlignment="0" applyProtection="0"/>
    <xf numFmtId="181" fontId="4" fillId="0" borderId="0" applyFont="0" applyFill="0" applyBorder="0" applyAlignment="0" applyProtection="0"/>
    <xf numFmtId="0" fontId="4" fillId="0" borderId="0" applyNumberFormat="0" applyFill="0" applyBorder="0" applyAlignment="0" applyProtection="0"/>
    <xf numFmtId="0" fontId="14" fillId="0" borderId="0" applyFont="0" applyFill="0" applyBorder="0" applyAlignment="0" applyProtection="0"/>
    <xf numFmtId="0" fontId="15" fillId="0" borderId="13"/>
    <xf numFmtId="172" fontId="16" fillId="0" borderId="0" applyFont="0" applyFill="0" applyBorder="0" applyAlignment="0" applyProtection="0"/>
    <xf numFmtId="173" fontId="16" fillId="0" borderId="0" applyFont="0" applyFill="0" applyBorder="0" applyAlignment="0" applyProtection="0"/>
    <xf numFmtId="182" fontId="10" fillId="0" borderId="0" applyFont="0" applyFill="0" applyBorder="0" applyAlignment="0" applyProtection="0"/>
    <xf numFmtId="164" fontId="17" fillId="0" borderId="0" applyFont="0" applyFill="0" applyBorder="0" applyAlignment="0" applyProtection="0"/>
    <xf numFmtId="165" fontId="17" fillId="0" borderId="0" applyFont="0" applyFill="0" applyBorder="0" applyAlignment="0" applyProtection="0"/>
    <xf numFmtId="166" fontId="18" fillId="0" borderId="0" applyFont="0" applyFill="0" applyBorder="0" applyAlignment="0" applyProtection="0"/>
    <xf numFmtId="0" fontId="19"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0" fillId="0" borderId="0"/>
    <xf numFmtId="0" fontId="4" fillId="0" borderId="0" applyNumberFormat="0" applyFill="0" applyBorder="0" applyAlignment="0" applyProtection="0"/>
    <xf numFmtId="164" fontId="6" fillId="0" borderId="0" applyFont="0" applyFill="0" applyBorder="0" applyAlignment="0" applyProtection="0"/>
    <xf numFmtId="167" fontId="21" fillId="0" borderId="0" applyFont="0" applyFill="0" applyBorder="0" applyAlignment="0" applyProtection="0"/>
    <xf numFmtId="183" fontId="6" fillId="0" borderId="0" applyFont="0" applyFill="0" applyBorder="0" applyAlignment="0" applyProtection="0"/>
    <xf numFmtId="167" fontId="21" fillId="0" borderId="0" applyFont="0" applyFill="0" applyBorder="0" applyAlignment="0" applyProtection="0"/>
    <xf numFmtId="0" fontId="22" fillId="0" borderId="0"/>
    <xf numFmtId="0" fontId="12" fillId="0" borderId="0"/>
    <xf numFmtId="0" fontId="23" fillId="0" borderId="0">
      <alignment vertical="top"/>
    </xf>
    <xf numFmtId="0" fontId="23" fillId="0" borderId="0">
      <alignment vertical="top"/>
    </xf>
    <xf numFmtId="167" fontId="21" fillId="0" borderId="0" applyFont="0" applyFill="0" applyBorder="0" applyAlignment="0" applyProtection="0"/>
    <xf numFmtId="184" fontId="5" fillId="0" borderId="0" applyFont="0" applyFill="0" applyBorder="0" applyAlignment="0" applyProtection="0"/>
    <xf numFmtId="185" fontId="21" fillId="0" borderId="0" applyFont="0" applyFill="0" applyBorder="0" applyAlignment="0" applyProtection="0"/>
    <xf numFmtId="186" fontId="21" fillId="0" borderId="0" applyFont="0" applyFill="0" applyBorder="0" applyAlignment="0" applyProtection="0"/>
    <xf numFmtId="185" fontId="21" fillId="0" borderId="0" applyFont="0" applyFill="0" applyBorder="0" applyAlignment="0" applyProtection="0"/>
    <xf numFmtId="184" fontId="5" fillId="0" borderId="0" applyFont="0" applyFill="0" applyBorder="0" applyAlignment="0" applyProtection="0"/>
    <xf numFmtId="0" fontId="12" fillId="0" borderId="0"/>
    <xf numFmtId="0" fontId="10" fillId="0" borderId="0" applyNumberFormat="0" applyFill="0" applyBorder="0" applyAlignment="0" applyProtection="0"/>
    <xf numFmtId="0" fontId="10" fillId="0" borderId="0" applyNumberFormat="0" applyFill="0" applyBorder="0" applyAlignment="0" applyProtection="0"/>
    <xf numFmtId="184" fontId="5" fillId="0" borderId="0" applyFont="0" applyFill="0" applyBorder="0" applyAlignment="0" applyProtection="0"/>
    <xf numFmtId="0" fontId="12" fillId="0" borderId="0"/>
    <xf numFmtId="167" fontId="21" fillId="0" borderId="0" applyFont="0" applyFill="0" applyBorder="0" applyAlignment="0" applyProtection="0"/>
    <xf numFmtId="167" fontId="21" fillId="0" borderId="0" applyFont="0" applyFill="0" applyBorder="0" applyAlignment="0" applyProtection="0"/>
    <xf numFmtId="178" fontId="24"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xf numFmtId="0" fontId="12" fillId="0" borderId="0"/>
    <xf numFmtId="0" fontId="1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12" fillId="0" borderId="0"/>
    <xf numFmtId="167" fontId="21" fillId="0" borderId="0" applyFont="0" applyFill="0" applyBorder="0" applyAlignment="0" applyProtection="0"/>
    <xf numFmtId="187" fontId="5" fillId="0" borderId="0" applyFont="0" applyFill="0" applyBorder="0" applyAlignment="0" applyProtection="0"/>
    <xf numFmtId="172" fontId="21" fillId="0" borderId="0" applyFont="0" applyFill="0" applyBorder="0" applyAlignment="0" applyProtection="0"/>
    <xf numFmtId="172"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88" fontId="2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90" fontId="4" fillId="0" borderId="0" applyFont="0" applyFill="0" applyBorder="0" applyAlignment="0" applyProtection="0"/>
    <xf numFmtId="190" fontId="25" fillId="0" borderId="0" applyFont="0" applyFill="0" applyBorder="0" applyAlignment="0" applyProtection="0"/>
    <xf numFmtId="189" fontId="5" fillId="0" borderId="0" applyFont="0" applyFill="0" applyBorder="0" applyAlignment="0" applyProtection="0"/>
    <xf numFmtId="188" fontId="25" fillId="0" borderId="0" applyFont="0" applyFill="0" applyBorder="0" applyAlignment="0" applyProtection="0"/>
    <xf numFmtId="191" fontId="5" fillId="0" borderId="0" applyFont="0" applyFill="0" applyBorder="0" applyAlignment="0" applyProtection="0"/>
    <xf numFmtId="178"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21" fillId="0" borderId="0" applyFont="0" applyFill="0" applyBorder="0" applyAlignment="0" applyProtection="0"/>
    <xf numFmtId="43" fontId="21" fillId="0" borderId="0" applyFont="0" applyFill="0" applyBorder="0" applyAlignment="0" applyProtection="0"/>
    <xf numFmtId="194" fontId="21" fillId="0" borderId="0" applyFont="0" applyFill="0" applyBorder="0" applyAlignment="0" applyProtection="0"/>
    <xf numFmtId="195" fontId="21" fillId="0" borderId="0" applyFont="0" applyFill="0" applyBorder="0" applyAlignment="0" applyProtection="0"/>
    <xf numFmtId="193" fontId="21" fillId="0" borderId="0" applyFont="0" applyFill="0" applyBorder="0" applyAlignment="0" applyProtection="0"/>
    <xf numFmtId="19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3" fontId="21" fillId="0" borderId="0" applyFont="0" applyFill="0" applyBorder="0" applyAlignment="0" applyProtection="0"/>
    <xf numFmtId="194" fontId="21" fillId="0" borderId="0" applyFont="0" applyFill="0" applyBorder="0" applyAlignment="0" applyProtection="0"/>
    <xf numFmtId="19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4" fontId="21" fillId="0" borderId="0" applyFont="0" applyFill="0" applyBorder="0" applyAlignment="0" applyProtection="0"/>
    <xf numFmtId="197" fontId="21" fillId="0" borderId="0" applyFont="0" applyFill="0" applyBorder="0" applyAlignment="0" applyProtection="0"/>
    <xf numFmtId="195"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4"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43" fontId="21" fillId="0" borderId="0" applyFont="0" applyFill="0" applyBorder="0" applyAlignment="0" applyProtection="0"/>
    <xf numFmtId="195" fontId="21" fillId="0" borderId="0" applyFont="0" applyFill="0" applyBorder="0" applyAlignment="0" applyProtection="0"/>
    <xf numFmtId="43" fontId="21" fillId="0" borderId="0" applyFont="0" applyFill="0" applyBorder="0" applyAlignment="0" applyProtection="0"/>
    <xf numFmtId="193"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3" fontId="21" fillId="0" borderId="0" applyFont="0" applyFill="0" applyBorder="0" applyAlignment="0" applyProtection="0"/>
    <xf numFmtId="199" fontId="21" fillId="0" borderId="0" applyFont="0" applyFill="0" applyBorder="0" applyAlignment="0" applyProtection="0"/>
    <xf numFmtId="43" fontId="21" fillId="0" borderId="0" applyFont="0" applyFill="0" applyBorder="0" applyAlignment="0" applyProtection="0"/>
    <xf numFmtId="195" fontId="21" fillId="0" borderId="0" applyFont="0" applyFill="0" applyBorder="0" applyAlignment="0" applyProtection="0"/>
    <xf numFmtId="171" fontId="5" fillId="0" borderId="0" applyFont="0" applyFill="0" applyBorder="0" applyAlignment="0" applyProtection="0"/>
    <xf numFmtId="193"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3" fontId="21" fillId="0" borderId="0" applyFont="0" applyFill="0" applyBorder="0" applyAlignment="0" applyProtection="0"/>
    <xf numFmtId="195" fontId="21" fillId="0" borderId="0" applyFont="0" applyFill="0" applyBorder="0" applyAlignment="0" applyProtection="0"/>
    <xf numFmtId="193" fontId="21" fillId="0" borderId="0" applyFont="0" applyFill="0" applyBorder="0" applyAlignment="0" applyProtection="0"/>
    <xf numFmtId="164" fontId="25"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1" fontId="4" fillId="0" borderId="0" applyFont="0" applyFill="0" applyBorder="0" applyAlignment="0" applyProtection="0"/>
    <xf numFmtId="165" fontId="25" fillId="0" borderId="0" applyFont="0" applyFill="0" applyBorder="0" applyAlignment="0" applyProtection="0"/>
    <xf numFmtId="200" fontId="21" fillId="0" borderId="0" applyFont="0" applyFill="0" applyBorder="0" applyAlignment="0" applyProtection="0"/>
    <xf numFmtId="164" fontId="25" fillId="0" borderId="0" applyFont="0" applyFill="0" applyBorder="0" applyAlignment="0" applyProtection="0"/>
    <xf numFmtId="202" fontId="26" fillId="0" borderId="0" applyFont="0" applyFill="0" applyBorder="0" applyAlignment="0" applyProtection="0"/>
    <xf numFmtId="199" fontId="21" fillId="0" borderId="0" applyFont="0" applyFill="0" applyBorder="0" applyAlignment="0" applyProtection="0"/>
    <xf numFmtId="19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43" fontId="21" fillId="0" borderId="0" applyFont="0" applyFill="0" applyBorder="0" applyAlignment="0" applyProtection="0"/>
    <xf numFmtId="195" fontId="21" fillId="0" borderId="0" applyFont="0" applyFill="0" applyBorder="0" applyAlignment="0" applyProtection="0"/>
    <xf numFmtId="164" fontId="5" fillId="0" borderId="0" applyFont="0" applyFill="0" applyBorder="0" applyAlignment="0" applyProtection="0"/>
    <xf numFmtId="172" fontId="21" fillId="0" borderId="0" applyFont="0" applyFill="0" applyBorder="0" applyAlignment="0" applyProtection="0"/>
    <xf numFmtId="184" fontId="5" fillId="0" borderId="0" applyFont="0" applyFill="0" applyBorder="0" applyAlignment="0" applyProtection="0"/>
    <xf numFmtId="185" fontId="21" fillId="0" borderId="0" applyFont="0" applyFill="0" applyBorder="0" applyAlignment="0" applyProtection="0"/>
    <xf numFmtId="186" fontId="21" fillId="0" borderId="0" applyFont="0" applyFill="0" applyBorder="0" applyAlignment="0" applyProtection="0"/>
    <xf numFmtId="185" fontId="21" fillId="0" borderId="0" applyFont="0" applyFill="0" applyBorder="0" applyAlignment="0" applyProtection="0"/>
    <xf numFmtId="178" fontId="24" fillId="0" borderId="0" applyFont="0" applyFill="0" applyBorder="0" applyAlignment="0" applyProtection="0"/>
    <xf numFmtId="167" fontId="21" fillId="0" borderId="0" applyFont="0" applyFill="0" applyBorder="0" applyAlignment="0" applyProtection="0"/>
    <xf numFmtId="187" fontId="5" fillId="0" borderId="0" applyFont="0" applyFill="0" applyBorder="0" applyAlignment="0" applyProtection="0"/>
    <xf numFmtId="167" fontId="21" fillId="0" borderId="0" applyFont="0" applyFill="0" applyBorder="0" applyAlignment="0" applyProtection="0"/>
    <xf numFmtId="185" fontId="21" fillId="0" borderId="0" applyFont="0" applyFill="0" applyBorder="0" applyAlignment="0" applyProtection="0"/>
    <xf numFmtId="178" fontId="24" fillId="0" borderId="0" applyFont="0" applyFill="0" applyBorder="0" applyAlignment="0" applyProtection="0"/>
    <xf numFmtId="179" fontId="21" fillId="0" borderId="0" applyFont="0" applyFill="0" applyBorder="0" applyAlignment="0" applyProtection="0"/>
    <xf numFmtId="184" fontId="5" fillId="0" borderId="0" applyFont="0" applyFill="0" applyBorder="0" applyAlignment="0" applyProtection="0"/>
    <xf numFmtId="203" fontId="25" fillId="0" borderId="0" applyFont="0" applyFill="0" applyBorder="0" applyAlignment="0" applyProtection="0"/>
    <xf numFmtId="204" fontId="21" fillId="0" borderId="0" applyFont="0" applyFill="0" applyBorder="0" applyAlignment="0" applyProtection="0"/>
    <xf numFmtId="204" fontId="21" fillId="0" borderId="0" applyFont="0" applyFill="0" applyBorder="0" applyAlignment="0" applyProtection="0"/>
    <xf numFmtId="205" fontId="25" fillId="0" borderId="0" applyFont="0" applyFill="0" applyBorder="0" applyAlignment="0" applyProtection="0"/>
    <xf numFmtId="204" fontId="21" fillId="0" borderId="0" applyFont="0" applyFill="0" applyBorder="0" applyAlignment="0" applyProtection="0"/>
    <xf numFmtId="203" fontId="25" fillId="0" borderId="0" applyFont="0" applyFill="0" applyBorder="0" applyAlignment="0" applyProtection="0"/>
    <xf numFmtId="20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205" fontId="25"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7" fontId="4" fillId="0" borderId="0" applyFont="0" applyFill="0" applyBorder="0" applyAlignment="0" applyProtection="0"/>
    <xf numFmtId="164" fontId="25" fillId="0" borderId="0" applyFont="0" applyFill="0" applyBorder="0" applyAlignment="0" applyProtection="0"/>
    <xf numFmtId="206" fontId="21" fillId="0" borderId="0" applyFont="0" applyFill="0" applyBorder="0" applyAlignment="0" applyProtection="0"/>
    <xf numFmtId="205" fontId="25" fillId="0" borderId="0" applyFont="0" applyFill="0" applyBorder="0" applyAlignment="0" applyProtection="0"/>
    <xf numFmtId="208" fontId="26" fillId="0" borderId="0" applyFont="0" applyFill="0" applyBorder="0" applyAlignment="0" applyProtection="0"/>
    <xf numFmtId="209" fontId="21" fillId="0" borderId="0" applyFont="0" applyFill="0" applyBorder="0" applyAlignment="0" applyProtection="0"/>
    <xf numFmtId="167" fontId="21" fillId="0" borderId="0" applyFont="0" applyFill="0" applyBorder="0" applyAlignment="0" applyProtection="0"/>
    <xf numFmtId="193" fontId="21" fillId="0" borderId="0" applyFont="0" applyFill="0" applyBorder="0" applyAlignment="0" applyProtection="0"/>
    <xf numFmtId="43" fontId="21" fillId="0" borderId="0" applyFont="0" applyFill="0" applyBorder="0" applyAlignment="0" applyProtection="0"/>
    <xf numFmtId="194" fontId="21" fillId="0" borderId="0" applyFont="0" applyFill="0" applyBorder="0" applyAlignment="0" applyProtection="0"/>
    <xf numFmtId="195" fontId="21" fillId="0" borderId="0" applyFont="0" applyFill="0" applyBorder="0" applyAlignment="0" applyProtection="0"/>
    <xf numFmtId="193" fontId="21" fillId="0" borderId="0" applyFont="0" applyFill="0" applyBorder="0" applyAlignment="0" applyProtection="0"/>
    <xf numFmtId="19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3" fontId="21" fillId="0" borderId="0" applyFont="0" applyFill="0" applyBorder="0" applyAlignment="0" applyProtection="0"/>
    <xf numFmtId="194" fontId="21" fillId="0" borderId="0" applyFont="0" applyFill="0" applyBorder="0" applyAlignment="0" applyProtection="0"/>
    <xf numFmtId="19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4" fontId="21" fillId="0" borderId="0" applyFont="0" applyFill="0" applyBorder="0" applyAlignment="0" applyProtection="0"/>
    <xf numFmtId="197" fontId="21" fillId="0" borderId="0" applyFont="0" applyFill="0" applyBorder="0" applyAlignment="0" applyProtection="0"/>
    <xf numFmtId="195"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4"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43" fontId="21" fillId="0" borderId="0" applyFont="0" applyFill="0" applyBorder="0" applyAlignment="0" applyProtection="0"/>
    <xf numFmtId="195" fontId="21" fillId="0" borderId="0" applyFont="0" applyFill="0" applyBorder="0" applyAlignment="0" applyProtection="0"/>
    <xf numFmtId="43" fontId="21" fillId="0" borderId="0" applyFont="0" applyFill="0" applyBorder="0" applyAlignment="0" applyProtection="0"/>
    <xf numFmtId="193"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3" fontId="21" fillId="0" borderId="0" applyFont="0" applyFill="0" applyBorder="0" applyAlignment="0" applyProtection="0"/>
    <xf numFmtId="199" fontId="21" fillId="0" borderId="0" applyFont="0" applyFill="0" applyBorder="0" applyAlignment="0" applyProtection="0"/>
    <xf numFmtId="43" fontId="21" fillId="0" borderId="0" applyFont="0" applyFill="0" applyBorder="0" applyAlignment="0" applyProtection="0"/>
    <xf numFmtId="195" fontId="21" fillId="0" borderId="0" applyFont="0" applyFill="0" applyBorder="0" applyAlignment="0" applyProtection="0"/>
    <xf numFmtId="171" fontId="5" fillId="0" borderId="0" applyFont="0" applyFill="0" applyBorder="0" applyAlignment="0" applyProtection="0"/>
    <xf numFmtId="193"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3" fontId="21" fillId="0" borderId="0" applyFont="0" applyFill="0" applyBorder="0" applyAlignment="0" applyProtection="0"/>
    <xf numFmtId="195" fontId="21" fillId="0" borderId="0" applyFont="0" applyFill="0" applyBorder="0" applyAlignment="0" applyProtection="0"/>
    <xf numFmtId="193" fontId="21" fillId="0" borderId="0" applyFont="0" applyFill="0" applyBorder="0" applyAlignment="0" applyProtection="0"/>
    <xf numFmtId="164" fontId="25"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1" fontId="4" fillId="0" borderId="0" applyFont="0" applyFill="0" applyBorder="0" applyAlignment="0" applyProtection="0"/>
    <xf numFmtId="165" fontId="25" fillId="0" borderId="0" applyFont="0" applyFill="0" applyBorder="0" applyAlignment="0" applyProtection="0"/>
    <xf numFmtId="200" fontId="21" fillId="0" borderId="0" applyFont="0" applyFill="0" applyBorder="0" applyAlignment="0" applyProtection="0"/>
    <xf numFmtId="164" fontId="25" fillId="0" borderId="0" applyFont="0" applyFill="0" applyBorder="0" applyAlignment="0" applyProtection="0"/>
    <xf numFmtId="202" fontId="26" fillId="0" borderId="0" applyFont="0" applyFill="0" applyBorder="0" applyAlignment="0" applyProtection="0"/>
    <xf numFmtId="199" fontId="21" fillId="0" borderId="0" applyFont="0" applyFill="0" applyBorder="0" applyAlignment="0" applyProtection="0"/>
    <xf numFmtId="195" fontId="21" fillId="0" borderId="0" applyFont="0" applyFill="0" applyBorder="0" applyAlignment="0" applyProtection="0"/>
    <xf numFmtId="165" fontId="2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6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43" fontId="21" fillId="0" borderId="0" applyFont="0" applyFill="0" applyBorder="0" applyAlignment="0" applyProtection="0"/>
    <xf numFmtId="195" fontId="21" fillId="0" borderId="0" applyFont="0" applyFill="0" applyBorder="0" applyAlignment="0" applyProtection="0"/>
    <xf numFmtId="183" fontId="21" fillId="0" borderId="0" applyFont="0" applyFill="0" applyBorder="0" applyAlignment="0" applyProtection="0"/>
    <xf numFmtId="41" fontId="21" fillId="0" borderId="0" applyFont="0" applyFill="0" applyBorder="0" applyAlignment="0" applyProtection="0"/>
    <xf numFmtId="210" fontId="21" fillId="0" borderId="0" applyFont="0" applyFill="0" applyBorder="0" applyAlignment="0" applyProtection="0"/>
    <xf numFmtId="211" fontId="21"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83" fontId="21" fillId="0" borderId="0" applyFont="0" applyFill="0" applyBorder="0" applyAlignment="0" applyProtection="0"/>
    <xf numFmtId="210" fontId="21" fillId="0" borderId="0" applyFont="0" applyFill="0" applyBorder="0" applyAlignment="0" applyProtection="0"/>
    <xf numFmtId="212" fontId="21" fillId="0" borderId="0" applyFont="0" applyFill="0" applyBorder="0" applyAlignment="0" applyProtection="0"/>
    <xf numFmtId="183" fontId="5" fillId="0" borderId="0" applyFont="0" applyFill="0" applyBorder="0" applyAlignment="0" applyProtection="0"/>
    <xf numFmtId="41" fontId="21" fillId="0" borderId="0" applyFont="0" applyFill="0" applyBorder="0" applyAlignment="0" applyProtection="0"/>
    <xf numFmtId="183" fontId="5"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0" fontId="21" fillId="0" borderId="0" applyFont="0" applyFill="0" applyBorder="0" applyAlignment="0" applyProtection="0"/>
    <xf numFmtId="213" fontId="21" fillId="0" borderId="0" applyFont="0" applyFill="0" applyBorder="0" applyAlignment="0" applyProtection="0"/>
    <xf numFmtId="211" fontId="21" fillId="0" borderId="0" applyFont="0" applyFill="0" applyBorder="0" applyAlignment="0" applyProtection="0"/>
    <xf numFmtId="214" fontId="21" fillId="0" borderId="0" applyFont="0" applyFill="0" applyBorder="0" applyAlignment="0" applyProtection="0"/>
    <xf numFmtId="215" fontId="21" fillId="0" borderId="0" applyFont="0" applyFill="0" applyBorder="0" applyAlignment="0" applyProtection="0"/>
    <xf numFmtId="214" fontId="21" fillId="0" borderId="0" applyFont="0" applyFill="0" applyBorder="0" applyAlignment="0" applyProtection="0"/>
    <xf numFmtId="210"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41" fontId="21" fillId="0" borderId="0" applyFont="0" applyFill="0" applyBorder="0" applyAlignment="0" applyProtection="0"/>
    <xf numFmtId="211" fontId="21" fillId="0" borderId="0" applyFont="0" applyFill="0" applyBorder="0" applyAlignment="0" applyProtection="0"/>
    <xf numFmtId="41" fontId="21"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183" fontId="21" fillId="0" borderId="0" applyFont="0" applyFill="0" applyBorder="0" applyAlignment="0" applyProtection="0"/>
    <xf numFmtId="216" fontId="21" fillId="0" borderId="0" applyFont="0" applyFill="0" applyBorder="0" applyAlignment="0" applyProtection="0"/>
    <xf numFmtId="41" fontId="21" fillId="0" borderId="0" applyFont="0" applyFill="0" applyBorder="0" applyAlignment="0" applyProtection="0"/>
    <xf numFmtId="211" fontId="21" fillId="0" borderId="0" applyFont="0" applyFill="0" applyBorder="0" applyAlignment="0" applyProtection="0"/>
    <xf numFmtId="170" fontId="5"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183" fontId="21" fillId="0" borderId="0" applyFont="0" applyFill="0" applyBorder="0" applyAlignment="0" applyProtection="0"/>
    <xf numFmtId="178" fontId="25" fillId="0" borderId="0" applyFont="0" applyFill="0" applyBorder="0" applyAlignment="0" applyProtection="0"/>
    <xf numFmtId="217" fontId="21" fillId="0" borderId="0" applyFont="0" applyFill="0" applyBorder="0" applyAlignment="0" applyProtection="0"/>
    <xf numFmtId="217" fontId="21" fillId="0" borderId="0" applyFont="0" applyFill="0" applyBorder="0" applyAlignment="0" applyProtection="0"/>
    <xf numFmtId="218" fontId="4" fillId="0" borderId="0" applyFont="0" applyFill="0" applyBorder="0" applyAlignment="0" applyProtection="0"/>
    <xf numFmtId="188" fontId="25" fillId="0" borderId="0" applyFont="0" applyFill="0" applyBorder="0" applyAlignment="0" applyProtection="0"/>
    <xf numFmtId="217" fontId="21" fillId="0" borderId="0" applyFont="0" applyFill="0" applyBorder="0" applyAlignment="0" applyProtection="0"/>
    <xf numFmtId="178" fontId="25" fillId="0" borderId="0" applyFont="0" applyFill="0" applyBorder="0" applyAlignment="0" applyProtection="0"/>
    <xf numFmtId="219" fontId="26" fillId="0" borderId="0" applyFont="0" applyFill="0" applyBorder="0" applyAlignment="0" applyProtection="0"/>
    <xf numFmtId="211"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41" fontId="21" fillId="0" borderId="0" applyFont="0" applyFill="0" applyBorder="0" applyAlignment="0" applyProtection="0"/>
    <xf numFmtId="211" fontId="21" fillId="0" borderId="0" applyFont="0" applyFill="0" applyBorder="0" applyAlignment="0" applyProtection="0"/>
    <xf numFmtId="184" fontId="5" fillId="0" borderId="0" applyFont="0" applyFill="0" applyBorder="0" applyAlignment="0" applyProtection="0"/>
    <xf numFmtId="185" fontId="21" fillId="0" borderId="0" applyFont="0" applyFill="0" applyBorder="0" applyAlignment="0" applyProtection="0"/>
    <xf numFmtId="186" fontId="21" fillId="0" borderId="0" applyFont="0" applyFill="0" applyBorder="0" applyAlignment="0" applyProtection="0"/>
    <xf numFmtId="185" fontId="21" fillId="0" borderId="0" applyFont="0" applyFill="0" applyBorder="0" applyAlignment="0" applyProtection="0"/>
    <xf numFmtId="178" fontId="24" fillId="0" borderId="0" applyFont="0" applyFill="0" applyBorder="0" applyAlignment="0" applyProtection="0"/>
    <xf numFmtId="167" fontId="21" fillId="0" borderId="0" applyFont="0" applyFill="0" applyBorder="0" applyAlignment="0" applyProtection="0"/>
    <xf numFmtId="187" fontId="5" fillId="0" borderId="0" applyFont="0" applyFill="0" applyBorder="0" applyAlignment="0" applyProtection="0"/>
    <xf numFmtId="167" fontId="21" fillId="0" borderId="0" applyFont="0" applyFill="0" applyBorder="0" applyAlignment="0" applyProtection="0"/>
    <xf numFmtId="185" fontId="21" fillId="0" borderId="0" applyFont="0" applyFill="0" applyBorder="0" applyAlignment="0" applyProtection="0"/>
    <xf numFmtId="178" fontId="24" fillId="0" borderId="0" applyFont="0" applyFill="0" applyBorder="0" applyAlignment="0" applyProtection="0"/>
    <xf numFmtId="179" fontId="21" fillId="0" borderId="0" applyFont="0" applyFill="0" applyBorder="0" applyAlignment="0" applyProtection="0"/>
    <xf numFmtId="184" fontId="5" fillId="0" borderId="0" applyFont="0" applyFill="0" applyBorder="0" applyAlignment="0" applyProtection="0"/>
    <xf numFmtId="203" fontId="25" fillId="0" borderId="0" applyFont="0" applyFill="0" applyBorder="0" applyAlignment="0" applyProtection="0"/>
    <xf numFmtId="204" fontId="21" fillId="0" borderId="0" applyFont="0" applyFill="0" applyBorder="0" applyAlignment="0" applyProtection="0"/>
    <xf numFmtId="204" fontId="21" fillId="0" borderId="0" applyFont="0" applyFill="0" applyBorder="0" applyAlignment="0" applyProtection="0"/>
    <xf numFmtId="205" fontId="25" fillId="0" borderId="0" applyFont="0" applyFill="0" applyBorder="0" applyAlignment="0" applyProtection="0"/>
    <xf numFmtId="204" fontId="21" fillId="0" borderId="0" applyFont="0" applyFill="0" applyBorder="0" applyAlignment="0" applyProtection="0"/>
    <xf numFmtId="203" fontId="25" fillId="0" borderId="0" applyFont="0" applyFill="0" applyBorder="0" applyAlignment="0" applyProtection="0"/>
    <xf numFmtId="20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205" fontId="25"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7" fontId="4" fillId="0" borderId="0" applyFont="0" applyFill="0" applyBorder="0" applyAlignment="0" applyProtection="0"/>
    <xf numFmtId="164" fontId="25" fillId="0" borderId="0" applyFont="0" applyFill="0" applyBorder="0" applyAlignment="0" applyProtection="0"/>
    <xf numFmtId="206" fontId="21" fillId="0" borderId="0" applyFont="0" applyFill="0" applyBorder="0" applyAlignment="0" applyProtection="0"/>
    <xf numFmtId="205" fontId="25" fillId="0" borderId="0" applyFont="0" applyFill="0" applyBorder="0" applyAlignment="0" applyProtection="0"/>
    <xf numFmtId="208" fontId="26" fillId="0" borderId="0" applyFont="0" applyFill="0" applyBorder="0" applyAlignment="0" applyProtection="0"/>
    <xf numFmtId="209" fontId="21" fillId="0" borderId="0" applyFont="0" applyFill="0" applyBorder="0" applyAlignment="0" applyProtection="0"/>
    <xf numFmtId="164" fontId="5" fillId="0" borderId="0" applyFont="0" applyFill="0" applyBorder="0" applyAlignment="0" applyProtection="0"/>
    <xf numFmtId="167" fontId="21" fillId="0" borderId="0" applyFont="0" applyFill="0" applyBorder="0" applyAlignment="0" applyProtection="0"/>
    <xf numFmtId="165" fontId="5" fillId="0" borderId="0" applyFont="0" applyFill="0" applyBorder="0" applyAlignment="0" applyProtection="0"/>
    <xf numFmtId="183" fontId="21" fillId="0" borderId="0" applyFont="0" applyFill="0" applyBorder="0" applyAlignment="0" applyProtection="0"/>
    <xf numFmtId="41" fontId="21" fillId="0" borderId="0" applyFont="0" applyFill="0" applyBorder="0" applyAlignment="0" applyProtection="0"/>
    <xf numFmtId="210" fontId="21" fillId="0" borderId="0" applyFont="0" applyFill="0" applyBorder="0" applyAlignment="0" applyProtection="0"/>
    <xf numFmtId="211" fontId="21"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83" fontId="21" fillId="0" borderId="0" applyFont="0" applyFill="0" applyBorder="0" applyAlignment="0" applyProtection="0"/>
    <xf numFmtId="210" fontId="21" fillId="0" borderId="0" applyFont="0" applyFill="0" applyBorder="0" applyAlignment="0" applyProtection="0"/>
    <xf numFmtId="212" fontId="21" fillId="0" borderId="0" applyFont="0" applyFill="0" applyBorder="0" applyAlignment="0" applyProtection="0"/>
    <xf numFmtId="183" fontId="5" fillId="0" borderId="0" applyFont="0" applyFill="0" applyBorder="0" applyAlignment="0" applyProtection="0"/>
    <xf numFmtId="41" fontId="21" fillId="0" borderId="0" applyFont="0" applyFill="0" applyBorder="0" applyAlignment="0" applyProtection="0"/>
    <xf numFmtId="183" fontId="5"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0" fontId="21" fillId="0" borderId="0" applyFont="0" applyFill="0" applyBorder="0" applyAlignment="0" applyProtection="0"/>
    <xf numFmtId="213" fontId="21" fillId="0" borderId="0" applyFont="0" applyFill="0" applyBorder="0" applyAlignment="0" applyProtection="0"/>
    <xf numFmtId="211" fontId="21" fillId="0" borderId="0" applyFont="0" applyFill="0" applyBorder="0" applyAlignment="0" applyProtection="0"/>
    <xf numFmtId="214" fontId="21" fillId="0" borderId="0" applyFont="0" applyFill="0" applyBorder="0" applyAlignment="0" applyProtection="0"/>
    <xf numFmtId="215" fontId="21" fillId="0" borderId="0" applyFont="0" applyFill="0" applyBorder="0" applyAlignment="0" applyProtection="0"/>
    <xf numFmtId="214" fontId="21" fillId="0" borderId="0" applyFont="0" applyFill="0" applyBorder="0" applyAlignment="0" applyProtection="0"/>
    <xf numFmtId="210"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41" fontId="21" fillId="0" borderId="0" applyFont="0" applyFill="0" applyBorder="0" applyAlignment="0" applyProtection="0"/>
    <xf numFmtId="211" fontId="21" fillId="0" borderId="0" applyFont="0" applyFill="0" applyBorder="0" applyAlignment="0" applyProtection="0"/>
    <xf numFmtId="41" fontId="21"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183" fontId="21" fillId="0" borderId="0" applyFont="0" applyFill="0" applyBorder="0" applyAlignment="0" applyProtection="0"/>
    <xf numFmtId="216" fontId="21" fillId="0" borderId="0" applyFont="0" applyFill="0" applyBorder="0" applyAlignment="0" applyProtection="0"/>
    <xf numFmtId="41" fontId="21" fillId="0" borderId="0" applyFont="0" applyFill="0" applyBorder="0" applyAlignment="0" applyProtection="0"/>
    <xf numFmtId="211" fontId="21" fillId="0" borderId="0" applyFont="0" applyFill="0" applyBorder="0" applyAlignment="0" applyProtection="0"/>
    <xf numFmtId="170" fontId="5"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183" fontId="21" fillId="0" borderId="0" applyFont="0" applyFill="0" applyBorder="0" applyAlignment="0" applyProtection="0"/>
    <xf numFmtId="178" fontId="25" fillId="0" borderId="0" applyFont="0" applyFill="0" applyBorder="0" applyAlignment="0" applyProtection="0"/>
    <xf numFmtId="217" fontId="21" fillId="0" borderId="0" applyFont="0" applyFill="0" applyBorder="0" applyAlignment="0" applyProtection="0"/>
    <xf numFmtId="217" fontId="21" fillId="0" borderId="0" applyFont="0" applyFill="0" applyBorder="0" applyAlignment="0" applyProtection="0"/>
    <xf numFmtId="218" fontId="4" fillId="0" borderId="0" applyFont="0" applyFill="0" applyBorder="0" applyAlignment="0" applyProtection="0"/>
    <xf numFmtId="188" fontId="25" fillId="0" borderId="0" applyFont="0" applyFill="0" applyBorder="0" applyAlignment="0" applyProtection="0"/>
    <xf numFmtId="217" fontId="21" fillId="0" borderId="0" applyFont="0" applyFill="0" applyBorder="0" applyAlignment="0" applyProtection="0"/>
    <xf numFmtId="178" fontId="25" fillId="0" borderId="0" applyFont="0" applyFill="0" applyBorder="0" applyAlignment="0" applyProtection="0"/>
    <xf numFmtId="219" fontId="26" fillId="0" borderId="0" applyFont="0" applyFill="0" applyBorder="0" applyAlignment="0" applyProtection="0"/>
    <xf numFmtId="211"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41" fontId="21" fillId="0" borderId="0" applyFont="0" applyFill="0" applyBorder="0" applyAlignment="0" applyProtection="0"/>
    <xf numFmtId="211" fontId="21" fillId="0" borderId="0" applyFont="0" applyFill="0" applyBorder="0" applyAlignment="0" applyProtection="0"/>
    <xf numFmtId="193" fontId="21" fillId="0" borderId="0" applyFont="0" applyFill="0" applyBorder="0" applyAlignment="0" applyProtection="0"/>
    <xf numFmtId="43" fontId="21" fillId="0" borderId="0" applyFont="0" applyFill="0" applyBorder="0" applyAlignment="0" applyProtection="0"/>
    <xf numFmtId="194" fontId="21" fillId="0" borderId="0" applyFont="0" applyFill="0" applyBorder="0" applyAlignment="0" applyProtection="0"/>
    <xf numFmtId="195" fontId="21" fillId="0" borderId="0" applyFont="0" applyFill="0" applyBorder="0" applyAlignment="0" applyProtection="0"/>
    <xf numFmtId="193" fontId="21" fillId="0" borderId="0" applyFont="0" applyFill="0" applyBorder="0" applyAlignment="0" applyProtection="0"/>
    <xf numFmtId="19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3" fontId="21" fillId="0" borderId="0" applyFont="0" applyFill="0" applyBorder="0" applyAlignment="0" applyProtection="0"/>
    <xf numFmtId="194" fontId="21" fillId="0" borderId="0" applyFont="0" applyFill="0" applyBorder="0" applyAlignment="0" applyProtection="0"/>
    <xf numFmtId="19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4" fontId="21" fillId="0" borderId="0" applyFont="0" applyFill="0" applyBorder="0" applyAlignment="0" applyProtection="0"/>
    <xf numFmtId="197" fontId="21" fillId="0" borderId="0" applyFont="0" applyFill="0" applyBorder="0" applyAlignment="0" applyProtection="0"/>
    <xf numFmtId="195"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4"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43" fontId="21" fillId="0" borderId="0" applyFont="0" applyFill="0" applyBorder="0" applyAlignment="0" applyProtection="0"/>
    <xf numFmtId="195" fontId="21" fillId="0" borderId="0" applyFont="0" applyFill="0" applyBorder="0" applyAlignment="0" applyProtection="0"/>
    <xf numFmtId="43" fontId="21" fillId="0" borderId="0" applyFont="0" applyFill="0" applyBorder="0" applyAlignment="0" applyProtection="0"/>
    <xf numFmtId="193"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3" fontId="21" fillId="0" borderId="0" applyFont="0" applyFill="0" applyBorder="0" applyAlignment="0" applyProtection="0"/>
    <xf numFmtId="199" fontId="21" fillId="0" borderId="0" applyFont="0" applyFill="0" applyBorder="0" applyAlignment="0" applyProtection="0"/>
    <xf numFmtId="43" fontId="21" fillId="0" borderId="0" applyFont="0" applyFill="0" applyBorder="0" applyAlignment="0" applyProtection="0"/>
    <xf numFmtId="195" fontId="21" fillId="0" borderId="0" applyFont="0" applyFill="0" applyBorder="0" applyAlignment="0" applyProtection="0"/>
    <xf numFmtId="171" fontId="5" fillId="0" borderId="0" applyFont="0" applyFill="0" applyBorder="0" applyAlignment="0" applyProtection="0"/>
    <xf numFmtId="193"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3" fontId="21" fillId="0" borderId="0" applyFont="0" applyFill="0" applyBorder="0" applyAlignment="0" applyProtection="0"/>
    <xf numFmtId="195" fontId="21" fillId="0" borderId="0" applyFont="0" applyFill="0" applyBorder="0" applyAlignment="0" applyProtection="0"/>
    <xf numFmtId="193" fontId="21" fillId="0" borderId="0" applyFont="0" applyFill="0" applyBorder="0" applyAlignment="0" applyProtection="0"/>
    <xf numFmtId="164" fontId="25"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1" fontId="4" fillId="0" borderId="0" applyFont="0" applyFill="0" applyBorder="0" applyAlignment="0" applyProtection="0"/>
    <xf numFmtId="165" fontId="25" fillId="0" borderId="0" applyFont="0" applyFill="0" applyBorder="0" applyAlignment="0" applyProtection="0"/>
    <xf numFmtId="200" fontId="21" fillId="0" borderId="0" applyFont="0" applyFill="0" applyBorder="0" applyAlignment="0" applyProtection="0"/>
    <xf numFmtId="164" fontId="25" fillId="0" borderId="0" applyFont="0" applyFill="0" applyBorder="0" applyAlignment="0" applyProtection="0"/>
    <xf numFmtId="202" fontId="26" fillId="0" borderId="0" applyFont="0" applyFill="0" applyBorder="0" applyAlignment="0" applyProtection="0"/>
    <xf numFmtId="199" fontId="21" fillId="0" borderId="0" applyFont="0" applyFill="0" applyBorder="0" applyAlignment="0" applyProtection="0"/>
    <xf numFmtId="19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43" fontId="21" fillId="0" borderId="0" applyFont="0" applyFill="0" applyBorder="0" applyAlignment="0" applyProtection="0"/>
    <xf numFmtId="195" fontId="21" fillId="0" borderId="0" applyFont="0" applyFill="0" applyBorder="0" applyAlignment="0" applyProtection="0"/>
    <xf numFmtId="164" fontId="5" fillId="0" borderId="0" applyFont="0" applyFill="0" applyBorder="0" applyAlignment="0" applyProtection="0"/>
    <xf numFmtId="172"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88" fontId="2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90" fontId="4" fillId="0" borderId="0" applyFont="0" applyFill="0" applyBorder="0" applyAlignment="0" applyProtection="0"/>
    <xf numFmtId="190" fontId="25" fillId="0" borderId="0" applyFont="0" applyFill="0" applyBorder="0" applyAlignment="0" applyProtection="0"/>
    <xf numFmtId="189" fontId="5" fillId="0" borderId="0" applyFont="0" applyFill="0" applyBorder="0" applyAlignment="0" applyProtection="0"/>
    <xf numFmtId="188" fontId="25" fillId="0" borderId="0" applyFont="0" applyFill="0" applyBorder="0" applyAlignment="0" applyProtection="0"/>
    <xf numFmtId="191" fontId="5" fillId="0" borderId="0" applyFont="0" applyFill="0" applyBorder="0" applyAlignment="0" applyProtection="0"/>
    <xf numFmtId="178" fontId="5" fillId="0" borderId="0" applyFont="0" applyFill="0" applyBorder="0" applyAlignment="0" applyProtection="0"/>
    <xf numFmtId="165"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67" fontId="21" fillId="0" borderId="0" applyFont="0" applyFill="0" applyBorder="0" applyAlignment="0" applyProtection="0"/>
    <xf numFmtId="185" fontId="21" fillId="0" borderId="0" applyFont="0" applyFill="0" applyBorder="0" applyAlignment="0" applyProtection="0"/>
    <xf numFmtId="178" fontId="24"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9" fontId="21" fillId="0" borderId="0" applyFont="0" applyFill="0" applyBorder="0" applyAlignment="0" applyProtection="0"/>
    <xf numFmtId="184" fontId="5" fillId="0" borderId="0" applyFont="0" applyFill="0" applyBorder="0" applyAlignment="0" applyProtection="0"/>
    <xf numFmtId="203" fontId="25" fillId="0" borderId="0" applyFont="0" applyFill="0" applyBorder="0" applyAlignment="0" applyProtection="0"/>
    <xf numFmtId="204" fontId="21" fillId="0" borderId="0" applyFont="0" applyFill="0" applyBorder="0" applyAlignment="0" applyProtection="0"/>
    <xf numFmtId="204" fontId="21" fillId="0" borderId="0" applyFont="0" applyFill="0" applyBorder="0" applyAlignment="0" applyProtection="0"/>
    <xf numFmtId="205" fontId="25" fillId="0" borderId="0" applyFont="0" applyFill="0" applyBorder="0" applyAlignment="0" applyProtection="0"/>
    <xf numFmtId="204" fontId="21" fillId="0" borderId="0" applyFont="0" applyFill="0" applyBorder="0" applyAlignment="0" applyProtection="0"/>
    <xf numFmtId="203" fontId="25" fillId="0" borderId="0" applyFont="0" applyFill="0" applyBorder="0" applyAlignment="0" applyProtection="0"/>
    <xf numFmtId="20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0" fontId="12" fillId="0" borderId="0"/>
    <xf numFmtId="205" fontId="25"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7" fontId="4" fillId="0" borderId="0" applyFont="0" applyFill="0" applyBorder="0" applyAlignment="0" applyProtection="0"/>
    <xf numFmtId="164" fontId="25" fillId="0" borderId="0" applyFont="0" applyFill="0" applyBorder="0" applyAlignment="0" applyProtection="0"/>
    <xf numFmtId="206" fontId="21" fillId="0" borderId="0" applyFont="0" applyFill="0" applyBorder="0" applyAlignment="0" applyProtection="0"/>
    <xf numFmtId="205" fontId="25" fillId="0" borderId="0" applyFont="0" applyFill="0" applyBorder="0" applyAlignment="0" applyProtection="0"/>
    <xf numFmtId="208" fontId="26" fillId="0" borderId="0" applyFont="0" applyFill="0" applyBorder="0" applyAlignment="0" applyProtection="0"/>
    <xf numFmtId="209"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4" fontId="5" fillId="0" borderId="0" applyFont="0" applyFill="0" applyBorder="0" applyAlignment="0" applyProtection="0"/>
    <xf numFmtId="183" fontId="21" fillId="0" borderId="0" applyFont="0" applyFill="0" applyBorder="0" applyAlignment="0" applyProtection="0"/>
    <xf numFmtId="41" fontId="21" fillId="0" borderId="0" applyFont="0" applyFill="0" applyBorder="0" applyAlignment="0" applyProtection="0"/>
    <xf numFmtId="210" fontId="21" fillId="0" borderId="0" applyFont="0" applyFill="0" applyBorder="0" applyAlignment="0" applyProtection="0"/>
    <xf numFmtId="211" fontId="21"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83" fontId="21" fillId="0" borderId="0" applyFont="0" applyFill="0" applyBorder="0" applyAlignment="0" applyProtection="0"/>
    <xf numFmtId="210" fontId="21" fillId="0" borderId="0" applyFont="0" applyFill="0" applyBorder="0" applyAlignment="0" applyProtection="0"/>
    <xf numFmtId="212" fontId="21" fillId="0" borderId="0" applyFont="0" applyFill="0" applyBorder="0" applyAlignment="0" applyProtection="0"/>
    <xf numFmtId="183" fontId="5" fillId="0" borderId="0" applyFont="0" applyFill="0" applyBorder="0" applyAlignment="0" applyProtection="0"/>
    <xf numFmtId="41" fontId="21" fillId="0" borderId="0" applyFont="0" applyFill="0" applyBorder="0" applyAlignment="0" applyProtection="0"/>
    <xf numFmtId="183" fontId="5"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0" fontId="21" fillId="0" borderId="0" applyFont="0" applyFill="0" applyBorder="0" applyAlignment="0" applyProtection="0"/>
    <xf numFmtId="213" fontId="21" fillId="0" borderId="0" applyFont="0" applyFill="0" applyBorder="0" applyAlignment="0" applyProtection="0"/>
    <xf numFmtId="211" fontId="21" fillId="0" borderId="0" applyFont="0" applyFill="0" applyBorder="0" applyAlignment="0" applyProtection="0"/>
    <xf numFmtId="214" fontId="21" fillId="0" borderId="0" applyFont="0" applyFill="0" applyBorder="0" applyAlignment="0" applyProtection="0"/>
    <xf numFmtId="215" fontId="21" fillId="0" borderId="0" applyFont="0" applyFill="0" applyBorder="0" applyAlignment="0" applyProtection="0"/>
    <xf numFmtId="214" fontId="21" fillId="0" borderId="0" applyFont="0" applyFill="0" applyBorder="0" applyAlignment="0" applyProtection="0"/>
    <xf numFmtId="210"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41" fontId="21" fillId="0" borderId="0" applyFont="0" applyFill="0" applyBorder="0" applyAlignment="0" applyProtection="0"/>
    <xf numFmtId="211" fontId="21" fillId="0" borderId="0" applyFont="0" applyFill="0" applyBorder="0" applyAlignment="0" applyProtection="0"/>
    <xf numFmtId="41" fontId="21"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183" fontId="21" fillId="0" borderId="0" applyFont="0" applyFill="0" applyBorder="0" applyAlignment="0" applyProtection="0"/>
    <xf numFmtId="216" fontId="21" fillId="0" borderId="0" applyFont="0" applyFill="0" applyBorder="0" applyAlignment="0" applyProtection="0"/>
    <xf numFmtId="41" fontId="21" fillId="0" borderId="0" applyFont="0" applyFill="0" applyBorder="0" applyAlignment="0" applyProtection="0"/>
    <xf numFmtId="211" fontId="21" fillId="0" borderId="0" applyFont="0" applyFill="0" applyBorder="0" applyAlignment="0" applyProtection="0"/>
    <xf numFmtId="170" fontId="5"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183" fontId="21" fillId="0" borderId="0" applyFont="0" applyFill="0" applyBorder="0" applyAlignment="0" applyProtection="0"/>
    <xf numFmtId="178" fontId="25" fillId="0" borderId="0" applyFont="0" applyFill="0" applyBorder="0" applyAlignment="0" applyProtection="0"/>
    <xf numFmtId="217" fontId="21" fillId="0" borderId="0" applyFont="0" applyFill="0" applyBorder="0" applyAlignment="0" applyProtection="0"/>
    <xf numFmtId="217" fontId="21" fillId="0" borderId="0" applyFont="0" applyFill="0" applyBorder="0" applyAlignment="0" applyProtection="0"/>
    <xf numFmtId="218" fontId="4" fillId="0" borderId="0" applyFont="0" applyFill="0" applyBorder="0" applyAlignment="0" applyProtection="0"/>
    <xf numFmtId="188" fontId="25" fillId="0" borderId="0" applyFont="0" applyFill="0" applyBorder="0" applyAlignment="0" applyProtection="0"/>
    <xf numFmtId="217" fontId="21" fillId="0" borderId="0" applyFont="0" applyFill="0" applyBorder="0" applyAlignment="0" applyProtection="0"/>
    <xf numFmtId="178" fontId="25" fillId="0" borderId="0" applyFont="0" applyFill="0" applyBorder="0" applyAlignment="0" applyProtection="0"/>
    <xf numFmtId="219" fontId="26" fillId="0" borderId="0" applyFont="0" applyFill="0" applyBorder="0" applyAlignment="0" applyProtection="0"/>
    <xf numFmtId="211"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41" fontId="21" fillId="0" borderId="0" applyFont="0" applyFill="0" applyBorder="0" applyAlignment="0" applyProtection="0"/>
    <xf numFmtId="211" fontId="21" fillId="0" borderId="0" applyFont="0" applyFill="0" applyBorder="0" applyAlignment="0" applyProtection="0"/>
    <xf numFmtId="193" fontId="21" fillId="0" borderId="0" applyFont="0" applyFill="0" applyBorder="0" applyAlignment="0" applyProtection="0"/>
    <xf numFmtId="43" fontId="21" fillId="0" borderId="0" applyFont="0" applyFill="0" applyBorder="0" applyAlignment="0" applyProtection="0"/>
    <xf numFmtId="194" fontId="21" fillId="0" borderId="0" applyFont="0" applyFill="0" applyBorder="0" applyAlignment="0" applyProtection="0"/>
    <xf numFmtId="195" fontId="21" fillId="0" borderId="0" applyFont="0" applyFill="0" applyBorder="0" applyAlignment="0" applyProtection="0"/>
    <xf numFmtId="193" fontId="21" fillId="0" borderId="0" applyFont="0" applyFill="0" applyBorder="0" applyAlignment="0" applyProtection="0"/>
    <xf numFmtId="19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3" fontId="21" fillId="0" borderId="0" applyFont="0" applyFill="0" applyBorder="0" applyAlignment="0" applyProtection="0"/>
    <xf numFmtId="194" fontId="21" fillId="0" borderId="0" applyFont="0" applyFill="0" applyBorder="0" applyAlignment="0" applyProtection="0"/>
    <xf numFmtId="196"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4" fontId="21" fillId="0" borderId="0" applyFont="0" applyFill="0" applyBorder="0" applyAlignment="0" applyProtection="0"/>
    <xf numFmtId="197" fontId="21" fillId="0" borderId="0" applyFont="0" applyFill="0" applyBorder="0" applyAlignment="0" applyProtection="0"/>
    <xf numFmtId="195"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4"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43" fontId="21" fillId="0" borderId="0" applyFont="0" applyFill="0" applyBorder="0" applyAlignment="0" applyProtection="0"/>
    <xf numFmtId="195" fontId="21" fillId="0" borderId="0" applyFont="0" applyFill="0" applyBorder="0" applyAlignment="0" applyProtection="0"/>
    <xf numFmtId="43" fontId="21" fillId="0" borderId="0" applyFont="0" applyFill="0" applyBorder="0" applyAlignment="0" applyProtection="0"/>
    <xf numFmtId="193"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3" fontId="21" fillId="0" borderId="0" applyFont="0" applyFill="0" applyBorder="0" applyAlignment="0" applyProtection="0"/>
    <xf numFmtId="199" fontId="21" fillId="0" borderId="0" applyFont="0" applyFill="0" applyBorder="0" applyAlignment="0" applyProtection="0"/>
    <xf numFmtId="43" fontId="21" fillId="0" borderId="0" applyFont="0" applyFill="0" applyBorder="0" applyAlignment="0" applyProtection="0"/>
    <xf numFmtId="195" fontId="21" fillId="0" borderId="0" applyFont="0" applyFill="0" applyBorder="0" applyAlignment="0" applyProtection="0"/>
    <xf numFmtId="171" fontId="5" fillId="0" borderId="0" applyFont="0" applyFill="0" applyBorder="0" applyAlignment="0" applyProtection="0"/>
    <xf numFmtId="193"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3" fontId="21" fillId="0" borderId="0" applyFont="0" applyFill="0" applyBorder="0" applyAlignment="0" applyProtection="0"/>
    <xf numFmtId="195" fontId="21" fillId="0" borderId="0" applyFont="0" applyFill="0" applyBorder="0" applyAlignment="0" applyProtection="0"/>
    <xf numFmtId="193" fontId="21" fillId="0" borderId="0" applyFont="0" applyFill="0" applyBorder="0" applyAlignment="0" applyProtection="0"/>
    <xf numFmtId="164" fontId="25"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1" fontId="4" fillId="0" borderId="0" applyFont="0" applyFill="0" applyBorder="0" applyAlignment="0" applyProtection="0"/>
    <xf numFmtId="165" fontId="25" fillId="0" borderId="0" applyFont="0" applyFill="0" applyBorder="0" applyAlignment="0" applyProtection="0"/>
    <xf numFmtId="200" fontId="21" fillId="0" borderId="0" applyFont="0" applyFill="0" applyBorder="0" applyAlignment="0" applyProtection="0"/>
    <xf numFmtId="164" fontId="25" fillId="0" borderId="0" applyFont="0" applyFill="0" applyBorder="0" applyAlignment="0" applyProtection="0"/>
    <xf numFmtId="202" fontId="26" fillId="0" borderId="0" applyFont="0" applyFill="0" applyBorder="0" applyAlignment="0" applyProtection="0"/>
    <xf numFmtId="199" fontId="21" fillId="0" borderId="0" applyFont="0" applyFill="0" applyBorder="0" applyAlignment="0" applyProtection="0"/>
    <xf numFmtId="19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43" fontId="21" fillId="0" borderId="0" applyFont="0" applyFill="0" applyBorder="0" applyAlignment="0" applyProtection="0"/>
    <xf numFmtId="195" fontId="21" fillId="0" borderId="0" applyFont="0" applyFill="0" applyBorder="0" applyAlignment="0" applyProtection="0"/>
    <xf numFmtId="172"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88" fontId="2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90" fontId="4" fillId="0" borderId="0" applyFont="0" applyFill="0" applyBorder="0" applyAlignment="0" applyProtection="0"/>
    <xf numFmtId="190" fontId="25" fillId="0" borderId="0" applyFont="0" applyFill="0" applyBorder="0" applyAlignment="0" applyProtection="0"/>
    <xf numFmtId="189" fontId="5" fillId="0" borderId="0" applyFont="0" applyFill="0" applyBorder="0" applyAlignment="0" applyProtection="0"/>
    <xf numFmtId="188" fontId="25" fillId="0" borderId="0" applyFont="0" applyFill="0" applyBorder="0" applyAlignment="0" applyProtection="0"/>
    <xf numFmtId="191" fontId="5" fillId="0" borderId="0" applyFont="0" applyFill="0" applyBorder="0" applyAlignment="0" applyProtection="0"/>
    <xf numFmtId="178"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67" fontId="21" fillId="0" borderId="0" applyFont="0" applyFill="0" applyBorder="0" applyAlignment="0" applyProtection="0"/>
    <xf numFmtId="0" fontId="10" fillId="0" borderId="0" applyNumberForma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0" fontId="12" fillId="0" borderId="0"/>
    <xf numFmtId="0" fontId="10" fillId="0" borderId="0" applyNumberFormat="0" applyFill="0" applyBorder="0" applyAlignment="0" applyProtection="0"/>
    <xf numFmtId="0" fontId="10" fillId="0" borderId="0" applyNumberFormat="0" applyFill="0" applyBorder="0" applyAlignment="0" applyProtection="0"/>
    <xf numFmtId="167" fontId="21" fillId="0" borderId="0" applyFont="0" applyFill="0" applyBorder="0" applyAlignment="0" applyProtection="0"/>
    <xf numFmtId="0" fontId="23" fillId="0" borderId="0">
      <alignment vertical="top"/>
    </xf>
    <xf numFmtId="0" fontId="23" fillId="0" borderId="0">
      <alignment vertical="top"/>
    </xf>
    <xf numFmtId="0" fontId="23" fillId="0" borderId="0">
      <alignment vertical="top"/>
    </xf>
    <xf numFmtId="0" fontId="10" fillId="0" borderId="0" applyNumberFormat="0" applyFill="0" applyBorder="0" applyAlignment="0" applyProtection="0"/>
    <xf numFmtId="0" fontId="12" fillId="0" borderId="0"/>
    <xf numFmtId="0" fontId="22" fillId="0" borderId="0"/>
    <xf numFmtId="0" fontId="22" fillId="0" borderId="0"/>
    <xf numFmtId="172" fontId="21" fillId="0" borderId="0" applyFont="0" applyFill="0" applyBorder="0" applyAlignment="0" applyProtection="0"/>
    <xf numFmtId="220" fontId="27" fillId="0" borderId="0" applyFont="0" applyFill="0" applyBorder="0" applyAlignment="0" applyProtection="0"/>
    <xf numFmtId="221" fontId="28" fillId="0" borderId="0" applyFont="0" applyFill="0" applyBorder="0" applyAlignment="0" applyProtection="0"/>
    <xf numFmtId="222" fontId="28" fillId="0" borderId="0" applyFont="0" applyFill="0" applyBorder="0" applyAlignment="0" applyProtection="0"/>
    <xf numFmtId="0" fontId="29" fillId="0" borderId="0"/>
    <xf numFmtId="0" fontId="30" fillId="0" borderId="0"/>
    <xf numFmtId="0" fontId="30" fillId="0" borderId="0"/>
    <xf numFmtId="0" fontId="13" fillId="0" borderId="0"/>
    <xf numFmtId="1" fontId="31" fillId="0" borderId="3" applyBorder="0" applyAlignment="0">
      <alignment horizontal="center"/>
    </xf>
    <xf numFmtId="3" fontId="7" fillId="0" borderId="3"/>
    <xf numFmtId="3" fontId="7" fillId="0" borderId="3"/>
    <xf numFmtId="220" fontId="27" fillId="0" borderId="0" applyFont="0" applyFill="0" applyBorder="0" applyAlignment="0" applyProtection="0"/>
    <xf numFmtId="0" fontId="32" fillId="0" borderId="10" applyFont="0" applyAlignment="0">
      <alignment horizontal="left"/>
    </xf>
    <xf numFmtId="0" fontId="33" fillId="3" borderId="0"/>
    <xf numFmtId="0" fontId="34" fillId="3" borderId="0"/>
    <xf numFmtId="0" fontId="9" fillId="0" borderId="14" applyAlignment="0"/>
    <xf numFmtId="0" fontId="9" fillId="0" borderId="14" applyAlignment="0"/>
    <xf numFmtId="0" fontId="9" fillId="0" borderId="14" applyAlignment="0"/>
    <xf numFmtId="0" fontId="9" fillId="0" borderId="14" applyAlignment="0"/>
    <xf numFmtId="0" fontId="34" fillId="4" borderId="0"/>
    <xf numFmtId="0" fontId="34" fillId="3" borderId="0"/>
    <xf numFmtId="0" fontId="32" fillId="0" borderId="10" applyFont="0" applyAlignment="0">
      <alignment horizontal="left"/>
    </xf>
    <xf numFmtId="0" fontId="9" fillId="0" borderId="14" applyAlignment="0"/>
    <xf numFmtId="0" fontId="9" fillId="0" borderId="14" applyAlignment="0"/>
    <xf numFmtId="0" fontId="9" fillId="0" borderId="14" applyAlignment="0"/>
    <xf numFmtId="0" fontId="9" fillId="0" borderId="14" applyAlignment="0"/>
    <xf numFmtId="0" fontId="9" fillId="0" borderId="14" applyAlignment="0"/>
    <xf numFmtId="0" fontId="9" fillId="0" borderId="14" applyAlignment="0"/>
    <xf numFmtId="0" fontId="34" fillId="3" borderId="0"/>
    <xf numFmtId="0" fontId="32" fillId="0" borderId="10" applyFont="0" applyAlignment="0">
      <alignment horizontal="left"/>
    </xf>
    <xf numFmtId="0" fontId="9" fillId="0" borderId="14" applyAlignment="0"/>
    <xf numFmtId="0" fontId="33" fillId="3" borderId="0"/>
    <xf numFmtId="0" fontId="9" fillId="0" borderId="15" applyFill="0" applyAlignment="0"/>
    <xf numFmtId="0" fontId="34" fillId="4" borderId="0"/>
    <xf numFmtId="0" fontId="9" fillId="0" borderId="15" applyFill="0" applyAlignment="0"/>
    <xf numFmtId="0" fontId="34" fillId="3" borderId="0"/>
    <xf numFmtId="0" fontId="34" fillId="3" borderId="0"/>
    <xf numFmtId="0" fontId="9" fillId="0" borderId="14" applyAlignment="0"/>
    <xf numFmtId="0" fontId="9" fillId="0" borderId="14" applyAlignment="0"/>
    <xf numFmtId="0" fontId="33" fillId="3" borderId="0"/>
    <xf numFmtId="220" fontId="27" fillId="0" borderId="0" applyFont="0" applyFill="0" applyBorder="0" applyAlignment="0" applyProtection="0"/>
    <xf numFmtId="0" fontId="9" fillId="0" borderId="14" applyAlignment="0"/>
    <xf numFmtId="0" fontId="9" fillId="0" borderId="14" applyAlignment="0"/>
    <xf numFmtId="0" fontId="9" fillId="0" borderId="14" applyAlignment="0"/>
    <xf numFmtId="0" fontId="9" fillId="0" borderId="14" applyAlignment="0"/>
    <xf numFmtId="220" fontId="27" fillId="0" borderId="0" applyFont="0" applyFill="0" applyBorder="0" applyAlignment="0" applyProtection="0"/>
    <xf numFmtId="220" fontId="27" fillId="0" borderId="0" applyFont="0" applyFill="0" applyBorder="0" applyAlignment="0" applyProtection="0"/>
    <xf numFmtId="0" fontId="6" fillId="3" borderId="0"/>
    <xf numFmtId="0" fontId="34" fillId="3" borderId="0"/>
    <xf numFmtId="0" fontId="33" fillId="3" borderId="0"/>
    <xf numFmtId="0" fontId="34" fillId="3" borderId="0"/>
    <xf numFmtId="0" fontId="32" fillId="0" borderId="10" applyFont="0" applyAlignment="0">
      <alignment horizontal="left"/>
    </xf>
    <xf numFmtId="0" fontId="33" fillId="3" borderId="0"/>
    <xf numFmtId="0" fontId="32" fillId="0" borderId="10" applyFont="0" applyAlignment="0">
      <alignment horizontal="left"/>
    </xf>
    <xf numFmtId="0" fontId="9" fillId="0" borderId="14" applyAlignment="0"/>
    <xf numFmtId="0" fontId="9" fillId="0" borderId="14" applyAlignment="0"/>
    <xf numFmtId="0" fontId="35" fillId="0" borderId="0" applyFont="0" applyFill="0" applyBorder="0" applyAlignment="0">
      <alignment horizontal="left"/>
    </xf>
    <xf numFmtId="0" fontId="34" fillId="3" borderId="0"/>
    <xf numFmtId="0" fontId="32" fillId="0" borderId="10" applyFont="0" applyAlignment="0">
      <alignment horizontal="left"/>
    </xf>
    <xf numFmtId="0" fontId="34" fillId="3" borderId="0"/>
    <xf numFmtId="0" fontId="33" fillId="3" borderId="0"/>
    <xf numFmtId="0" fontId="34" fillId="3" borderId="0"/>
    <xf numFmtId="0" fontId="6" fillId="0" borderId="15" applyAlignment="0"/>
    <xf numFmtId="0" fontId="6" fillId="0" borderId="15" applyAlignment="0"/>
    <xf numFmtId="0" fontId="6" fillId="0" borderId="15" applyAlignment="0"/>
    <xf numFmtId="0" fontId="6" fillId="0" borderId="15" applyAlignment="0"/>
    <xf numFmtId="0" fontId="6" fillId="0" borderId="15" applyAlignment="0"/>
    <xf numFmtId="0" fontId="6" fillId="0" borderId="15" applyAlignment="0"/>
    <xf numFmtId="0" fontId="32" fillId="0" borderId="10" applyFont="0" applyAlignment="0">
      <alignment horizontal="left"/>
    </xf>
    <xf numFmtId="0" fontId="9" fillId="0" borderId="14" applyAlignment="0"/>
    <xf numFmtId="0" fontId="9" fillId="0" borderId="14" applyAlignment="0"/>
    <xf numFmtId="0" fontId="33" fillId="3" borderId="0"/>
    <xf numFmtId="0" fontId="33" fillId="3" borderId="0"/>
    <xf numFmtId="0" fontId="34" fillId="3" borderId="0"/>
    <xf numFmtId="0" fontId="34" fillId="3" borderId="0"/>
    <xf numFmtId="0" fontId="32" fillId="0" borderId="10" applyFont="0" applyAlignment="0">
      <alignment horizontal="left"/>
    </xf>
    <xf numFmtId="0" fontId="9" fillId="0" borderId="14" applyAlignment="0"/>
    <xf numFmtId="0" fontId="36" fillId="0" borderId="3" applyNumberFormat="0" applyFont="0" applyBorder="0">
      <alignment horizontal="left" indent="2"/>
    </xf>
    <xf numFmtId="0" fontId="35" fillId="0" borderId="0" applyFont="0" applyFill="0" applyBorder="0" applyAlignment="0">
      <alignment horizontal="left"/>
    </xf>
    <xf numFmtId="0" fontId="36" fillId="0" borderId="3" applyNumberFormat="0" applyFont="0" applyBorder="0">
      <alignment horizontal="left" indent="2"/>
    </xf>
    <xf numFmtId="0" fontId="34" fillId="3" borderId="0"/>
    <xf numFmtId="0" fontId="34" fillId="3" borderId="0"/>
    <xf numFmtId="0" fontId="37" fillId="0" borderId="0"/>
    <xf numFmtId="0" fontId="38" fillId="5" borderId="16" applyFont="0" applyFill="0" applyAlignment="0">
      <alignment vertical="center" wrapText="1"/>
    </xf>
    <xf numFmtId="9" fontId="39" fillId="0" borderId="0" applyBorder="0" applyAlignment="0" applyProtection="0"/>
    <xf numFmtId="0" fontId="40" fillId="3" borderId="0"/>
    <xf numFmtId="0" fontId="33" fillId="3" borderId="0"/>
    <xf numFmtId="0" fontId="40" fillId="4" borderId="0"/>
    <xf numFmtId="0" fontId="6" fillId="0" borderId="14" applyNumberFormat="0" applyFill="0"/>
    <xf numFmtId="0" fontId="33" fillId="3" borderId="0"/>
    <xf numFmtId="0" fontId="6" fillId="0" borderId="14" applyNumberFormat="0" applyFill="0"/>
    <xf numFmtId="0" fontId="6" fillId="0" borderId="14" applyNumberFormat="0" applyFill="0"/>
    <xf numFmtId="0" fontId="6" fillId="0" borderId="14" applyNumberFormat="0" applyFill="0"/>
    <xf numFmtId="0" fontId="40" fillId="3" borderId="0"/>
    <xf numFmtId="0" fontId="6" fillId="0" borderId="14" applyNumberFormat="0" applyFill="0"/>
    <xf numFmtId="0" fontId="33" fillId="3" borderId="0"/>
    <xf numFmtId="0" fontId="6" fillId="3" borderId="0"/>
    <xf numFmtId="0" fontId="33" fillId="3" borderId="0"/>
    <xf numFmtId="0" fontId="33" fillId="3" borderId="0"/>
    <xf numFmtId="0" fontId="40" fillId="3" borderId="0"/>
    <xf numFmtId="0" fontId="33" fillId="3" borderId="0"/>
    <xf numFmtId="0" fontId="6" fillId="0" borderId="14" applyNumberFormat="0" applyAlignment="0"/>
    <xf numFmtId="0" fontId="6" fillId="0" borderId="14" applyNumberFormat="0" applyAlignment="0"/>
    <xf numFmtId="0" fontId="6" fillId="0" borderId="14" applyNumberFormat="0" applyAlignment="0"/>
    <xf numFmtId="0" fontId="6" fillId="0" borderId="14" applyNumberFormat="0" applyAlignment="0"/>
    <xf numFmtId="0" fontId="6" fillId="0" borderId="14" applyNumberFormat="0" applyAlignment="0"/>
    <xf numFmtId="0" fontId="6" fillId="0" borderId="14" applyNumberFormat="0" applyAlignment="0"/>
    <xf numFmtId="0" fontId="33" fillId="3" borderId="0"/>
    <xf numFmtId="0" fontId="33" fillId="3" borderId="0"/>
    <xf numFmtId="0" fontId="6" fillId="0" borderId="14" applyNumberFormat="0" applyFill="0"/>
    <xf numFmtId="0" fontId="6" fillId="0" borderId="14" applyNumberFormat="0" applyFill="0"/>
    <xf numFmtId="0" fontId="6" fillId="0" borderId="14" applyNumberFormat="0" applyFill="0"/>
    <xf numFmtId="0" fontId="6" fillId="0" borderId="14" applyNumberFormat="0" applyFill="0"/>
    <xf numFmtId="0" fontId="6" fillId="0" borderId="14" applyNumberFormat="0" applyFill="0"/>
    <xf numFmtId="0" fontId="40" fillId="3" borderId="0"/>
    <xf numFmtId="0" fontId="40" fillId="3" borderId="0"/>
    <xf numFmtId="0" fontId="40" fillId="3" borderId="0"/>
    <xf numFmtId="0" fontId="36" fillId="0" borderId="3" applyNumberFormat="0" applyFont="0" applyBorder="0" applyAlignment="0">
      <alignment horizontal="center"/>
    </xf>
    <xf numFmtId="0" fontId="36" fillId="0" borderId="3" applyNumberFormat="0" applyFont="0" applyBorder="0" applyAlignment="0">
      <alignment horizontal="center"/>
    </xf>
    <xf numFmtId="0" fontId="6" fillId="0" borderId="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 fillId="0" borderId="0"/>
    <xf numFmtId="0" fontId="43" fillId="3" borderId="0"/>
    <xf numFmtId="0" fontId="33" fillId="3" borderId="0"/>
    <xf numFmtId="0" fontId="43" fillId="4" borderId="0"/>
    <xf numFmtId="0" fontId="33" fillId="3" borderId="0"/>
    <xf numFmtId="0" fontId="33" fillId="3" borderId="0"/>
    <xf numFmtId="0" fontId="6" fillId="3" borderId="0"/>
    <xf numFmtId="0" fontId="33" fillId="3" borderId="0"/>
    <xf numFmtId="0" fontId="33" fillId="3" borderId="0"/>
    <xf numFmtId="0" fontId="43" fillId="3" borderId="0"/>
    <xf numFmtId="0" fontId="33" fillId="3" borderId="0"/>
    <xf numFmtId="0" fontId="33" fillId="3" borderId="0"/>
    <xf numFmtId="0" fontId="33" fillId="3" borderId="0"/>
    <xf numFmtId="0" fontId="43" fillId="3" borderId="0"/>
    <xf numFmtId="0" fontId="43" fillId="3" borderId="0"/>
    <xf numFmtId="0" fontId="44" fillId="0" borderId="0">
      <alignment wrapText="1"/>
    </xf>
    <xf numFmtId="0" fontId="33" fillId="0" borderId="0">
      <alignment wrapText="1"/>
    </xf>
    <xf numFmtId="0" fontId="44" fillId="0" borderId="0">
      <alignment wrapText="1"/>
    </xf>
    <xf numFmtId="0" fontId="33" fillId="0" borderId="0">
      <alignment wrapText="1"/>
    </xf>
    <xf numFmtId="0" fontId="33" fillId="0" borderId="0">
      <alignment wrapText="1"/>
    </xf>
    <xf numFmtId="0" fontId="6" fillId="0" borderId="0">
      <alignment wrapText="1"/>
    </xf>
    <xf numFmtId="0" fontId="33" fillId="0" borderId="0">
      <alignment wrapText="1"/>
    </xf>
    <xf numFmtId="0" fontId="33" fillId="0" borderId="0">
      <alignment wrapText="1"/>
    </xf>
    <xf numFmtId="0" fontId="44" fillId="0" borderId="0">
      <alignment wrapText="1"/>
    </xf>
    <xf numFmtId="0" fontId="33" fillId="0" borderId="0">
      <alignment wrapText="1"/>
    </xf>
    <xf numFmtId="0" fontId="33" fillId="0" borderId="0">
      <alignment wrapText="1"/>
    </xf>
    <xf numFmtId="0" fontId="33" fillId="0" borderId="0">
      <alignment wrapText="1"/>
    </xf>
    <xf numFmtId="0" fontId="44" fillId="0" borderId="0">
      <alignment wrapText="1"/>
    </xf>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10" fillId="0" borderId="0"/>
    <xf numFmtId="0" fontId="10" fillId="0" borderId="0"/>
    <xf numFmtId="0" fontId="10" fillId="0" borderId="0"/>
    <xf numFmtId="0" fontId="6" fillId="0" borderId="0"/>
    <xf numFmtId="0" fontId="10" fillId="0" borderId="0"/>
    <xf numFmtId="0" fontId="45" fillId="16"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16"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23" borderId="0" applyNumberFormat="0" applyBorder="0" applyAlignment="0" applyProtection="0"/>
    <xf numFmtId="223" fontId="4" fillId="0" borderId="0" applyFont="0" applyFill="0" applyBorder="0" applyAlignment="0" applyProtection="0"/>
    <xf numFmtId="0" fontId="48" fillId="0" borderId="0" applyFont="0" applyFill="0" applyBorder="0" applyAlignment="0" applyProtection="0"/>
    <xf numFmtId="224" fontId="5" fillId="0" borderId="0" applyFont="0" applyFill="0" applyBorder="0" applyAlignment="0" applyProtection="0"/>
    <xf numFmtId="225" fontId="4" fillId="0" borderId="0" applyFont="0" applyFill="0" applyBorder="0" applyAlignment="0" applyProtection="0"/>
    <xf numFmtId="0" fontId="48" fillId="0" borderId="0" applyFont="0" applyFill="0" applyBorder="0" applyAlignment="0" applyProtection="0"/>
    <xf numFmtId="223" fontId="5" fillId="0" borderId="0" applyFont="0" applyFill="0" applyBorder="0" applyAlignment="0" applyProtection="0"/>
    <xf numFmtId="0" fontId="49" fillId="0" borderId="0">
      <alignment horizontal="center" wrapText="1"/>
      <protection locked="0"/>
    </xf>
    <xf numFmtId="0" fontId="50" fillId="0" borderId="0" applyNumberFormat="0" applyBorder="0" applyAlignment="0">
      <alignment horizontal="center"/>
    </xf>
    <xf numFmtId="210" fontId="51" fillId="0" borderId="0" applyFont="0" applyFill="0" applyBorder="0" applyAlignment="0" applyProtection="0"/>
    <xf numFmtId="0" fontId="48" fillId="0" borderId="0" applyFont="0" applyFill="0" applyBorder="0" applyAlignment="0" applyProtection="0"/>
    <xf numFmtId="210" fontId="51" fillId="0" borderId="0" applyFont="0" applyFill="0" applyBorder="0" applyAlignment="0" applyProtection="0"/>
    <xf numFmtId="194" fontId="51" fillId="0" borderId="0" applyFont="0" applyFill="0" applyBorder="0" applyAlignment="0" applyProtection="0"/>
    <xf numFmtId="0" fontId="48" fillId="0" borderId="0" applyFont="0" applyFill="0" applyBorder="0" applyAlignment="0" applyProtection="0"/>
    <xf numFmtId="194" fontId="51" fillId="0" borderId="0" applyFont="0" applyFill="0" applyBorder="0" applyAlignment="0" applyProtection="0"/>
    <xf numFmtId="172" fontId="5" fillId="0" borderId="0" applyFont="0" applyFill="0" applyBorder="0" applyAlignment="0" applyProtection="0"/>
    <xf numFmtId="0" fontId="4" fillId="0" borderId="0"/>
    <xf numFmtId="0" fontId="4" fillId="0" borderId="0"/>
    <xf numFmtId="0" fontId="4" fillId="0" borderId="0"/>
    <xf numFmtId="0" fontId="4" fillId="0" borderId="0"/>
    <xf numFmtId="0" fontId="52" fillId="7" borderId="0" applyNumberFormat="0" applyBorder="0" applyAlignment="0" applyProtection="0"/>
    <xf numFmtId="0" fontId="53" fillId="0" borderId="0" applyNumberFormat="0" applyFill="0" applyBorder="0" applyAlignment="0" applyProtection="0"/>
    <xf numFmtId="0" fontId="48" fillId="0" borderId="0"/>
    <xf numFmtId="0" fontId="26" fillId="0" borderId="0"/>
    <xf numFmtId="0" fontId="13" fillId="0" borderId="0"/>
    <xf numFmtId="0" fontId="48" fillId="0" borderId="0"/>
    <xf numFmtId="0" fontId="54" fillId="0" borderId="0"/>
    <xf numFmtId="0" fontId="55" fillId="0" borderId="0"/>
    <xf numFmtId="0" fontId="56" fillId="0" borderId="0"/>
    <xf numFmtId="0" fontId="4" fillId="0" borderId="0" applyFill="0" applyBorder="0" applyAlignment="0"/>
    <xf numFmtId="226" fontId="57" fillId="0" borderId="0" applyFill="0" applyBorder="0" applyAlignment="0"/>
    <xf numFmtId="227" fontId="57" fillId="0" borderId="0" applyFill="0" applyBorder="0" applyAlignment="0"/>
    <xf numFmtId="228" fontId="57" fillId="0" borderId="0" applyFill="0" applyBorder="0" applyAlignment="0"/>
    <xf numFmtId="229" fontId="4" fillId="0" borderId="0" applyFill="0" applyBorder="0" applyAlignment="0"/>
    <xf numFmtId="173" fontId="57" fillId="0" borderId="0" applyFill="0" applyBorder="0" applyAlignment="0"/>
    <xf numFmtId="230" fontId="57" fillId="0" borderId="0" applyFill="0" applyBorder="0" applyAlignment="0"/>
    <xf numFmtId="226" fontId="57" fillId="0" borderId="0" applyFill="0" applyBorder="0" applyAlignment="0"/>
    <xf numFmtId="0" fontId="58" fillId="24" borderId="17" applyNumberFormat="0" applyAlignment="0" applyProtection="0"/>
    <xf numFmtId="0" fontId="59" fillId="0" borderId="0"/>
    <xf numFmtId="231" fontId="21" fillId="0" borderId="0" applyFont="0" applyFill="0" applyBorder="0" applyAlignment="0" applyProtection="0"/>
    <xf numFmtId="0" fontId="60" fillId="25" borderId="18" applyNumberFormat="0" applyAlignment="0" applyProtection="0"/>
    <xf numFmtId="174" fontId="11" fillId="0" borderId="0" applyFont="0" applyFill="0" applyBorder="0" applyAlignment="0" applyProtection="0"/>
    <xf numFmtId="4" fontId="61" fillId="0" borderId="0" applyAlignment="0"/>
    <xf numFmtId="1" fontId="62" fillId="0" borderId="8" applyBorder="0"/>
    <xf numFmtId="193" fontId="63" fillId="0" borderId="0" applyFont="0" applyFill="0" applyBorder="0" applyAlignment="0" applyProtection="0"/>
    <xf numFmtId="232" fontId="64" fillId="0" borderId="0"/>
    <xf numFmtId="232" fontId="64" fillId="0" borderId="0"/>
    <xf numFmtId="232" fontId="64" fillId="0" borderId="0"/>
    <xf numFmtId="232" fontId="64" fillId="0" borderId="0"/>
    <xf numFmtId="232" fontId="64" fillId="0" borderId="0"/>
    <xf numFmtId="232" fontId="64" fillId="0" borderId="0"/>
    <xf numFmtId="232" fontId="64" fillId="0" borderId="0"/>
    <xf numFmtId="232" fontId="64" fillId="0" borderId="0"/>
    <xf numFmtId="233" fontId="9" fillId="0" borderId="0" applyFill="0" applyBorder="0" applyAlignment="0" applyProtection="0"/>
    <xf numFmtId="233" fontId="9" fillId="0" borderId="0" applyFill="0" applyBorder="0" applyAlignment="0" applyProtection="0"/>
    <xf numFmtId="233" fontId="9" fillId="0" borderId="0" applyFill="0" applyBorder="0" applyAlignment="0" applyProtection="0"/>
    <xf numFmtId="41" fontId="11" fillId="0" borderId="0" applyFont="0" applyFill="0" applyBorder="0" applyAlignment="0" applyProtection="0"/>
    <xf numFmtId="173" fontId="57" fillId="0" borderId="0" applyFont="0" applyFill="0" applyBorder="0" applyAlignment="0" applyProtection="0"/>
    <xf numFmtId="175" fontId="4" fillId="0" borderId="0" applyFill="0" applyBorder="0" applyAlignment="0" applyProtection="0"/>
    <xf numFmtId="175" fontId="4" fillId="0" borderId="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5" fontId="4" fillId="0" borderId="0" applyFill="0" applyBorder="0" applyAlignment="0" applyProtection="0"/>
    <xf numFmtId="43" fontId="65" fillId="0" borderId="0" applyFont="0" applyFill="0" applyBorder="0" applyAlignment="0" applyProtection="0"/>
    <xf numFmtId="175" fontId="4" fillId="0" borderId="0" applyFill="0" applyBorder="0" applyAlignment="0" applyProtection="0"/>
    <xf numFmtId="169" fontId="66"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75" fontId="9" fillId="0" borderId="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175" fontId="4" fillId="0" borderId="0" applyFill="0" applyBorder="0" applyAlignment="0" applyProtection="0"/>
    <xf numFmtId="169" fontId="4"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4" fillId="0" borderId="0" applyFont="0" applyFill="0" applyBorder="0" applyAlignment="0" applyProtection="0"/>
    <xf numFmtId="175" fontId="6" fillId="0" borderId="0" applyFill="0" applyBorder="0" applyAlignment="0" applyProtection="0"/>
    <xf numFmtId="175" fontId="4" fillId="0" borderId="0" applyFill="0" applyBorder="0" applyAlignment="0" applyProtection="0"/>
    <xf numFmtId="43" fontId="69" fillId="0" borderId="0" applyFont="0" applyFill="0" applyBorder="0" applyAlignment="0" applyProtection="0"/>
    <xf numFmtId="169" fontId="4" fillId="0" borderId="0" applyFont="0" applyFill="0" applyBorder="0" applyAlignment="0" applyProtection="0"/>
    <xf numFmtId="43" fontId="69" fillId="0" borderId="0" applyFont="0" applyFill="0" applyBorder="0" applyAlignment="0" applyProtection="0"/>
    <xf numFmtId="234" fontId="6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35" fontId="13" fillId="0" borderId="0"/>
    <xf numFmtId="3" fontId="4" fillId="0" borderId="0" applyFill="0" applyBorder="0" applyAlignment="0" applyProtection="0"/>
    <xf numFmtId="0" fontId="70" fillId="0" borderId="0"/>
    <xf numFmtId="0" fontId="57" fillId="0" borderId="0"/>
    <xf numFmtId="3" fontId="4" fillId="0" borderId="0" applyFont="0" applyFill="0" applyBorder="0" applyAlignment="0" applyProtection="0"/>
    <xf numFmtId="3" fontId="4" fillId="0" borderId="0" applyFont="0" applyFill="0" applyBorder="0" applyAlignment="0" applyProtection="0"/>
    <xf numFmtId="0" fontId="70" fillId="0" borderId="0"/>
    <xf numFmtId="0" fontId="57" fillId="0" borderId="0"/>
    <xf numFmtId="0" fontId="71" fillId="0" borderId="0">
      <alignment horizontal="center"/>
    </xf>
    <xf numFmtId="0" fontId="72" fillId="0" borderId="0" applyNumberFormat="0" applyAlignment="0">
      <alignment horizontal="left"/>
    </xf>
    <xf numFmtId="236" fontId="26" fillId="0" borderId="0" applyFont="0" applyFill="0" applyBorder="0" applyAlignment="0" applyProtection="0"/>
    <xf numFmtId="226" fontId="57"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237" fontId="4" fillId="0" borderId="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9" fontId="4" fillId="0" borderId="0" applyFont="0" applyFill="0" applyBorder="0" applyAlignment="0" applyProtection="0"/>
    <xf numFmtId="239" fontId="4" fillId="0" borderId="0" applyFont="0" applyFill="0" applyBorder="0" applyAlignment="0" applyProtection="0"/>
    <xf numFmtId="239" fontId="4" fillId="0" borderId="0" applyFont="0" applyFill="0" applyBorder="0" applyAlignment="0" applyProtection="0"/>
    <xf numFmtId="238" fontId="4" fillId="0" borderId="0" applyFont="0" applyFill="0" applyBorder="0" applyAlignment="0" applyProtection="0"/>
    <xf numFmtId="240" fontId="4" fillId="0" borderId="0"/>
    <xf numFmtId="241" fontId="6" fillId="0" borderId="19"/>
    <xf numFmtId="0" fontId="4" fillId="0" borderId="0" applyFill="0" applyBorder="0" applyAlignment="0" applyProtection="0"/>
    <xf numFmtId="0" fontId="4" fillId="0" borderId="0" applyFont="0" applyFill="0" applyBorder="0" applyAlignment="0" applyProtection="0"/>
    <xf numFmtId="14" fontId="23" fillId="0" borderId="0" applyFill="0" applyBorder="0" applyAlignment="0"/>
    <xf numFmtId="0" fontId="4" fillId="0" borderId="0" applyFont="0" applyFill="0" applyBorder="0" applyAlignment="0" applyProtection="0"/>
    <xf numFmtId="0" fontId="73" fillId="24" borderId="20" applyNumberFormat="0" applyAlignment="0" applyProtection="0"/>
    <xf numFmtId="0" fontId="74" fillId="11" borderId="17" applyNumberFormat="0" applyAlignment="0" applyProtection="0"/>
    <xf numFmtId="3" fontId="75" fillId="0" borderId="7">
      <alignment horizontal="left" vertical="top" wrapText="1"/>
    </xf>
    <xf numFmtId="0" fontId="76" fillId="0" borderId="21" applyNumberFormat="0" applyFill="0" applyAlignment="0" applyProtection="0"/>
    <xf numFmtId="0" fontId="77" fillId="0" borderId="22" applyNumberFormat="0" applyFill="0" applyAlignment="0" applyProtection="0"/>
    <xf numFmtId="0" fontId="78" fillId="0" borderId="23" applyNumberFormat="0" applyFill="0" applyAlignment="0" applyProtection="0"/>
    <xf numFmtId="0" fontId="78" fillId="0" borderId="0" applyNumberFormat="0" applyFill="0" applyBorder="0" applyAlignment="0" applyProtection="0"/>
    <xf numFmtId="242" fontId="9" fillId="0" borderId="0" applyFill="0" applyBorder="0" applyProtection="0">
      <alignment vertical="center"/>
    </xf>
    <xf numFmtId="243" fontId="6" fillId="0" borderId="0" applyFont="0" applyFill="0" applyBorder="0" applyProtection="0">
      <alignment vertical="center"/>
    </xf>
    <xf numFmtId="243" fontId="6" fillId="0" borderId="0" applyFont="0" applyFill="0" applyBorder="0" applyProtection="0">
      <alignment vertical="center"/>
    </xf>
    <xf numFmtId="243" fontId="6" fillId="0" borderId="0" applyFont="0" applyFill="0" applyBorder="0" applyProtection="0">
      <alignment vertical="center"/>
    </xf>
    <xf numFmtId="244" fontId="4" fillId="0" borderId="24">
      <alignment vertical="center"/>
    </xf>
    <xf numFmtId="0" fontId="4" fillId="0" borderId="0" applyFont="0" applyFill="0" applyBorder="0" applyAlignment="0" applyProtection="0"/>
    <xf numFmtId="0" fontId="4" fillId="0" borderId="0" applyFont="0" applyFill="0" applyBorder="0" applyAlignment="0" applyProtection="0"/>
    <xf numFmtId="245" fontId="6" fillId="0" borderId="0"/>
    <xf numFmtId="246" fontId="10" fillId="0" borderId="3"/>
    <xf numFmtId="0" fontId="79" fillId="0" borderId="0">
      <protection locked="0"/>
    </xf>
    <xf numFmtId="247" fontId="4" fillId="0" borderId="0"/>
    <xf numFmtId="248" fontId="10" fillId="0" borderId="0"/>
    <xf numFmtId="0" fontId="63" fillId="0" borderId="0">
      <alignment vertical="top" wrapText="1"/>
    </xf>
    <xf numFmtId="164" fontId="80" fillId="0" borderId="0" applyFont="0" applyFill="0" applyBorder="0" applyAlignment="0" applyProtection="0"/>
    <xf numFmtId="165" fontId="80" fillId="0" borderId="0" applyFont="0" applyFill="0" applyBorder="0" applyAlignment="0" applyProtection="0"/>
    <xf numFmtId="164" fontId="80" fillId="0" borderId="0" applyFont="0" applyFill="0" applyBorder="0" applyAlignment="0" applyProtection="0"/>
    <xf numFmtId="41" fontId="80"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50" fontId="6" fillId="0" borderId="0" applyFont="0" applyFill="0" applyBorder="0" applyAlignment="0" applyProtection="0"/>
    <xf numFmtId="250"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164" fontId="80" fillId="0" borderId="0" applyFont="0" applyFill="0" applyBorder="0" applyAlignment="0" applyProtection="0"/>
    <xf numFmtId="41" fontId="80" fillId="0" borderId="0" applyFont="0" applyFill="0" applyBorder="0" applyAlignment="0" applyProtection="0"/>
    <xf numFmtId="164"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165" fontId="80" fillId="0" borderId="0" applyFont="0" applyFill="0" applyBorder="0" applyAlignment="0" applyProtection="0"/>
    <xf numFmtId="43" fontId="80"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3" fontId="6" fillId="0" borderId="0" applyFont="0" applyFill="0" applyBorder="0" applyAlignment="0" applyProtection="0"/>
    <xf numFmtId="253"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5" fontId="80" fillId="0" borderId="0" applyFont="0" applyFill="0" applyBorder="0" applyAlignment="0" applyProtection="0"/>
    <xf numFmtId="43" fontId="80" fillId="0" borderId="0" applyFont="0" applyFill="0" applyBorder="0" applyAlignment="0" applyProtection="0"/>
    <xf numFmtId="165"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3" fontId="6" fillId="0" borderId="0" applyFont="0" applyBorder="0" applyAlignment="0"/>
    <xf numFmtId="0" fontId="81" fillId="0" borderId="0">
      <protection locked="0"/>
    </xf>
    <xf numFmtId="0" fontId="81" fillId="0" borderId="0">
      <protection locked="0"/>
    </xf>
    <xf numFmtId="173" fontId="57" fillId="0" borderId="0" applyFill="0" applyBorder="0" applyAlignment="0"/>
    <xf numFmtId="226" fontId="57" fillId="0" borderId="0" applyFill="0" applyBorder="0" applyAlignment="0"/>
    <xf numFmtId="173" fontId="57" fillId="0" borderId="0" applyFill="0" applyBorder="0" applyAlignment="0"/>
    <xf numFmtId="230" fontId="57" fillId="0" borderId="0" applyFill="0" applyBorder="0" applyAlignment="0"/>
    <xf numFmtId="226" fontId="57" fillId="0" borderId="0" applyFill="0" applyBorder="0" applyAlignment="0"/>
    <xf numFmtId="0" fontId="82" fillId="0" borderId="0" applyNumberFormat="0" applyAlignment="0">
      <alignment horizontal="left"/>
    </xf>
    <xf numFmtId="255" fontId="83" fillId="0" borderId="0">
      <protection locked="0"/>
    </xf>
    <xf numFmtId="255" fontId="83" fillId="0" borderId="0">
      <protection locked="0"/>
    </xf>
    <xf numFmtId="256" fontId="4" fillId="0" borderId="0" applyFont="0" applyFill="0" applyBorder="0" applyAlignment="0" applyProtection="0"/>
    <xf numFmtId="0" fontId="84" fillId="0" borderId="0" applyNumberFormat="0" applyFill="0" applyBorder="0" applyAlignment="0" applyProtection="0"/>
    <xf numFmtId="3" fontId="6" fillId="0" borderId="0" applyFont="0" applyBorder="0" applyAlignment="0"/>
    <xf numFmtId="0" fontId="79" fillId="0" borderId="0">
      <protection locked="0"/>
    </xf>
    <xf numFmtId="0" fontId="79" fillId="0" borderId="0">
      <protection locked="0"/>
    </xf>
    <xf numFmtId="0" fontId="79" fillId="0" borderId="0">
      <protection locked="0"/>
    </xf>
    <xf numFmtId="0" fontId="79" fillId="0" borderId="0">
      <protection locked="0"/>
    </xf>
    <xf numFmtId="0" fontId="79" fillId="0" borderId="0">
      <protection locked="0"/>
    </xf>
    <xf numFmtId="0" fontId="79" fillId="0" borderId="0">
      <protection locked="0"/>
    </xf>
    <xf numFmtId="0" fontId="79" fillId="0" borderId="0">
      <protection locked="0"/>
    </xf>
    <xf numFmtId="0" fontId="79" fillId="0" borderId="0">
      <protection locked="0"/>
    </xf>
    <xf numFmtId="4" fontId="79" fillId="0" borderId="0">
      <protection locked="0"/>
    </xf>
    <xf numFmtId="0" fontId="79" fillId="0" borderId="0">
      <protection locked="0"/>
    </xf>
    <xf numFmtId="257" fontId="6" fillId="0" borderId="0">
      <protection locked="0"/>
    </xf>
    <xf numFmtId="2" fontId="4" fillId="0" borderId="0" applyFill="0" applyBorder="0" applyAlignment="0" applyProtection="0"/>
    <xf numFmtId="2" fontId="4"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Protection="0">
      <alignment vertical="center"/>
    </xf>
    <xf numFmtId="0" fontId="87" fillId="0" borderId="0" applyNumberFormat="0" applyFill="0" applyBorder="0" applyAlignment="0" applyProtection="0"/>
    <xf numFmtId="0" fontId="88" fillId="0" borderId="0" applyNumberFormat="0" applyFill="0" applyBorder="0" applyProtection="0">
      <alignment vertical="center"/>
    </xf>
    <xf numFmtId="0" fontId="89" fillId="0" borderId="0" applyNumberFormat="0" applyFill="0" applyBorder="0" applyAlignment="0" applyProtection="0"/>
    <xf numFmtId="0" fontId="90" fillId="0" borderId="0" applyNumberFormat="0" applyFill="0" applyBorder="0" applyAlignment="0" applyProtection="0"/>
    <xf numFmtId="258" fontId="8" fillId="0" borderId="25" applyNumberFormat="0" applyFill="0" applyBorder="0" applyAlignment="0" applyProtection="0"/>
    <xf numFmtId="0" fontId="91" fillId="0" borderId="0" applyNumberFormat="0" applyFill="0" applyBorder="0" applyAlignment="0" applyProtection="0"/>
    <xf numFmtId="0" fontId="92" fillId="26" borderId="26" applyNumberFormat="0" applyAlignment="0">
      <protection locked="0"/>
    </xf>
    <xf numFmtId="0" fontId="4" fillId="27" borderId="27" applyNumberFormat="0" applyFont="0" applyAlignment="0" applyProtection="0"/>
    <xf numFmtId="0" fontId="93" fillId="0" borderId="0">
      <alignment vertical="top" wrapText="1"/>
    </xf>
    <xf numFmtId="0" fontId="94" fillId="8" borderId="0" applyNumberFormat="0" applyBorder="0" applyAlignment="0" applyProtection="0"/>
    <xf numFmtId="38" fontId="95" fillId="28" borderId="0" applyNumberFormat="0" applyBorder="0" applyAlignment="0" applyProtection="0"/>
    <xf numFmtId="259" fontId="96" fillId="3" borderId="0" applyBorder="0" applyProtection="0"/>
    <xf numFmtId="0" fontId="97" fillId="0" borderId="28" applyNumberFormat="0" applyFill="0" applyBorder="0" applyAlignment="0" applyProtection="0">
      <alignment horizontal="center" vertical="center"/>
    </xf>
    <xf numFmtId="0" fontId="98" fillId="0" borderId="0" applyNumberFormat="0" applyFont="0" applyBorder="0" applyAlignment="0">
      <alignment horizontal="left" vertical="center"/>
    </xf>
    <xf numFmtId="0" fontId="99" fillId="29" borderId="0"/>
    <xf numFmtId="0" fontId="100" fillId="0" borderId="0">
      <alignment horizontal="left"/>
    </xf>
    <xf numFmtId="0" fontId="101" fillId="0" borderId="29" applyNumberFormat="0" applyAlignment="0" applyProtection="0">
      <alignment horizontal="left" vertical="center"/>
    </xf>
    <xf numFmtId="0" fontId="101" fillId="0" borderId="6">
      <alignment horizontal="left" vertical="center"/>
    </xf>
    <xf numFmtId="0" fontId="102" fillId="0" borderId="0" applyNumberFormat="0" applyFill="0" applyBorder="0" applyAlignment="0" applyProtection="0"/>
    <xf numFmtId="0" fontId="76" fillId="0" borderId="21" applyNumberFormat="0" applyFill="0" applyAlignment="0" applyProtection="0"/>
    <xf numFmtId="0" fontId="101" fillId="0" borderId="0" applyNumberFormat="0" applyFill="0" applyBorder="0" applyAlignment="0" applyProtection="0"/>
    <xf numFmtId="0" fontId="77" fillId="0" borderId="22" applyNumberFormat="0" applyFill="0" applyAlignment="0" applyProtection="0"/>
    <xf numFmtId="0" fontId="103" fillId="0" borderId="23" applyNumberFormat="0" applyFill="0" applyAlignment="0" applyProtection="0"/>
    <xf numFmtId="0" fontId="103" fillId="0" borderId="0" applyNumberFormat="0" applyFill="0" applyBorder="0" applyAlignment="0" applyProtection="0"/>
    <xf numFmtId="260" fontId="5" fillId="0" borderId="0">
      <protection locked="0"/>
    </xf>
    <xf numFmtId="260" fontId="5" fillId="0" borderId="0">
      <protection locked="0"/>
    </xf>
    <xf numFmtId="0" fontId="104" fillId="0" borderId="30">
      <alignment horizontal="center"/>
    </xf>
    <xf numFmtId="0" fontId="104" fillId="0" borderId="0">
      <alignment horizontal="center"/>
    </xf>
    <xf numFmtId="170" fontId="105" fillId="30" borderId="3" applyNumberFormat="0" applyAlignment="0">
      <alignment horizontal="left" vertical="top"/>
    </xf>
    <xf numFmtId="0" fontId="106" fillId="0" borderId="0"/>
    <xf numFmtId="49" fontId="107" fillId="0" borderId="3">
      <alignment vertical="center"/>
    </xf>
    <xf numFmtId="0" fontId="13" fillId="0" borderId="0"/>
    <xf numFmtId="164" fontId="6" fillId="0" borderId="0" applyFont="0" applyFill="0" applyBorder="0" applyAlignment="0" applyProtection="0"/>
    <xf numFmtId="38" fontId="22" fillId="0" borderId="0" applyFont="0" applyFill="0" applyBorder="0" applyAlignment="0" applyProtection="0"/>
    <xf numFmtId="211" fontId="21" fillId="0" borderId="0" applyFont="0" applyFill="0" applyBorder="0" applyAlignment="0" applyProtection="0"/>
    <xf numFmtId="261" fontId="108" fillId="0" borderId="0" applyFont="0" applyFill="0" applyBorder="0" applyAlignment="0" applyProtection="0"/>
    <xf numFmtId="10" fontId="95" fillId="28" borderId="3" applyNumberFormat="0" applyBorder="0" applyAlignment="0" applyProtection="0"/>
    <xf numFmtId="0" fontId="109" fillId="11" borderId="17" applyNumberFormat="0" applyAlignment="0" applyProtection="0"/>
    <xf numFmtId="2" fontId="25" fillId="0" borderId="4" applyBorder="0"/>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164" fontId="6" fillId="0" borderId="0" applyFont="0" applyFill="0" applyBorder="0" applyAlignment="0" applyProtection="0"/>
    <xf numFmtId="0" fontId="6" fillId="0" borderId="0"/>
    <xf numFmtId="2" fontId="113" fillId="0" borderId="2" applyBorder="0"/>
    <xf numFmtId="0" fontId="49" fillId="0" borderId="31">
      <alignment horizontal="centerContinuous"/>
    </xf>
    <xf numFmtId="0" fontId="114" fillId="25" borderId="18" applyNumberFormat="0" applyAlignment="0" applyProtection="0"/>
    <xf numFmtId="0" fontId="115" fillId="0" borderId="32">
      <alignment horizontal="center" vertical="center" wrapText="1"/>
    </xf>
    <xf numFmtId="0" fontId="63" fillId="28" borderId="0" applyNumberFormat="0" applyFont="0" applyBorder="0" applyAlignment="0"/>
    <xf numFmtId="0" fontId="22" fillId="0" borderId="0"/>
    <xf numFmtId="0" fontId="13" fillId="0" borderId="0" applyNumberFormat="0" applyFont="0" applyFill="0" applyBorder="0" applyProtection="0">
      <alignment horizontal="left" vertical="center"/>
    </xf>
    <xf numFmtId="0" fontId="22" fillId="0" borderId="0"/>
    <xf numFmtId="173" fontId="57" fillId="0" borderId="0" applyFill="0" applyBorder="0" applyAlignment="0"/>
    <xf numFmtId="226" fontId="57" fillId="0" borderId="0" applyFill="0" applyBorder="0" applyAlignment="0"/>
    <xf numFmtId="173" fontId="57" fillId="0" borderId="0" applyFill="0" applyBorder="0" applyAlignment="0"/>
    <xf numFmtId="230" fontId="57" fillId="0" borderId="0" applyFill="0" applyBorder="0" applyAlignment="0"/>
    <xf numFmtId="226" fontId="57" fillId="0" borderId="0" applyFill="0" applyBorder="0" applyAlignment="0"/>
    <xf numFmtId="0" fontId="116" fillId="0" borderId="33" applyNumberFormat="0" applyFill="0" applyAlignment="0" applyProtection="0"/>
    <xf numFmtId="241" fontId="117" fillId="0" borderId="9" applyNumberFormat="0" applyFont="0" applyFill="0" applyBorder="0">
      <alignment horizontal="center"/>
    </xf>
    <xf numFmtId="38" fontId="22" fillId="0" borderId="0" applyFont="0" applyFill="0" applyBorder="0" applyAlignment="0" applyProtection="0"/>
    <xf numFmtId="4" fontId="57" fillId="0" borderId="0" applyFont="0" applyFill="0" applyBorder="0" applyAlignment="0" applyProtection="0"/>
    <xf numFmtId="209" fontId="13" fillId="0" borderId="0" applyFont="0" applyFill="0" applyBorder="0" applyAlignment="0" applyProtection="0"/>
    <xf numFmtId="40" fontId="22"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18" fillId="0" borderId="30"/>
    <xf numFmtId="262" fontId="119" fillId="0" borderId="9"/>
    <xf numFmtId="263" fontId="22" fillId="0" borderId="0" applyFont="0" applyFill="0" applyBorder="0" applyAlignment="0" applyProtection="0"/>
    <xf numFmtId="264" fontId="22" fillId="0" borderId="0" applyFont="0" applyFill="0" applyBorder="0" applyAlignment="0" applyProtection="0"/>
    <xf numFmtId="165" fontId="83" fillId="0" borderId="0">
      <protection locked="0"/>
    </xf>
    <xf numFmtId="265" fontId="4" fillId="0" borderId="0" applyFont="0" applyFill="0" applyBorder="0" applyAlignment="0" applyProtection="0"/>
    <xf numFmtId="266" fontId="4" fillId="0" borderId="0" applyFont="0" applyFill="0" applyBorder="0" applyAlignment="0" applyProtection="0"/>
    <xf numFmtId="0" fontId="120" fillId="0" borderId="0" applyNumberFormat="0" applyFont="0" applyFill="0" applyAlignment="0"/>
    <xf numFmtId="0" fontId="120" fillId="0" borderId="0" applyNumberFormat="0" applyFont="0" applyFill="0" applyAlignment="0"/>
    <xf numFmtId="0" fontId="9" fillId="0" borderId="0" applyNumberFormat="0" applyFill="0" applyAlignment="0"/>
    <xf numFmtId="0" fontId="9" fillId="0" borderId="0" applyNumberFormat="0" applyFill="0" applyAlignment="0"/>
    <xf numFmtId="0" fontId="120" fillId="0" borderId="0" applyNumberFormat="0" applyFont="0" applyFill="0" applyAlignment="0"/>
    <xf numFmtId="0" fontId="121" fillId="31" borderId="0" applyNumberFormat="0" applyBorder="0" applyAlignment="0" applyProtection="0"/>
    <xf numFmtId="0" fontId="26" fillId="0" borderId="3"/>
    <xf numFmtId="0" fontId="13" fillId="0" borderId="0"/>
    <xf numFmtId="0" fontId="10" fillId="0" borderId="10" applyNumberFormat="0" applyAlignment="0">
      <alignment horizontal="center"/>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23" borderId="0" applyNumberFormat="0" applyBorder="0" applyAlignment="0" applyProtection="0"/>
    <xf numFmtId="37" fontId="122" fillId="0" borderId="0"/>
    <xf numFmtId="0" fontId="123" fillId="0" borderId="3" applyNumberFormat="0" applyFont="0" applyFill="0" applyBorder="0" applyAlignment="0">
      <alignment horizontal="center"/>
    </xf>
    <xf numFmtId="0" fontId="124" fillId="0" borderId="0"/>
    <xf numFmtId="267" fontId="8" fillId="0" borderId="0"/>
    <xf numFmtId="268" fontId="6" fillId="0" borderId="0"/>
    <xf numFmtId="268" fontId="6" fillId="0" borderId="0"/>
    <xf numFmtId="268" fontId="6" fillId="0" borderId="0"/>
    <xf numFmtId="268" fontId="6" fillId="0" borderId="0"/>
    <xf numFmtId="269" fontId="24" fillId="0" borderId="0"/>
    <xf numFmtId="269" fontId="24" fillId="0" borderId="0"/>
    <xf numFmtId="269" fontId="24" fillId="0" borderId="0"/>
    <xf numFmtId="270" fontId="6" fillId="0" borderId="0"/>
    <xf numFmtId="0" fontId="125" fillId="0" borderId="0"/>
    <xf numFmtId="0" fontId="68" fillId="0" borderId="0"/>
    <xf numFmtId="0" fontId="42" fillId="0" borderId="0"/>
    <xf numFmtId="0" fontId="42"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4" fillId="0" borderId="0"/>
    <xf numFmtId="3" fontId="26" fillId="0" borderId="0"/>
    <xf numFmtId="0" fontId="4" fillId="0" borderId="0"/>
    <xf numFmtId="0" fontId="69" fillId="0" borderId="0"/>
    <xf numFmtId="0" fontId="3" fillId="0" borderId="0"/>
    <xf numFmtId="0" fontId="3" fillId="0" borderId="0"/>
    <xf numFmtId="0" fontId="3" fillId="0" borderId="0"/>
    <xf numFmtId="0" fontId="3" fillId="0" borderId="0"/>
    <xf numFmtId="0" fontId="42" fillId="0" borderId="0"/>
    <xf numFmtId="0" fontId="4" fillId="0" borderId="0"/>
    <xf numFmtId="0" fontId="42" fillId="0" borderId="0"/>
    <xf numFmtId="0" fontId="69" fillId="0" borderId="0"/>
    <xf numFmtId="0" fontId="126" fillId="0" borderId="0"/>
    <xf numFmtId="0" fontId="69" fillId="0" borderId="0"/>
    <xf numFmtId="0" fontId="69" fillId="0" borderId="0"/>
    <xf numFmtId="0" fontId="4" fillId="0" borderId="0"/>
    <xf numFmtId="0" fontId="9" fillId="0" borderId="0"/>
    <xf numFmtId="0" fontId="4" fillId="0" borderId="0"/>
    <xf numFmtId="0" fontId="4" fillId="0" borderId="0"/>
    <xf numFmtId="0" fontId="4" fillId="0" borderId="0"/>
    <xf numFmtId="0" fontId="69" fillId="0" borderId="0"/>
    <xf numFmtId="0" fontId="67" fillId="0" borderId="0"/>
    <xf numFmtId="0" fontId="67" fillId="0" borderId="0"/>
    <xf numFmtId="0" fontId="67" fillId="0" borderId="0"/>
    <xf numFmtId="0" fontId="67" fillId="0" borderId="0"/>
    <xf numFmtId="0" fontId="127" fillId="0" borderId="0" applyNumberFormat="0" applyFill="0" applyBorder="0" applyProtection="0">
      <alignment vertical="top"/>
    </xf>
    <xf numFmtId="0" fontId="3" fillId="0" borderId="0"/>
    <xf numFmtId="0" fontId="3" fillId="0" borderId="0"/>
    <xf numFmtId="0" fontId="3" fillId="0" borderId="0"/>
    <xf numFmtId="0" fontId="42" fillId="0" borderId="0"/>
    <xf numFmtId="0" fontId="6" fillId="0" borderId="0"/>
    <xf numFmtId="0" fontId="31" fillId="0" borderId="0" applyFont="0"/>
    <xf numFmtId="0" fontId="128" fillId="0" borderId="0">
      <alignment horizontal="left" vertical="top"/>
    </xf>
    <xf numFmtId="0" fontId="57" fillId="28" borderId="0"/>
    <xf numFmtId="0" fontId="80" fillId="0" borderId="0"/>
    <xf numFmtId="0" fontId="4" fillId="27" borderId="27" applyNumberFormat="0" applyFont="0" applyAlignment="0" applyProtection="0"/>
    <xf numFmtId="271" fontId="129" fillId="0" borderId="0" applyFont="0" applyFill="0" applyBorder="0" applyProtection="0">
      <alignment vertical="top" wrapText="1"/>
    </xf>
    <xf numFmtId="0" fontId="130" fillId="0" borderId="33" applyNumberFormat="0" applyFill="0" applyAlignment="0" applyProtection="0"/>
    <xf numFmtId="0" fontId="10" fillId="0" borderId="0"/>
    <xf numFmtId="165" fontId="29" fillId="0" borderId="0" applyFont="0" applyFill="0" applyBorder="0" applyAlignment="0" applyProtection="0"/>
    <xf numFmtId="164" fontId="29" fillId="0" borderId="0" applyFon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26" fillId="0" borderId="0" applyNumberFormat="0" applyFill="0" applyBorder="0" applyAlignment="0" applyProtection="0"/>
    <xf numFmtId="0" fontId="6" fillId="0" borderId="0" applyNumberFormat="0" applyFill="0" applyBorder="0" applyAlignment="0" applyProtection="0"/>
    <xf numFmtId="0" fontId="9" fillId="0" borderId="0" applyFill="0" applyBorder="0" applyAlignment="0" applyProtection="0"/>
    <xf numFmtId="0" fontId="13" fillId="0" borderId="0"/>
    <xf numFmtId="0" fontId="132" fillId="24" borderId="20" applyNumberFormat="0" applyAlignment="0" applyProtection="0"/>
    <xf numFmtId="174" fontId="133" fillId="0" borderId="10" applyFont="0" applyBorder="0" applyAlignment="0"/>
    <xf numFmtId="0" fontId="134" fillId="28" borderId="0"/>
    <xf numFmtId="41" fontId="4" fillId="0" borderId="0" applyFont="0" applyFill="0" applyBorder="0" applyAlignment="0" applyProtection="0"/>
    <xf numFmtId="14" fontId="49" fillId="0" borderId="0">
      <alignment horizontal="center" wrapText="1"/>
      <protection locked="0"/>
    </xf>
    <xf numFmtId="229" fontId="4" fillId="0" borderId="0" applyFont="0" applyFill="0" applyBorder="0" applyAlignment="0" applyProtection="0"/>
    <xf numFmtId="239" fontId="4" fillId="0" borderId="0" applyFont="0" applyFill="0" applyBorder="0" applyAlignment="0" applyProtection="0"/>
    <xf numFmtId="10" fontId="4"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2" fillId="0" borderId="34" applyNumberFormat="0" applyBorder="0"/>
    <xf numFmtId="0" fontId="4" fillId="0" borderId="0"/>
    <xf numFmtId="174" fontId="83" fillId="0" borderId="0">
      <protection locked="0"/>
    </xf>
    <xf numFmtId="173" fontId="57" fillId="0" borderId="0" applyFill="0" applyBorder="0" applyAlignment="0"/>
    <xf numFmtId="226" fontId="57" fillId="0" borderId="0" applyFill="0" applyBorder="0" applyAlignment="0"/>
    <xf numFmtId="173" fontId="57" fillId="0" borderId="0" applyFill="0" applyBorder="0" applyAlignment="0"/>
    <xf numFmtId="230" fontId="57" fillId="0" borderId="0" applyFill="0" applyBorder="0" applyAlignment="0"/>
    <xf numFmtId="226" fontId="57" fillId="0" borderId="0" applyFill="0" applyBorder="0" applyAlignment="0"/>
    <xf numFmtId="0" fontId="135" fillId="0" borderId="0"/>
    <xf numFmtId="0" fontId="22" fillId="0" borderId="0" applyNumberFormat="0" applyFont="0" applyFill="0" applyBorder="0" applyAlignment="0" applyProtection="0">
      <alignment horizontal="left"/>
    </xf>
    <xf numFmtId="0" fontId="136" fillId="0" borderId="30">
      <alignment horizontal="center"/>
    </xf>
    <xf numFmtId="0" fontId="137" fillId="32" borderId="0" applyNumberFormat="0" applyFont="0" applyBorder="0" applyAlignment="0">
      <alignment horizontal="center"/>
    </xf>
    <xf numFmtId="14" fontId="138" fillId="0" borderId="0" applyNumberFormat="0" applyFill="0" applyBorder="0" applyAlignment="0" applyProtection="0">
      <alignment horizontal="left"/>
    </xf>
    <xf numFmtId="0" fontId="111" fillId="0" borderId="0" applyNumberFormat="0" applyFill="0" applyBorder="0" applyAlignment="0" applyProtection="0">
      <alignment vertical="top"/>
      <protection locked="0"/>
    </xf>
    <xf numFmtId="0" fontId="10" fillId="0" borderId="0"/>
    <xf numFmtId="211" fontId="21" fillId="0" borderId="0" applyFont="0" applyFill="0" applyBorder="0" applyAlignment="0" applyProtection="0"/>
    <xf numFmtId="0" fontId="6" fillId="0" borderId="0" applyNumberFormat="0" applyFill="0" applyBorder="0" applyAlignment="0" applyProtection="0"/>
    <xf numFmtId="4" fontId="139" fillId="33" borderId="35" applyNumberFormat="0" applyProtection="0">
      <alignment vertical="center"/>
    </xf>
    <xf numFmtId="4" fontId="140" fillId="33" borderId="35" applyNumberFormat="0" applyProtection="0">
      <alignment vertical="center"/>
    </xf>
    <xf numFmtId="4" fontId="141" fillId="33" borderId="35" applyNumberFormat="0" applyProtection="0">
      <alignment horizontal="left" vertical="center" indent="1"/>
    </xf>
    <xf numFmtId="4" fontId="141" fillId="34" borderId="0" applyNumberFormat="0" applyProtection="0">
      <alignment horizontal="left" vertical="center" indent="1"/>
    </xf>
    <xf numFmtId="4" fontId="141" fillId="35" borderId="35" applyNumberFormat="0" applyProtection="0">
      <alignment horizontal="right" vertical="center"/>
    </xf>
    <xf numFmtId="4" fontId="141" fillId="36" borderId="35" applyNumberFormat="0" applyProtection="0">
      <alignment horizontal="right" vertical="center"/>
    </xf>
    <xf numFmtId="4" fontId="141" fillId="37" borderId="35" applyNumberFormat="0" applyProtection="0">
      <alignment horizontal="right" vertical="center"/>
    </xf>
    <xf numFmtId="4" fontId="141" fillId="38" borderId="35" applyNumberFormat="0" applyProtection="0">
      <alignment horizontal="right" vertical="center"/>
    </xf>
    <xf numFmtId="4" fontId="141" fillId="39" borderId="35" applyNumberFormat="0" applyProtection="0">
      <alignment horizontal="right" vertical="center"/>
    </xf>
    <xf numFmtId="4" fontId="141" fillId="40" borderId="35" applyNumberFormat="0" applyProtection="0">
      <alignment horizontal="right" vertical="center"/>
    </xf>
    <xf numFmtId="4" fontId="141" fillId="41" borderId="35" applyNumberFormat="0" applyProtection="0">
      <alignment horizontal="right" vertical="center"/>
    </xf>
    <xf numFmtId="4" fontId="141" fillId="42" borderId="35" applyNumberFormat="0" applyProtection="0">
      <alignment horizontal="right" vertical="center"/>
    </xf>
    <xf numFmtId="4" fontId="141" fillId="43" borderId="35" applyNumberFormat="0" applyProtection="0">
      <alignment horizontal="right" vertical="center"/>
    </xf>
    <xf numFmtId="4" fontId="139" fillId="44" borderId="36" applyNumberFormat="0" applyProtection="0">
      <alignment horizontal="left" vertical="center" indent="1"/>
    </xf>
    <xf numFmtId="4" fontId="139" fillId="45" borderId="0" applyNumberFormat="0" applyProtection="0">
      <alignment horizontal="left" vertical="center" indent="1"/>
    </xf>
    <xf numFmtId="4" fontId="139" fillId="34" borderId="0" applyNumberFormat="0" applyProtection="0">
      <alignment horizontal="left" vertical="center" indent="1"/>
    </xf>
    <xf numFmtId="4" fontId="141" fillId="45" borderId="35" applyNumberFormat="0" applyProtection="0">
      <alignment horizontal="right" vertical="center"/>
    </xf>
    <xf numFmtId="4" fontId="23" fillId="45" borderId="0" applyNumberFormat="0" applyProtection="0">
      <alignment horizontal="left" vertical="center" indent="1"/>
    </xf>
    <xf numFmtId="4" fontId="23" fillId="34" borderId="0" applyNumberFormat="0" applyProtection="0">
      <alignment horizontal="left" vertical="center" indent="1"/>
    </xf>
    <xf numFmtId="4" fontId="141" fillId="46" borderId="35" applyNumberFormat="0" applyProtection="0">
      <alignment vertical="center"/>
    </xf>
    <xf numFmtId="4" fontId="142" fillId="46" borderId="35" applyNumberFormat="0" applyProtection="0">
      <alignment vertical="center"/>
    </xf>
    <xf numFmtId="4" fontId="139" fillId="45" borderId="37" applyNumberFormat="0" applyProtection="0">
      <alignment horizontal="left" vertical="center" indent="1"/>
    </xf>
    <xf numFmtId="4" fontId="141" fillId="46" borderId="35" applyNumberFormat="0" applyProtection="0">
      <alignment horizontal="right" vertical="center"/>
    </xf>
    <xf numFmtId="4" fontId="142" fillId="46" borderId="35" applyNumberFormat="0" applyProtection="0">
      <alignment horizontal="right" vertical="center"/>
    </xf>
    <xf numFmtId="4" fontId="139" fillId="45" borderId="35" applyNumberFormat="0" applyProtection="0">
      <alignment horizontal="left" vertical="center" indent="1"/>
    </xf>
    <xf numFmtId="4" fontId="143" fillId="30" borderId="37" applyNumberFormat="0" applyProtection="0">
      <alignment horizontal="left" vertical="center" indent="1"/>
    </xf>
    <xf numFmtId="4" fontId="144" fillId="46" borderId="35" applyNumberFormat="0" applyProtection="0">
      <alignment horizontal="right" vertical="center"/>
    </xf>
    <xf numFmtId="272" fontId="145" fillId="0" borderId="0" applyFont="0" applyFill="0" applyBorder="0" applyAlignment="0" applyProtection="0"/>
    <xf numFmtId="0" fontId="137" fillId="1" borderId="6" applyNumberFormat="0" applyFont="0" applyAlignment="0">
      <alignment horizontal="center"/>
    </xf>
    <xf numFmtId="4" fontId="4" fillId="0" borderId="7" applyBorder="0"/>
    <xf numFmtId="2" fontId="4" fillId="0" borderId="7"/>
    <xf numFmtId="273" fontId="4" fillId="0" borderId="0"/>
    <xf numFmtId="3" fontId="5" fillId="0" borderId="0"/>
    <xf numFmtId="0" fontId="146" fillId="0" borderId="0" applyNumberFormat="0" applyFill="0" applyBorder="0" applyAlignment="0">
      <alignment horizontal="center"/>
    </xf>
    <xf numFmtId="0" fontId="4" fillId="0" borderId="0"/>
    <xf numFmtId="1" fontId="4" fillId="0" borderId="0"/>
    <xf numFmtId="174" fontId="147" fillId="0" borderId="0" applyNumberFormat="0" applyBorder="0" applyAlignment="0">
      <alignment horizontal="centerContinuous"/>
    </xf>
    <xf numFmtId="0" fontId="12" fillId="0" borderId="0"/>
    <xf numFmtId="174" fontId="11" fillId="0" borderId="0" applyFont="0" applyFill="0" applyBorder="0" applyAlignment="0" applyProtection="0"/>
    <xf numFmtId="211"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183" fontId="21" fillId="0" borderId="0" applyFont="0" applyFill="0" applyBorder="0" applyAlignment="0" applyProtection="0"/>
    <xf numFmtId="216" fontId="21" fillId="0" borderId="0" applyFont="0" applyFill="0" applyBorder="0" applyAlignment="0" applyProtection="0"/>
    <xf numFmtId="41" fontId="21" fillId="0" borderId="0" applyFont="0" applyFill="0" applyBorder="0" applyAlignment="0" applyProtection="0"/>
    <xf numFmtId="211" fontId="21" fillId="0" borderId="0" applyFont="0" applyFill="0" applyBorder="0" applyAlignment="0" applyProtection="0"/>
    <xf numFmtId="170" fontId="5"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164" fontId="6"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183" fontId="21" fillId="0" borderId="0" applyFont="0" applyFill="0" applyBorder="0" applyAlignment="0" applyProtection="0"/>
    <xf numFmtId="178" fontId="25" fillId="0" borderId="0" applyFont="0" applyFill="0" applyBorder="0" applyAlignment="0" applyProtection="0"/>
    <xf numFmtId="217" fontId="21" fillId="0" borderId="0" applyFont="0" applyFill="0" applyBorder="0" applyAlignment="0" applyProtection="0"/>
    <xf numFmtId="217" fontId="21" fillId="0" borderId="0" applyFont="0" applyFill="0" applyBorder="0" applyAlignment="0" applyProtection="0"/>
    <xf numFmtId="218" fontId="4" fillId="0" borderId="0" applyFont="0" applyFill="0" applyBorder="0" applyAlignment="0" applyProtection="0"/>
    <xf numFmtId="188" fontId="25" fillId="0" borderId="0" applyFont="0" applyFill="0" applyBorder="0" applyAlignment="0" applyProtection="0"/>
    <xf numFmtId="164" fontId="6" fillId="0" borderId="0" applyFont="0" applyFill="0" applyBorder="0" applyAlignment="0" applyProtection="0"/>
    <xf numFmtId="217" fontId="21" fillId="0" borderId="0" applyFont="0" applyFill="0" applyBorder="0" applyAlignment="0" applyProtection="0"/>
    <xf numFmtId="178" fontId="25" fillId="0" borderId="0" applyFont="0" applyFill="0" applyBorder="0" applyAlignment="0" applyProtection="0"/>
    <xf numFmtId="219" fontId="26" fillId="0" borderId="0" applyFont="0" applyFill="0" applyBorder="0" applyAlignment="0" applyProtection="0"/>
    <xf numFmtId="211"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41" fontId="21" fillId="0" borderId="0" applyFont="0" applyFill="0" applyBorder="0" applyAlignment="0" applyProtection="0"/>
    <xf numFmtId="211" fontId="21" fillId="0" borderId="0" applyFont="0" applyFill="0" applyBorder="0" applyAlignment="0" applyProtection="0"/>
    <xf numFmtId="164" fontId="6" fillId="0" borderId="0" applyFont="0" applyFill="0" applyBorder="0" applyAlignment="0" applyProtection="0"/>
    <xf numFmtId="172" fontId="21" fillId="0" borderId="0" applyFont="0" applyFill="0" applyBorder="0" applyAlignment="0" applyProtection="0"/>
    <xf numFmtId="184" fontId="5" fillId="0" borderId="0" applyFont="0" applyFill="0" applyBorder="0" applyAlignment="0" applyProtection="0"/>
    <xf numFmtId="185" fontId="21" fillId="0" borderId="0" applyFont="0" applyFill="0" applyBorder="0" applyAlignment="0" applyProtection="0"/>
    <xf numFmtId="186" fontId="21" fillId="0" borderId="0" applyFont="0" applyFill="0" applyBorder="0" applyAlignment="0" applyProtection="0"/>
    <xf numFmtId="185" fontId="21" fillId="0" borderId="0" applyFont="0" applyFill="0" applyBorder="0" applyAlignment="0" applyProtection="0"/>
    <xf numFmtId="178" fontId="24" fillId="0" borderId="0" applyFont="0" applyFill="0" applyBorder="0" applyAlignment="0" applyProtection="0"/>
    <xf numFmtId="167" fontId="21" fillId="0" borderId="0" applyFont="0" applyFill="0" applyBorder="0" applyAlignment="0" applyProtection="0"/>
    <xf numFmtId="187" fontId="5" fillId="0" borderId="0" applyFont="0" applyFill="0" applyBorder="0" applyAlignment="0" applyProtection="0"/>
    <xf numFmtId="167" fontId="21" fillId="0" borderId="0" applyFont="0" applyFill="0" applyBorder="0" applyAlignment="0" applyProtection="0"/>
    <xf numFmtId="185" fontId="21" fillId="0" borderId="0" applyFont="0" applyFill="0" applyBorder="0" applyAlignment="0" applyProtection="0"/>
    <xf numFmtId="174" fontId="11" fillId="0" borderId="0" applyFont="0" applyFill="0" applyBorder="0" applyAlignment="0" applyProtection="0"/>
    <xf numFmtId="178" fontId="24" fillId="0" borderId="0" applyFont="0" applyFill="0" applyBorder="0" applyAlignment="0" applyProtection="0"/>
    <xf numFmtId="179" fontId="21" fillId="0" borderId="0" applyFont="0" applyFill="0" applyBorder="0" applyAlignment="0" applyProtection="0"/>
    <xf numFmtId="184" fontId="5" fillId="0" borderId="0" applyFont="0" applyFill="0" applyBorder="0" applyAlignment="0" applyProtection="0"/>
    <xf numFmtId="203" fontId="25" fillId="0" borderId="0" applyFont="0" applyFill="0" applyBorder="0" applyAlignment="0" applyProtection="0"/>
    <xf numFmtId="204" fontId="21" fillId="0" borderId="0" applyFont="0" applyFill="0" applyBorder="0" applyAlignment="0" applyProtection="0"/>
    <xf numFmtId="204" fontId="21" fillId="0" borderId="0" applyFont="0" applyFill="0" applyBorder="0" applyAlignment="0" applyProtection="0"/>
    <xf numFmtId="205" fontId="25" fillId="0" borderId="0" applyFont="0" applyFill="0" applyBorder="0" applyAlignment="0" applyProtection="0"/>
    <xf numFmtId="204" fontId="21" fillId="0" borderId="0" applyFont="0" applyFill="0" applyBorder="0" applyAlignment="0" applyProtection="0"/>
    <xf numFmtId="203" fontId="25" fillId="0" borderId="0" applyFont="0" applyFill="0" applyBorder="0" applyAlignment="0" applyProtection="0"/>
    <xf numFmtId="204" fontId="21" fillId="0" borderId="0" applyFont="0" applyFill="0" applyBorder="0" applyAlignment="0" applyProtection="0"/>
    <xf numFmtId="174" fontId="1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205" fontId="25" fillId="0" borderId="0" applyFont="0" applyFill="0" applyBorder="0" applyAlignment="0" applyProtection="0"/>
    <xf numFmtId="206" fontId="21" fillId="0" borderId="0" applyFont="0" applyFill="0" applyBorder="0" applyAlignment="0" applyProtection="0"/>
    <xf numFmtId="206" fontId="21" fillId="0" borderId="0" applyFont="0" applyFill="0" applyBorder="0" applyAlignment="0" applyProtection="0"/>
    <xf numFmtId="207" fontId="4" fillId="0" borderId="0" applyFont="0" applyFill="0" applyBorder="0" applyAlignment="0" applyProtection="0"/>
    <xf numFmtId="164" fontId="25" fillId="0" borderId="0" applyFont="0" applyFill="0" applyBorder="0" applyAlignment="0" applyProtection="0"/>
    <xf numFmtId="206" fontId="21" fillId="0" borderId="0" applyFont="0" applyFill="0" applyBorder="0" applyAlignment="0" applyProtection="0"/>
    <xf numFmtId="205" fontId="25" fillId="0" borderId="0" applyFont="0" applyFill="0" applyBorder="0" applyAlignment="0" applyProtection="0"/>
    <xf numFmtId="208" fontId="26" fillId="0" borderId="0" applyFont="0" applyFill="0" applyBorder="0" applyAlignment="0" applyProtection="0"/>
    <xf numFmtId="41" fontId="21" fillId="0" borderId="0" applyFont="0" applyFill="0" applyBorder="0" applyAlignment="0" applyProtection="0"/>
    <xf numFmtId="209" fontId="21" fillId="0" borderId="0" applyFont="0" applyFill="0" applyBorder="0" applyAlignment="0" applyProtection="0"/>
    <xf numFmtId="167" fontId="21" fillId="0" borderId="0" applyFont="0" applyFill="0" applyBorder="0" applyAlignment="0" applyProtection="0"/>
    <xf numFmtId="0" fontId="10" fillId="0" borderId="0"/>
    <xf numFmtId="274" fontId="26"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83" fontId="21" fillId="0" borderId="0" applyFont="0" applyFill="0" applyBorder="0" applyAlignment="0" applyProtection="0"/>
    <xf numFmtId="174" fontId="1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67" fontId="21" fillId="0" borderId="0" applyFont="0" applyFill="0" applyBorder="0" applyAlignment="0" applyProtection="0"/>
    <xf numFmtId="204" fontId="21" fillId="0" borderId="0" applyFont="0" applyFill="0" applyBorder="0" applyAlignment="0" applyProtection="0"/>
    <xf numFmtId="184" fontId="5" fillId="0" borderId="0" applyFont="0" applyFill="0" applyBorder="0" applyAlignment="0" applyProtection="0"/>
    <xf numFmtId="184" fontId="21" fillId="0" borderId="0" applyFont="0" applyFill="0" applyBorder="0" applyAlignment="0" applyProtection="0"/>
    <xf numFmtId="0" fontId="10" fillId="0" borderId="0"/>
    <xf numFmtId="274" fontId="26"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3" fontId="21" fillId="0" borderId="0" applyFont="0" applyFill="0" applyBorder="0" applyAlignment="0" applyProtection="0"/>
    <xf numFmtId="183" fontId="21" fillId="0" borderId="0" applyFont="0" applyFill="0" applyBorder="0" applyAlignment="0" applyProtection="0"/>
    <xf numFmtId="216" fontId="21" fillId="0" borderId="0" applyFont="0" applyFill="0" applyBorder="0" applyAlignment="0" applyProtection="0"/>
    <xf numFmtId="41" fontId="21" fillId="0" borderId="0" applyFont="0" applyFill="0" applyBorder="0" applyAlignment="0" applyProtection="0"/>
    <xf numFmtId="211" fontId="21" fillId="0" borderId="0" applyFont="0" applyFill="0" applyBorder="0" applyAlignment="0" applyProtection="0"/>
    <xf numFmtId="41" fontId="21" fillId="0" borderId="0" applyFont="0" applyFill="0" applyBorder="0" applyAlignment="0" applyProtection="0"/>
    <xf numFmtId="170" fontId="5"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183" fontId="21" fillId="0" borderId="0" applyFont="0" applyFill="0" applyBorder="0" applyAlignment="0" applyProtection="0"/>
    <xf numFmtId="178" fontId="25" fillId="0" borderId="0" applyFont="0" applyFill="0" applyBorder="0" applyAlignment="0" applyProtection="0"/>
    <xf numFmtId="217" fontId="21" fillId="0" borderId="0" applyFont="0" applyFill="0" applyBorder="0" applyAlignment="0" applyProtection="0"/>
    <xf numFmtId="183" fontId="21" fillId="0" borderId="0" applyFont="0" applyFill="0" applyBorder="0" applyAlignment="0" applyProtection="0"/>
    <xf numFmtId="217" fontId="21" fillId="0" borderId="0" applyFont="0" applyFill="0" applyBorder="0" applyAlignment="0" applyProtection="0"/>
    <xf numFmtId="218" fontId="4" fillId="0" borderId="0" applyFont="0" applyFill="0" applyBorder="0" applyAlignment="0" applyProtection="0"/>
    <xf numFmtId="188" fontId="25" fillId="0" borderId="0" applyFont="0" applyFill="0" applyBorder="0" applyAlignment="0" applyProtection="0"/>
    <xf numFmtId="217" fontId="21" fillId="0" borderId="0" applyFont="0" applyFill="0" applyBorder="0" applyAlignment="0" applyProtection="0"/>
    <xf numFmtId="178" fontId="25" fillId="0" borderId="0" applyFont="0" applyFill="0" applyBorder="0" applyAlignment="0" applyProtection="0"/>
    <xf numFmtId="219" fontId="26" fillId="0" borderId="0" applyFont="0" applyFill="0" applyBorder="0" applyAlignment="0" applyProtection="0"/>
    <xf numFmtId="211"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211" fontId="21" fillId="0" borderId="0" applyFont="0" applyFill="0" applyBorder="0" applyAlignment="0" applyProtection="0"/>
    <xf numFmtId="41" fontId="21" fillId="0" borderId="0" applyFont="0" applyFill="0" applyBorder="0" applyAlignment="0" applyProtection="0"/>
    <xf numFmtId="211" fontId="21" fillId="0" borderId="0" applyFont="0" applyFill="0" applyBorder="0" applyAlignment="0" applyProtection="0"/>
    <xf numFmtId="41" fontId="21" fillId="0" borderId="0" applyFont="0" applyFill="0" applyBorder="0" applyAlignment="0" applyProtection="0"/>
    <xf numFmtId="211" fontId="21" fillId="0" borderId="0" applyFont="0" applyFill="0" applyBorder="0" applyAlignment="0" applyProtection="0"/>
    <xf numFmtId="174" fontId="1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83"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210" fontId="21" fillId="0" borderId="0" applyFont="0" applyFill="0" applyBorder="0" applyAlignment="0" applyProtection="0"/>
    <xf numFmtId="211" fontId="21"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83" fontId="21" fillId="0" borderId="0" applyFont="0" applyFill="0" applyBorder="0" applyAlignment="0" applyProtection="0"/>
    <xf numFmtId="210" fontId="21" fillId="0" borderId="0" applyFont="0" applyFill="0" applyBorder="0" applyAlignment="0" applyProtection="0"/>
    <xf numFmtId="212" fontId="21" fillId="0" borderId="0" applyFont="0" applyFill="0" applyBorder="0" applyAlignment="0" applyProtection="0"/>
    <xf numFmtId="41" fontId="21" fillId="0" borderId="0" applyFont="0" applyFill="0" applyBorder="0" applyAlignment="0" applyProtection="0"/>
    <xf numFmtId="183" fontId="5" fillId="0" borderId="0" applyFont="0" applyFill="0" applyBorder="0" applyAlignment="0" applyProtection="0"/>
    <xf numFmtId="41" fontId="21" fillId="0" borderId="0" applyFont="0" applyFill="0" applyBorder="0" applyAlignment="0" applyProtection="0"/>
    <xf numFmtId="183" fontId="5"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0" fontId="21" fillId="0" borderId="0" applyFont="0" applyFill="0" applyBorder="0" applyAlignment="0" applyProtection="0"/>
    <xf numFmtId="213" fontId="21" fillId="0" borderId="0" applyFont="0" applyFill="0" applyBorder="0" applyAlignment="0" applyProtection="0"/>
    <xf numFmtId="211" fontId="21" fillId="0" borderId="0" applyFont="0" applyFill="0" applyBorder="0" applyAlignment="0" applyProtection="0"/>
    <xf numFmtId="214" fontId="21" fillId="0" borderId="0" applyFont="0" applyFill="0" applyBorder="0" applyAlignment="0" applyProtection="0"/>
    <xf numFmtId="215" fontId="21" fillId="0" borderId="0" applyFont="0" applyFill="0" applyBorder="0" applyAlignment="0" applyProtection="0"/>
    <xf numFmtId="41" fontId="21" fillId="0" borderId="0" applyFont="0" applyFill="0" applyBorder="0" applyAlignment="0" applyProtection="0"/>
    <xf numFmtId="214" fontId="21" fillId="0" borderId="0" applyFont="0" applyFill="0" applyBorder="0" applyAlignment="0" applyProtection="0"/>
    <xf numFmtId="210"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41" fontId="21" fillId="0" borderId="0" applyFont="0" applyFill="0" applyBorder="0" applyAlignment="0" applyProtection="0"/>
    <xf numFmtId="211" fontId="21" fillId="0" borderId="0" applyFont="0" applyFill="0" applyBorder="0" applyAlignment="0" applyProtection="0"/>
    <xf numFmtId="41" fontId="21" fillId="0" borderId="0" applyFont="0" applyFill="0" applyBorder="0" applyAlignment="0" applyProtection="0"/>
    <xf numFmtId="183"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14" fontId="148" fillId="0" borderId="0"/>
    <xf numFmtId="0" fontId="149" fillId="0" borderId="0"/>
    <xf numFmtId="0" fontId="118" fillId="0" borderId="0"/>
    <xf numFmtId="40" fontId="150" fillId="0" borderId="0" applyBorder="0">
      <alignment horizontal="right"/>
    </xf>
    <xf numFmtId="0" fontId="151" fillId="0" borderId="0"/>
    <xf numFmtId="275" fontId="26" fillId="0" borderId="4">
      <alignment horizontal="right" vertical="center"/>
    </xf>
    <xf numFmtId="275" fontId="26" fillId="0" borderId="4">
      <alignment horizontal="right" vertical="center"/>
    </xf>
    <xf numFmtId="172" fontId="152" fillId="0" borderId="4">
      <alignment horizontal="right" vertical="center"/>
    </xf>
    <xf numFmtId="171" fontId="47"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6" fontId="26" fillId="0" borderId="38">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275" fontId="26" fillId="0" borderId="4">
      <alignment horizontal="right" vertical="center"/>
    </xf>
    <xf numFmtId="276" fontId="26" fillId="0" borderId="38">
      <alignment horizontal="right" vertical="center"/>
    </xf>
    <xf numFmtId="173" fontId="10" fillId="0" borderId="4">
      <alignment horizontal="right" vertical="center"/>
    </xf>
    <xf numFmtId="171" fontId="47" fillId="0" borderId="4">
      <alignment horizontal="right" vertical="center"/>
    </xf>
    <xf numFmtId="171" fontId="47" fillId="0" borderId="4">
      <alignment horizontal="right" vertical="center"/>
    </xf>
    <xf numFmtId="173" fontId="10" fillId="0" borderId="4">
      <alignment horizontal="right" vertical="center"/>
    </xf>
    <xf numFmtId="201" fontId="6" fillId="0" borderId="4">
      <alignment horizontal="right" vertical="center"/>
    </xf>
    <xf numFmtId="277" fontId="6" fillId="0" borderId="4">
      <alignment horizontal="right" vertical="center"/>
    </xf>
    <xf numFmtId="278" fontId="21" fillId="0" borderId="4">
      <alignment horizontal="right" vertical="center"/>
    </xf>
    <xf numFmtId="279" fontId="6" fillId="0" borderId="4">
      <alignment horizontal="right" vertical="center"/>
    </xf>
    <xf numFmtId="279" fontId="6" fillId="0" borderId="4">
      <alignment horizontal="right" vertical="center"/>
    </xf>
    <xf numFmtId="277" fontId="6" fillId="0" borderId="4">
      <alignment horizontal="right" vertical="center"/>
    </xf>
    <xf numFmtId="173" fontId="10" fillId="0" borderId="4">
      <alignment horizontal="right" vertical="center"/>
    </xf>
    <xf numFmtId="201" fontId="6" fillId="0" borderId="4">
      <alignment horizontal="right" vertical="center"/>
    </xf>
    <xf numFmtId="173" fontId="10" fillId="0" borderId="4">
      <alignment horizontal="right" vertical="center"/>
    </xf>
    <xf numFmtId="171" fontId="47" fillId="0" borderId="4">
      <alignment horizontal="right" vertical="center"/>
    </xf>
    <xf numFmtId="171" fontId="47" fillId="0" borderId="4">
      <alignment horizontal="right" vertical="center"/>
    </xf>
    <xf numFmtId="280" fontId="5" fillId="0" borderId="4">
      <alignment horizontal="right" vertical="center"/>
    </xf>
    <xf numFmtId="173" fontId="10" fillId="0" borderId="4">
      <alignment horizontal="right" vertical="center"/>
    </xf>
    <xf numFmtId="276" fontId="26" fillId="0" borderId="38">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6" fontId="26" fillId="0" borderId="38">
      <alignment horizontal="right" vertical="center"/>
    </xf>
    <xf numFmtId="277" fontId="6" fillId="0" borderId="4">
      <alignment horizontal="right" vertical="center"/>
    </xf>
    <xf numFmtId="278" fontId="21" fillId="0" borderId="4">
      <alignment horizontal="right" vertical="center"/>
    </xf>
    <xf numFmtId="277" fontId="6" fillId="0" borderId="4">
      <alignment horizontal="right" vertical="center"/>
    </xf>
    <xf numFmtId="279" fontId="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7" fontId="6" fillId="0" borderId="4">
      <alignment horizontal="right" vertical="center"/>
    </xf>
    <xf numFmtId="281" fontId="153" fillId="3" borderId="39" applyFont="0" applyFill="0" applyBorder="0"/>
    <xf numFmtId="277" fontId="6" fillId="0" borderId="4">
      <alignment horizontal="right" vertical="center"/>
    </xf>
    <xf numFmtId="276" fontId="26" fillId="0" borderId="38">
      <alignment horizontal="right" vertical="center"/>
    </xf>
    <xf numFmtId="275" fontId="26" fillId="0" borderId="4">
      <alignment horizontal="right" vertical="center"/>
    </xf>
    <xf numFmtId="275" fontId="26" fillId="0" borderId="4">
      <alignment horizontal="right" vertical="center"/>
    </xf>
    <xf numFmtId="170" fontId="26" fillId="0" borderId="4">
      <alignment horizontal="right" vertical="center"/>
    </xf>
    <xf numFmtId="281" fontId="153" fillId="3" borderId="39" applyFont="0" applyFill="0" applyBorder="0"/>
    <xf numFmtId="282" fontId="4"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170" fontId="26" fillId="0" borderId="4">
      <alignment horizontal="right" vertical="center"/>
    </xf>
    <xf numFmtId="201" fontId="6" fillId="0" borderId="4">
      <alignment horizontal="right" vertical="center"/>
    </xf>
    <xf numFmtId="276" fontId="26" fillId="0" borderId="38">
      <alignment horizontal="right" vertical="center"/>
    </xf>
    <xf numFmtId="277" fontId="6" fillId="0" borderId="4">
      <alignment horizontal="right" vertical="center"/>
    </xf>
    <xf numFmtId="278" fontId="21" fillId="0" borderId="4">
      <alignment horizontal="right" vertical="center"/>
    </xf>
    <xf numFmtId="277" fontId="6" fillId="0" borderId="4">
      <alignment horizontal="right" vertical="center"/>
    </xf>
    <xf numFmtId="275" fontId="26" fillId="0" borderId="4">
      <alignment horizontal="right" vertical="center"/>
    </xf>
    <xf numFmtId="201" fontId="6" fillId="0" borderId="4">
      <alignment horizontal="right" vertical="center"/>
    </xf>
    <xf numFmtId="201" fontId="6" fillId="0" borderId="4">
      <alignment horizontal="right" vertical="center"/>
    </xf>
    <xf numFmtId="283" fontId="5" fillId="0" borderId="4">
      <alignment horizontal="right" vertical="center"/>
    </xf>
    <xf numFmtId="276" fontId="26" fillId="0" borderId="38">
      <alignment horizontal="right" vertical="center"/>
    </xf>
    <xf numFmtId="284" fontId="6"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277" fontId="6" fillId="0" borderId="4">
      <alignment horizontal="right" vertical="center"/>
    </xf>
    <xf numFmtId="279" fontId="6" fillId="0" borderId="4">
      <alignment horizontal="right" vertical="center"/>
    </xf>
    <xf numFmtId="203" fontId="6"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281" fontId="153" fillId="3" borderId="39" applyFont="0" applyFill="0" applyBorder="0"/>
    <xf numFmtId="277" fontId="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277" fontId="6"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285" fontId="47" fillId="0" borderId="4">
      <alignment horizontal="right" vertical="center"/>
    </xf>
    <xf numFmtId="277" fontId="6" fillId="0" borderId="4">
      <alignment horizontal="right" vertical="center"/>
    </xf>
    <xf numFmtId="281" fontId="153" fillId="3" borderId="39" applyFont="0" applyFill="0" applyBorder="0"/>
    <xf numFmtId="281" fontId="153" fillId="3" borderId="39" applyFont="0" applyFill="0" applyBorder="0"/>
    <xf numFmtId="202" fontId="26" fillId="0" borderId="4">
      <alignment horizontal="right" vertical="center"/>
    </xf>
    <xf numFmtId="173" fontId="10" fillId="0" borderId="4">
      <alignment horizontal="right" vertical="center"/>
    </xf>
    <xf numFmtId="171" fontId="47" fillId="0" borderId="4">
      <alignment horizontal="right" vertical="center"/>
    </xf>
    <xf numFmtId="277" fontId="6" fillId="0" borderId="4">
      <alignment horizontal="right" vertical="center"/>
    </xf>
    <xf numFmtId="275" fontId="26" fillId="0" borderId="4">
      <alignment horizontal="right" vertical="center"/>
    </xf>
    <xf numFmtId="275" fontId="26"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171" fontId="47" fillId="0" borderId="4">
      <alignment horizontal="right" vertical="center"/>
    </xf>
    <xf numFmtId="275" fontId="26" fillId="0" borderId="4">
      <alignment horizontal="right" vertical="center"/>
    </xf>
    <xf numFmtId="281" fontId="153" fillId="3" borderId="39" applyFont="0" applyFill="0" applyBorder="0"/>
    <xf numFmtId="265" fontId="6" fillId="0" borderId="4">
      <alignment horizontal="right" vertical="center"/>
    </xf>
    <xf numFmtId="265" fontId="6" fillId="0" borderId="4">
      <alignment horizontal="right" vertical="center"/>
    </xf>
    <xf numFmtId="265" fontId="6" fillId="0" borderId="4">
      <alignment horizontal="right" vertical="center"/>
    </xf>
    <xf numFmtId="265" fontId="6" fillId="0" borderId="4">
      <alignment horizontal="right" vertical="center"/>
    </xf>
    <xf numFmtId="275" fontId="26" fillId="0" borderId="4">
      <alignment horizontal="right" vertical="center"/>
    </xf>
    <xf numFmtId="265" fontId="6" fillId="0" borderId="4">
      <alignment horizontal="right" vertical="center"/>
    </xf>
    <xf numFmtId="286" fontId="6" fillId="0" borderId="38">
      <alignment horizontal="right" vertical="center"/>
    </xf>
    <xf numFmtId="286" fontId="6" fillId="0" borderId="38">
      <alignment horizontal="right" vertical="center"/>
    </xf>
    <xf numFmtId="286" fontId="6" fillId="0" borderId="38">
      <alignment horizontal="right" vertical="center"/>
    </xf>
    <xf numFmtId="286" fontId="6" fillId="0" borderId="38">
      <alignment horizontal="right" vertical="center"/>
    </xf>
    <xf numFmtId="286" fontId="6" fillId="0" borderId="38">
      <alignment horizontal="right" vertical="center"/>
    </xf>
    <xf numFmtId="172" fontId="152" fillId="0" borderId="4">
      <alignment horizontal="right" vertical="center"/>
    </xf>
    <xf numFmtId="275" fontId="26" fillId="0" borderId="4">
      <alignment horizontal="right" vertical="center"/>
    </xf>
    <xf numFmtId="203" fontId="6" fillId="0" borderId="4">
      <alignment horizontal="right" vertical="center"/>
    </xf>
    <xf numFmtId="173" fontId="10" fillId="0" borderId="4">
      <alignment horizontal="right" vertical="center"/>
    </xf>
    <xf numFmtId="275" fontId="26" fillId="0" borderId="4">
      <alignment horizontal="right" vertical="center"/>
    </xf>
    <xf numFmtId="275" fontId="26" fillId="0" borderId="4">
      <alignment horizontal="right" vertical="center"/>
    </xf>
    <xf numFmtId="275" fontId="26" fillId="0" borderId="4">
      <alignment horizontal="right" vertical="center"/>
    </xf>
    <xf numFmtId="173" fontId="10" fillId="0" borderId="4">
      <alignment horizontal="right" vertical="center"/>
    </xf>
    <xf numFmtId="275" fontId="26" fillId="0" borderId="4">
      <alignment horizontal="right" vertical="center"/>
    </xf>
    <xf numFmtId="277" fontId="6" fillId="0" borderId="4">
      <alignment horizontal="right" vertical="center"/>
    </xf>
    <xf numFmtId="275" fontId="26" fillId="0" borderId="4">
      <alignment horizontal="right" vertical="center"/>
    </xf>
    <xf numFmtId="276" fontId="26" fillId="0" borderId="38">
      <alignment horizontal="right" vertical="center"/>
    </xf>
    <xf numFmtId="276" fontId="26" fillId="0" borderId="38">
      <alignment horizontal="right" vertical="center"/>
    </xf>
    <xf numFmtId="276" fontId="26" fillId="0" borderId="38">
      <alignment horizontal="right" vertical="center"/>
    </xf>
    <xf numFmtId="276" fontId="26" fillId="0" borderId="38">
      <alignment horizontal="right" vertical="center"/>
    </xf>
    <xf numFmtId="276" fontId="26" fillId="0" borderId="38">
      <alignment horizontal="right" vertical="center"/>
    </xf>
    <xf numFmtId="275" fontId="26" fillId="0" borderId="4">
      <alignment horizontal="right" vertical="center"/>
    </xf>
    <xf numFmtId="202" fontId="26" fillId="0" borderId="4">
      <alignment horizontal="right" vertical="center"/>
    </xf>
    <xf numFmtId="287" fontId="154" fillId="0" borderId="4">
      <alignment horizontal="right" vertical="center"/>
    </xf>
    <xf numFmtId="49" fontId="9" fillId="0" borderId="0" applyFill="0" applyBorder="0" applyProtection="0">
      <alignment horizontal="center" vertical="center" wrapText="1" shrinkToFit="1"/>
    </xf>
    <xf numFmtId="49" fontId="23" fillId="0" borderId="0" applyFill="0" applyBorder="0" applyAlignment="0"/>
    <xf numFmtId="288" fontId="4" fillId="0" borderId="0" applyFill="0" applyBorder="0" applyAlignment="0"/>
    <xf numFmtId="289" fontId="4" fillId="0" borderId="0" applyFill="0" applyBorder="0" applyAlignment="0"/>
    <xf numFmtId="49" fontId="9" fillId="0" borderId="0" applyFill="0" applyBorder="0" applyProtection="0">
      <alignment horizontal="center" vertical="center" wrapText="1" shrinkToFit="1"/>
    </xf>
    <xf numFmtId="184" fontId="26" fillId="0" borderId="4">
      <alignment horizontal="center"/>
    </xf>
    <xf numFmtId="290" fontId="155" fillId="0" borderId="0" applyNumberFormat="0" applyFont="0" applyFill="0" applyBorder="0" applyAlignment="0">
      <alignment horizontal="centerContinuous"/>
    </xf>
    <xf numFmtId="262" fontId="156" fillId="0" borderId="0">
      <alignment horizontal="center"/>
      <protection locked="0"/>
    </xf>
    <xf numFmtId="0" fontId="6" fillId="0" borderId="40"/>
    <xf numFmtId="0" fontId="26" fillId="0" borderId="0" applyNumberFormat="0" applyFill="0" applyBorder="0" applyAlignment="0" applyProtection="0"/>
    <xf numFmtId="0" fontId="4" fillId="0" borderId="0" applyNumberFormat="0" applyFill="0" applyBorder="0" applyAlignment="0" applyProtection="0"/>
    <xf numFmtId="0" fontId="131" fillId="0" borderId="0" applyNumberFormat="0" applyFill="0" applyBorder="0" applyAlignment="0" applyProtection="0"/>
    <xf numFmtId="0" fontId="11" fillId="0" borderId="10" applyNumberFormat="0" applyBorder="0" applyAlignment="0"/>
    <xf numFmtId="0" fontId="157" fillId="0" borderId="9" applyNumberFormat="0" applyBorder="0" applyAlignment="0">
      <alignment horizontal="center"/>
    </xf>
    <xf numFmtId="3" fontId="158" fillId="0" borderId="28" applyNumberFormat="0" applyBorder="0" applyAlignment="0"/>
    <xf numFmtId="0" fontId="159" fillId="0" borderId="10">
      <alignment horizontal="center" vertical="center" wrapText="1"/>
    </xf>
    <xf numFmtId="0" fontId="160" fillId="0" borderId="0" applyNumberFormat="0" applyFill="0" applyBorder="0" applyAlignment="0" applyProtection="0"/>
    <xf numFmtId="40" fontId="96" fillId="0" borderId="0"/>
    <xf numFmtId="0" fontId="161" fillId="24" borderId="17" applyNumberFormat="0" applyAlignment="0" applyProtection="0"/>
    <xf numFmtId="3" fontId="162" fillId="0" borderId="0" applyNumberFormat="0" applyFill="0" applyBorder="0" applyAlignment="0" applyProtection="0">
      <alignment horizontal="center" wrapText="1"/>
    </xf>
    <xf numFmtId="0" fontId="163" fillId="0" borderId="2" applyBorder="0" applyAlignment="0">
      <alignment horizontal="center" vertical="center"/>
    </xf>
    <xf numFmtId="0" fontId="164" fillId="0" borderId="0" applyNumberFormat="0" applyFill="0" applyBorder="0" applyAlignment="0" applyProtection="0">
      <alignment horizontal="centerContinuous"/>
    </xf>
    <xf numFmtId="0" fontId="97" fillId="0" borderId="41" applyNumberFormat="0" applyFill="0" applyBorder="0" applyAlignment="0" applyProtection="0">
      <alignment horizontal="center" vertical="center" wrapText="1"/>
    </xf>
    <xf numFmtId="0" fontId="160" fillId="0" borderId="0" applyNumberFormat="0" applyFill="0" applyBorder="0" applyAlignment="0" applyProtection="0"/>
    <xf numFmtId="0" fontId="165" fillId="0" borderId="42" applyNumberFormat="0" applyFill="0" applyAlignment="0" applyProtection="0"/>
    <xf numFmtId="0" fontId="166" fillId="0" borderId="43" applyNumberFormat="0" applyBorder="0" applyAlignment="0">
      <alignment vertical="center"/>
    </xf>
    <xf numFmtId="0" fontId="167" fillId="8" borderId="0" applyNumberFormat="0" applyBorder="0" applyAlignment="0" applyProtection="0"/>
    <xf numFmtId="0" fontId="4" fillId="0" borderId="16" applyNumberFormat="0" applyFont="0" applyFill="0" applyAlignment="0" applyProtection="0"/>
    <xf numFmtId="0" fontId="165" fillId="0" borderId="42" applyNumberFormat="0" applyFill="0" applyAlignment="0" applyProtection="0"/>
    <xf numFmtId="0" fontId="119" fillId="0" borderId="44" applyNumberFormat="0" applyAlignment="0">
      <alignment horizontal="center"/>
    </xf>
    <xf numFmtId="0" fontId="168" fillId="31" borderId="0" applyNumberFormat="0" applyBorder="0" applyAlignment="0" applyProtection="0"/>
    <xf numFmtId="0" fontId="169" fillId="0" borderId="45">
      <alignment horizontal="center"/>
    </xf>
    <xf numFmtId="3" fontId="170" fillId="0" borderId="0" applyFill="0">
      <alignment vertical="center"/>
    </xf>
    <xf numFmtId="164" fontId="4" fillId="0" borderId="0" applyFont="0" applyFill="0" applyBorder="0" applyAlignment="0" applyProtection="0"/>
    <xf numFmtId="192" fontId="4" fillId="0" borderId="0" applyFont="0" applyFill="0" applyBorder="0" applyAlignment="0" applyProtection="0"/>
    <xf numFmtId="174" fontId="171" fillId="0" borderId="46" applyNumberFormat="0" applyFont="0" applyAlignment="0">
      <alignment horizontal="centerContinuous"/>
    </xf>
    <xf numFmtId="253" fontId="108" fillId="0" borderId="0" applyFont="0" applyFill="0" applyBorder="0" applyAlignment="0" applyProtection="0"/>
    <xf numFmtId="291" fontId="6" fillId="0" borderId="0" applyFont="0" applyFill="0" applyBorder="0" applyAlignment="0" applyProtection="0"/>
    <xf numFmtId="292" fontId="6" fillId="0" borderId="0" applyFon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101" fillId="0" borderId="47">
      <alignment horizontal="center"/>
    </xf>
    <xf numFmtId="289" fontId="26" fillId="0" borderId="0"/>
    <xf numFmtId="202" fontId="26" fillId="0" borderId="3"/>
    <xf numFmtId="0" fontId="174" fillId="0" borderId="0"/>
    <xf numFmtId="0" fontId="24" fillId="0" borderId="0"/>
    <xf numFmtId="0" fontId="175" fillId="0" borderId="0"/>
    <xf numFmtId="3" fontId="26" fillId="0" borderId="0" applyNumberFormat="0" applyBorder="0" applyAlignment="0" applyProtection="0">
      <alignment horizontal="centerContinuous"/>
      <protection locked="0"/>
    </xf>
    <xf numFmtId="3" fontId="176" fillId="0" borderId="0">
      <protection locked="0"/>
    </xf>
    <xf numFmtId="0" fontId="24" fillId="0" borderId="0"/>
    <xf numFmtId="0" fontId="177" fillId="0" borderId="48" applyFill="0" applyBorder="0" applyAlignment="0">
      <alignment horizontal="center"/>
    </xf>
    <xf numFmtId="170" fontId="178" fillId="47" borderId="2">
      <alignment vertical="top"/>
    </xf>
    <xf numFmtId="0" fontId="179" fillId="48" borderId="3">
      <alignment horizontal="left" vertical="center"/>
    </xf>
    <xf numFmtId="171" fontId="180" fillId="49" borderId="2"/>
    <xf numFmtId="170" fontId="105" fillId="0" borderId="2">
      <alignment horizontal="left" vertical="top"/>
    </xf>
    <xf numFmtId="0" fontId="181" fillId="50" borderId="0">
      <alignment horizontal="left" vertical="center"/>
    </xf>
    <xf numFmtId="170" fontId="10" fillId="0" borderId="7">
      <alignment horizontal="left" vertical="top"/>
    </xf>
    <xf numFmtId="0" fontId="182" fillId="0" borderId="7">
      <alignment horizontal="left" vertical="center"/>
    </xf>
    <xf numFmtId="0" fontId="4" fillId="0" borderId="0" applyFont="0" applyFill="0" applyBorder="0" applyAlignment="0" applyProtection="0"/>
    <xf numFmtId="0" fontId="4" fillId="0" borderId="0" applyFont="0" applyFill="0" applyBorder="0" applyAlignment="0" applyProtection="0"/>
    <xf numFmtId="293" fontId="4" fillId="0" borderId="0" applyFont="0" applyFill="0" applyBorder="0" applyAlignment="0" applyProtection="0"/>
    <xf numFmtId="294" fontId="4" fillId="0" borderId="0" applyFont="0" applyFill="0" applyBorder="0" applyAlignment="0" applyProtection="0"/>
    <xf numFmtId="167" fontId="80" fillId="0" borderId="0" applyFont="0" applyFill="0" applyBorder="0" applyAlignment="0" applyProtection="0"/>
    <xf numFmtId="168" fontId="80" fillId="0" borderId="0" applyFont="0" applyFill="0" applyBorder="0" applyAlignment="0" applyProtection="0"/>
    <xf numFmtId="0" fontId="183" fillId="0" borderId="0" applyNumberFormat="0" applyFill="0" applyBorder="0" applyAlignment="0" applyProtection="0"/>
    <xf numFmtId="0" fontId="184"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185" fillId="7" borderId="0" applyNumberFormat="0" applyBorder="0" applyAlignment="0" applyProtection="0"/>
    <xf numFmtId="0" fontId="186" fillId="0" borderId="0" applyNumberFormat="0" applyFill="0" applyBorder="0" applyAlignment="0" applyProtection="0"/>
    <xf numFmtId="0" fontId="47" fillId="0" borderId="49" applyFont="0" applyBorder="0" applyAlignment="0">
      <alignment horizontal="center"/>
    </xf>
    <xf numFmtId="164" fontId="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0" fontId="16" fillId="0" borderId="0"/>
    <xf numFmtId="0" fontId="187" fillId="0" borderId="0" applyFont="0" applyFill="0" applyBorder="0" applyAlignment="0" applyProtection="0"/>
    <xf numFmtId="0" fontId="187" fillId="0" borderId="0" applyFont="0" applyFill="0" applyBorder="0" applyAlignment="0" applyProtection="0"/>
    <xf numFmtId="0" fontId="69" fillId="0" borderId="0">
      <alignment vertical="center"/>
    </xf>
    <xf numFmtId="40" fontId="4" fillId="0" borderId="0" applyFill="0" applyBorder="0" applyAlignment="0" applyProtection="0"/>
    <xf numFmtId="38" fontId="4" fillId="0" borderId="0" applyFill="0" applyBorder="0" applyAlignment="0" applyProtection="0"/>
    <xf numFmtId="0" fontId="4" fillId="0" borderId="0" applyFill="0" applyBorder="0" applyAlignment="0" applyProtection="0"/>
    <xf numFmtId="0" fontId="4" fillId="0" borderId="0" applyFill="0" applyBorder="0" applyAlignment="0" applyProtection="0"/>
    <xf numFmtId="9" fontId="188" fillId="0" borderId="0" applyBorder="0" applyAlignment="0" applyProtection="0"/>
    <xf numFmtId="0" fontId="189" fillId="0" borderId="0"/>
    <xf numFmtId="0" fontId="190" fillId="0" borderId="13"/>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5" fillId="0" borderId="0" applyFont="0" applyFill="0" applyBorder="0" applyAlignment="0" applyProtection="0"/>
    <xf numFmtId="0" fontId="125" fillId="0" borderId="0" applyFont="0" applyFill="0" applyBorder="0" applyAlignment="0" applyProtection="0"/>
    <xf numFmtId="178" fontId="4" fillId="0" borderId="0" applyFont="0" applyFill="0" applyBorder="0" applyAlignment="0" applyProtection="0"/>
    <xf numFmtId="188" fontId="4" fillId="0" borderId="0" applyFont="0" applyFill="0" applyBorder="0" applyAlignment="0" applyProtection="0"/>
    <xf numFmtId="0" fontId="125" fillId="0" borderId="0"/>
    <xf numFmtId="0" fontId="191" fillId="0" borderId="0"/>
    <xf numFmtId="0" fontId="120" fillId="0" borderId="0"/>
    <xf numFmtId="164" fontId="192" fillId="0" borderId="0" applyFont="0" applyFill="0" applyBorder="0" applyAlignment="0" applyProtection="0"/>
    <xf numFmtId="165" fontId="192" fillId="0" borderId="0" applyFont="0" applyFill="0" applyBorder="0" applyAlignment="0" applyProtection="0"/>
    <xf numFmtId="295" fontId="24" fillId="0" borderId="0" applyFont="0" applyFill="0" applyBorder="0" applyAlignment="0" applyProtection="0"/>
    <xf numFmtId="273" fontId="24" fillId="0" borderId="0" applyFont="0" applyFill="0" applyBorder="0" applyAlignment="0" applyProtection="0"/>
    <xf numFmtId="0" fontId="4" fillId="0" borderId="0"/>
    <xf numFmtId="172" fontId="192" fillId="0" borderId="0" applyFont="0" applyFill="0" applyBorder="0" applyAlignment="0" applyProtection="0"/>
    <xf numFmtId="166" fontId="18" fillId="0" borderId="0" applyFont="0" applyFill="0" applyBorder="0" applyAlignment="0" applyProtection="0"/>
    <xf numFmtId="173" fontId="192" fillId="0" borderId="0" applyFont="0" applyFill="0" applyBorder="0" applyAlignment="0" applyProtection="0"/>
    <xf numFmtId="255" fontId="4" fillId="0" borderId="0" applyFont="0" applyFill="0" applyBorder="0" applyAlignment="0" applyProtection="0"/>
    <xf numFmtId="178" fontId="24" fillId="0" borderId="0" applyFont="0" applyFill="0" applyBorder="0" applyAlignment="0" applyProtection="0"/>
    <xf numFmtId="0" fontId="32" fillId="0" borderId="51" applyFont="0" applyAlignment="0">
      <alignment horizontal="left"/>
    </xf>
    <xf numFmtId="0" fontId="9" fillId="0" borderId="59" applyAlignment="0"/>
    <xf numFmtId="0" fontId="9" fillId="0" borderId="59" applyAlignment="0"/>
    <xf numFmtId="0" fontId="9" fillId="0" borderId="59" applyAlignment="0"/>
    <xf numFmtId="0" fontId="9" fillId="0" borderId="59" applyAlignment="0"/>
    <xf numFmtId="0" fontId="32" fillId="0" borderId="51" applyFont="0" applyAlignment="0">
      <alignment horizontal="left"/>
    </xf>
    <xf numFmtId="0" fontId="9" fillId="0" borderId="59" applyAlignment="0"/>
    <xf numFmtId="0" fontId="9" fillId="0" borderId="59" applyAlignment="0"/>
    <xf numFmtId="0" fontId="9" fillId="0" borderId="59" applyAlignment="0"/>
    <xf numFmtId="0" fontId="9" fillId="0" borderId="59" applyAlignment="0"/>
    <xf numFmtId="0" fontId="9" fillId="0" borderId="59" applyAlignment="0"/>
    <xf numFmtId="0" fontId="9" fillId="0" borderId="59" applyAlignment="0"/>
    <xf numFmtId="0" fontId="32" fillId="0" borderId="51" applyFont="0" applyAlignment="0">
      <alignment horizontal="left"/>
    </xf>
    <xf numFmtId="0" fontId="9" fillId="0" borderId="59" applyAlignment="0"/>
    <xf numFmtId="0" fontId="9" fillId="0" borderId="59" applyAlignment="0"/>
    <xf numFmtId="0" fontId="9" fillId="0" borderId="59" applyAlignment="0"/>
    <xf numFmtId="0" fontId="9" fillId="0" borderId="59" applyAlignment="0"/>
    <xf numFmtId="0" fontId="9" fillId="0" borderId="59" applyAlignment="0"/>
    <xf numFmtId="0" fontId="9" fillId="0" borderId="59" applyAlignment="0"/>
    <xf numFmtId="0" fontId="9" fillId="0" borderId="59" applyAlignment="0"/>
    <xf numFmtId="0" fontId="32" fillId="0" borderId="51" applyFont="0" applyAlignment="0">
      <alignment horizontal="left"/>
    </xf>
    <xf numFmtId="0" fontId="32" fillId="0" borderId="51" applyFont="0" applyAlignment="0">
      <alignment horizontal="left"/>
    </xf>
    <xf numFmtId="0" fontId="9" fillId="0" borderId="59" applyAlignment="0"/>
    <xf numFmtId="0" fontId="9" fillId="0" borderId="59" applyAlignment="0"/>
    <xf numFmtId="0" fontId="32" fillId="0" borderId="51" applyFont="0" applyAlignment="0">
      <alignment horizontal="left"/>
    </xf>
    <xf numFmtId="0" fontId="32" fillId="0" borderId="51" applyFont="0" applyAlignment="0">
      <alignment horizontal="left"/>
    </xf>
    <xf numFmtId="0" fontId="9" fillId="0" borderId="59" applyAlignment="0"/>
    <xf numFmtId="0" fontId="9" fillId="0" borderId="59" applyAlignment="0"/>
    <xf numFmtId="0" fontId="32" fillId="0" borderId="51" applyFont="0" applyAlignment="0">
      <alignment horizontal="left"/>
    </xf>
    <xf numFmtId="0" fontId="9" fillId="0" borderId="59" applyAlignment="0"/>
    <xf numFmtId="0" fontId="6" fillId="0" borderId="59" applyNumberFormat="0" applyFill="0"/>
    <xf numFmtId="0" fontId="6" fillId="0" borderId="59" applyNumberFormat="0" applyFill="0"/>
    <xf numFmtId="0" fontId="6" fillId="0" borderId="59" applyNumberFormat="0" applyFill="0"/>
    <xf numFmtId="0" fontId="6" fillId="0" borderId="59" applyNumberFormat="0" applyFill="0"/>
    <xf numFmtId="0" fontId="6" fillId="0" borderId="59" applyNumberFormat="0" applyFill="0"/>
    <xf numFmtId="0" fontId="6" fillId="0" borderId="59" applyNumberFormat="0" applyAlignment="0"/>
    <xf numFmtId="0" fontId="6" fillId="0" borderId="59" applyNumberFormat="0" applyAlignment="0"/>
    <xf numFmtId="0" fontId="6" fillId="0" borderId="59" applyNumberFormat="0" applyAlignment="0"/>
    <xf numFmtId="0" fontId="6" fillId="0" borderId="59" applyNumberFormat="0" applyAlignment="0"/>
    <xf numFmtId="0" fontId="6" fillId="0" borderId="59" applyNumberFormat="0" applyAlignment="0"/>
    <xf numFmtId="0" fontId="6" fillId="0" borderId="59" applyNumberFormat="0" applyAlignment="0"/>
    <xf numFmtId="0" fontId="6" fillId="0" borderId="59" applyNumberFormat="0" applyFill="0"/>
    <xf numFmtId="0" fontId="6" fillId="0" borderId="59" applyNumberFormat="0" applyFill="0"/>
    <xf numFmtId="0" fontId="6" fillId="0" borderId="59" applyNumberFormat="0" applyFill="0"/>
    <xf numFmtId="0" fontId="6" fillId="0" borderId="59" applyNumberFormat="0" applyFill="0"/>
    <xf numFmtId="0" fontId="6" fillId="0" borderId="59" applyNumberFormat="0" applyFill="0"/>
    <xf numFmtId="0" fontId="92" fillId="26" borderId="60" applyNumberFormat="0" applyAlignment="0">
      <protection locked="0"/>
    </xf>
    <xf numFmtId="0" fontId="10" fillId="0" borderId="51" applyNumberFormat="0" applyAlignment="0">
      <alignment horizontal="center"/>
    </xf>
    <xf numFmtId="174" fontId="133" fillId="0" borderId="51" applyFont="0" applyBorder="0" applyAlignment="0"/>
    <xf numFmtId="0" fontId="11" fillId="0" borderId="51" applyNumberFormat="0" applyBorder="0" applyAlignment="0"/>
    <xf numFmtId="0" fontId="159" fillId="0" borderId="51">
      <alignment horizontal="center" vertical="center" wrapText="1"/>
    </xf>
    <xf numFmtId="0" fontId="166" fillId="0" borderId="61" applyNumberFormat="0" applyBorder="0" applyAlignment="0">
      <alignment vertical="center"/>
    </xf>
    <xf numFmtId="0" fontId="32" fillId="0" borderId="51" applyFont="0" applyAlignment="0">
      <alignment horizontal="left"/>
    </xf>
    <xf numFmtId="0" fontId="9" fillId="0" borderId="59" applyAlignment="0"/>
    <xf numFmtId="0" fontId="9" fillId="0" borderId="59" applyAlignment="0"/>
    <xf numFmtId="0" fontId="9" fillId="0" borderId="59" applyAlignment="0"/>
    <xf numFmtId="0" fontId="9" fillId="0" borderId="59" applyAlignment="0"/>
    <xf numFmtId="0" fontId="32" fillId="0" borderId="51" applyFont="0" applyAlignment="0">
      <alignment horizontal="left"/>
    </xf>
    <xf numFmtId="0" fontId="9" fillId="0" borderId="59" applyAlignment="0"/>
    <xf numFmtId="0" fontId="9" fillId="0" borderId="59" applyAlignment="0"/>
    <xf numFmtId="0" fontId="9" fillId="0" borderId="59" applyAlignment="0"/>
    <xf numFmtId="0" fontId="9" fillId="0" borderId="59" applyAlignment="0"/>
    <xf numFmtId="0" fontId="9" fillId="0" borderId="59" applyAlignment="0"/>
    <xf numFmtId="0" fontId="9" fillId="0" borderId="59" applyAlignment="0"/>
    <xf numFmtId="0" fontId="32" fillId="0" borderId="51" applyFont="0" applyAlignment="0">
      <alignment horizontal="left"/>
    </xf>
    <xf numFmtId="0" fontId="9" fillId="0" borderId="59" applyAlignment="0"/>
    <xf numFmtId="0" fontId="9" fillId="0" borderId="59" applyAlignment="0"/>
    <xf numFmtId="0" fontId="9" fillId="0" borderId="59" applyAlignment="0"/>
    <xf numFmtId="0" fontId="9" fillId="0" borderId="59" applyAlignment="0"/>
    <xf numFmtId="0" fontId="9" fillId="0" borderId="59" applyAlignment="0"/>
    <xf numFmtId="0" fontId="9" fillId="0" borderId="59" applyAlignment="0"/>
    <xf numFmtId="0" fontId="9" fillId="0" borderId="59" applyAlignment="0"/>
    <xf numFmtId="0" fontId="32" fillId="0" borderId="51" applyFont="0" applyAlignment="0">
      <alignment horizontal="left"/>
    </xf>
    <xf numFmtId="0" fontId="32" fillId="0" borderId="51" applyFont="0" applyAlignment="0">
      <alignment horizontal="left"/>
    </xf>
    <xf numFmtId="0" fontId="9" fillId="0" borderId="59" applyAlignment="0"/>
    <xf numFmtId="0" fontId="9" fillId="0" borderId="59" applyAlignment="0"/>
    <xf numFmtId="0" fontId="32" fillId="0" borderId="51" applyFont="0" applyAlignment="0">
      <alignment horizontal="left"/>
    </xf>
    <xf numFmtId="0" fontId="32" fillId="0" borderId="51" applyFont="0" applyAlignment="0">
      <alignment horizontal="left"/>
    </xf>
    <xf numFmtId="0" fontId="9" fillId="0" borderId="59" applyAlignment="0"/>
    <xf numFmtId="0" fontId="9" fillId="0" borderId="59" applyAlignment="0"/>
    <xf numFmtId="0" fontId="32" fillId="0" borderId="51" applyFont="0" applyAlignment="0">
      <alignment horizontal="left"/>
    </xf>
    <xf numFmtId="0" fontId="9" fillId="0" borderId="59" applyAlignment="0"/>
    <xf numFmtId="0" fontId="6" fillId="0" borderId="59" applyNumberFormat="0" applyFill="0"/>
    <xf numFmtId="0" fontId="6" fillId="0" borderId="59" applyNumberFormat="0" applyFill="0"/>
    <xf numFmtId="0" fontId="6" fillId="0" borderId="59" applyNumberFormat="0" applyFill="0"/>
    <xf numFmtId="0" fontId="6" fillId="0" borderId="59" applyNumberFormat="0" applyFill="0"/>
    <xf numFmtId="0" fontId="6" fillId="0" borderId="59" applyNumberFormat="0" applyFill="0"/>
    <xf numFmtId="0" fontId="6" fillId="0" borderId="59" applyNumberFormat="0" applyAlignment="0"/>
    <xf numFmtId="0" fontId="6" fillId="0" borderId="59" applyNumberFormat="0" applyAlignment="0"/>
    <xf numFmtId="0" fontId="6" fillId="0" borderId="59" applyNumberFormat="0" applyAlignment="0"/>
    <xf numFmtId="0" fontId="6" fillId="0" borderId="59" applyNumberFormat="0" applyAlignment="0"/>
    <xf numFmtId="0" fontId="6" fillId="0" borderId="59" applyNumberFormat="0" applyAlignment="0"/>
    <xf numFmtId="0" fontId="6" fillId="0" borderId="59" applyNumberFormat="0" applyAlignment="0"/>
    <xf numFmtId="0" fontId="6" fillId="0" borderId="59" applyNumberFormat="0" applyFill="0"/>
    <xf numFmtId="0" fontId="6" fillId="0" borderId="59" applyNumberFormat="0" applyFill="0"/>
    <xf numFmtId="0" fontId="6" fillId="0" borderId="59" applyNumberFormat="0" applyFill="0"/>
    <xf numFmtId="0" fontId="6" fillId="0" borderId="59" applyNumberFormat="0" applyFill="0"/>
    <xf numFmtId="0" fontId="6" fillId="0" borderId="59" applyNumberFormat="0" applyFill="0"/>
    <xf numFmtId="43" fontId="68" fillId="0" borderId="0" applyFont="0" applyFill="0" applyBorder="0" applyAlignment="0" applyProtection="0"/>
    <xf numFmtId="43" fontId="68" fillId="0" borderId="0" applyFont="0" applyFill="0" applyBorder="0" applyAlignment="0" applyProtection="0"/>
    <xf numFmtId="0" fontId="92" fillId="26" borderId="60" applyNumberFormat="0" applyAlignment="0">
      <protection locked="0"/>
    </xf>
    <xf numFmtId="0" fontId="10" fillId="0" borderId="51" applyNumberFormat="0" applyAlignment="0">
      <alignment horizontal="center"/>
    </xf>
    <xf numFmtId="0" fontId="68" fillId="0" borderId="0"/>
    <xf numFmtId="174" fontId="133" fillId="0" borderId="51" applyFont="0" applyBorder="0" applyAlignment="0"/>
    <xf numFmtId="0" fontId="11" fillId="0" borderId="51" applyNumberFormat="0" applyBorder="0" applyAlignment="0"/>
    <xf numFmtId="0" fontId="159" fillId="0" borderId="51">
      <alignment horizontal="center" vertical="center" wrapText="1"/>
    </xf>
    <xf numFmtId="0" fontId="166" fillId="0" borderId="61" applyNumberFormat="0" applyBorder="0" applyAlignment="0">
      <alignment vertical="center"/>
    </xf>
    <xf numFmtId="9" fontId="3" fillId="0" borderId="0" applyFont="0" applyFill="0" applyBorder="0" applyAlignment="0" applyProtection="0"/>
    <xf numFmtId="169" fontId="4" fillId="0" borderId="0" applyFont="0" applyFill="0" applyBorder="0" applyAlignment="0" applyProtection="0"/>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10" fillId="0" borderId="62" applyNumberFormat="0" applyAlignment="0">
      <alignment horizontal="center"/>
    </xf>
    <xf numFmtId="174" fontId="133" fillId="0" borderId="62" applyFont="0" applyBorder="0" applyAlignment="0"/>
    <xf numFmtId="0" fontId="11" fillId="0" borderId="62" applyNumberFormat="0" applyBorder="0" applyAlignment="0"/>
    <xf numFmtId="0" fontId="159" fillId="0" borderId="62">
      <alignment horizontal="center" vertical="center" wrapText="1"/>
    </xf>
    <xf numFmtId="0" fontId="208" fillId="0" borderId="0" applyNumberFormat="0" applyFill="0" applyBorder="0" applyAlignment="0" applyProtection="0"/>
    <xf numFmtId="0" fontId="209" fillId="0" borderId="67" applyNumberFormat="0" applyFill="0" applyAlignment="0" applyProtection="0"/>
    <xf numFmtId="0" fontId="210" fillId="0" borderId="68" applyNumberFormat="0" applyFill="0" applyAlignment="0" applyProtection="0"/>
    <xf numFmtId="0" fontId="211" fillId="0" borderId="69" applyNumberFormat="0" applyFill="0" applyAlignment="0" applyProtection="0"/>
    <xf numFmtId="0" fontId="211" fillId="0" borderId="0" applyNumberFormat="0" applyFill="0" applyBorder="0" applyAlignment="0" applyProtection="0"/>
    <xf numFmtId="0" fontId="212" fillId="53" borderId="0" applyNumberFormat="0" applyBorder="0" applyAlignment="0" applyProtection="0"/>
    <xf numFmtId="0" fontId="213" fillId="54" borderId="0" applyNumberFormat="0" applyBorder="0" applyAlignment="0" applyProtection="0"/>
    <xf numFmtId="0" fontId="214" fillId="55" borderId="0" applyNumberFormat="0" applyBorder="0" applyAlignment="0" applyProtection="0"/>
    <xf numFmtId="0" fontId="215" fillId="56" borderId="70" applyNumberFormat="0" applyAlignment="0" applyProtection="0"/>
    <xf numFmtId="0" fontId="216" fillId="57" borderId="71" applyNumberFormat="0" applyAlignment="0" applyProtection="0"/>
    <xf numFmtId="0" fontId="217" fillId="57" borderId="70" applyNumberFormat="0" applyAlignment="0" applyProtection="0"/>
    <xf numFmtId="0" fontId="218" fillId="0" borderId="72" applyNumberFormat="0" applyFill="0" applyAlignment="0" applyProtection="0"/>
    <xf numFmtId="0" fontId="219" fillId="58" borderId="73" applyNumberFormat="0" applyAlignment="0" applyProtection="0"/>
    <xf numFmtId="0" fontId="220" fillId="0" borderId="0" applyNumberFormat="0" applyFill="0" applyBorder="0" applyAlignment="0" applyProtection="0"/>
    <xf numFmtId="0" fontId="221" fillId="0" borderId="0" applyNumberFormat="0" applyFill="0" applyBorder="0" applyAlignment="0" applyProtection="0"/>
    <xf numFmtId="0" fontId="222" fillId="0" borderId="75" applyNumberFormat="0" applyFill="0" applyAlignment="0" applyProtection="0"/>
    <xf numFmtId="0" fontId="223"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23" fillId="63" borderId="0" applyNumberFormat="0" applyBorder="0" applyAlignment="0" applyProtection="0"/>
    <xf numFmtId="0" fontId="223" fillId="64"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23" fillId="67" borderId="0" applyNumberFormat="0" applyBorder="0" applyAlignment="0" applyProtection="0"/>
    <xf numFmtId="0" fontId="223" fillId="68"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23" fillId="71" borderId="0" applyNumberFormat="0" applyBorder="0" applyAlignment="0" applyProtection="0"/>
    <xf numFmtId="0" fontId="223"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23" fillId="75" borderId="0" applyNumberFormat="0" applyBorder="0" applyAlignment="0" applyProtection="0"/>
    <xf numFmtId="0" fontId="223"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23" fillId="79" borderId="0" applyNumberFormat="0" applyBorder="0" applyAlignment="0" applyProtection="0"/>
    <xf numFmtId="0" fontId="223" fillId="80"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23" fillId="83" borderId="0" applyNumberFormat="0" applyBorder="0" applyAlignment="0" applyProtection="0"/>
    <xf numFmtId="0" fontId="2" fillId="0" borderId="0"/>
    <xf numFmtId="0" fontId="2" fillId="59" borderId="74"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59" borderId="74" applyNumberFormat="0" applyFont="0" applyAlignment="0" applyProtection="0"/>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10" fillId="0" borderId="62" applyNumberFormat="0" applyAlignment="0">
      <alignment horizontal="center"/>
    </xf>
    <xf numFmtId="174" fontId="133" fillId="0" borderId="62" applyFont="0" applyBorder="0" applyAlignment="0"/>
    <xf numFmtId="0" fontId="11" fillId="0" borderId="62" applyNumberFormat="0" applyBorder="0" applyAlignment="0"/>
    <xf numFmtId="0" fontId="159" fillId="0" borderId="62">
      <alignment horizontal="center" vertical="center" wrapText="1"/>
    </xf>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32" fillId="0" borderId="62" applyFont="0" applyAlignment="0">
      <alignment horizontal="left"/>
    </xf>
    <xf numFmtId="0" fontId="10" fillId="0" borderId="62" applyNumberFormat="0" applyAlignment="0">
      <alignment horizontal="center"/>
    </xf>
    <xf numFmtId="174" fontId="133" fillId="0" borderId="62" applyFont="0" applyBorder="0" applyAlignment="0"/>
    <xf numFmtId="0" fontId="11" fillId="0" borderId="62" applyNumberFormat="0" applyBorder="0" applyAlignment="0"/>
    <xf numFmtId="0" fontId="159" fillId="0" borderId="62">
      <alignment horizontal="center" vertical="center" wrapText="1"/>
    </xf>
  </cellStyleXfs>
  <cellXfs count="460">
    <xf numFmtId="0" fontId="0" fillId="0" borderId="0" xfId="0"/>
    <xf numFmtId="174" fontId="198" fillId="2" borderId="0" xfId="1" applyNumberFormat="1" applyFont="1" applyFill="1"/>
    <xf numFmtId="49" fontId="195" fillId="2" borderId="0" xfId="2" applyNumberFormat="1" applyFont="1" applyFill="1" applyAlignment="1">
      <alignment horizontal="left"/>
    </xf>
    <xf numFmtId="174" fontId="195" fillId="2" borderId="0" xfId="2" applyNumberFormat="1" applyFont="1" applyFill="1" applyAlignment="1"/>
    <xf numFmtId="174" fontId="196" fillId="2" borderId="0" xfId="2" applyNumberFormat="1" applyFont="1" applyFill="1" applyAlignment="1"/>
    <xf numFmtId="176" fontId="197" fillId="2" borderId="0" xfId="3" applyNumberFormat="1" applyFont="1" applyFill="1"/>
    <xf numFmtId="0" fontId="198" fillId="2" borderId="0" xfId="4" applyFont="1" applyFill="1"/>
    <xf numFmtId="49" fontId="199" fillId="2" borderId="0" xfId="2" applyNumberFormat="1" applyFont="1" applyFill="1" applyBorder="1" applyAlignment="1">
      <alignment horizontal="left"/>
    </xf>
    <xf numFmtId="176" fontId="198" fillId="2" borderId="0" xfId="4" applyNumberFormat="1" applyFont="1" applyFill="1"/>
    <xf numFmtId="176" fontId="195" fillId="2" borderId="0" xfId="3" applyNumberFormat="1" applyFont="1" applyFill="1" applyAlignment="1">
      <alignment horizontal="center"/>
    </xf>
    <xf numFmtId="176" fontId="195" fillId="2" borderId="0" xfId="3" applyNumberFormat="1" applyFont="1" applyFill="1"/>
    <xf numFmtId="176" fontId="196" fillId="2" borderId="0" xfId="3" applyNumberFormat="1" applyFont="1" applyFill="1"/>
    <xf numFmtId="176" fontId="202" fillId="2" borderId="2" xfId="3" applyNumberFormat="1" applyFont="1" applyFill="1" applyBorder="1" applyAlignment="1">
      <alignment horizontal="center" vertical="center"/>
    </xf>
    <xf numFmtId="176" fontId="202" fillId="2" borderId="7" xfId="3" applyNumberFormat="1" applyFont="1" applyFill="1" applyBorder="1" applyAlignment="1">
      <alignment horizontal="center" vertical="center"/>
    </xf>
    <xf numFmtId="176" fontId="202" fillId="2" borderId="8" xfId="3" applyNumberFormat="1" applyFont="1" applyFill="1" applyBorder="1" applyAlignment="1">
      <alignment horizontal="center" vertical="center"/>
    </xf>
    <xf numFmtId="49" fontId="195" fillId="2" borderId="3" xfId="3" applyNumberFormat="1" applyFont="1" applyFill="1" applyBorder="1" applyAlignment="1">
      <alignment horizontal="center" vertical="center"/>
    </xf>
    <xf numFmtId="176" fontId="195" fillId="2" borderId="3" xfId="3" applyNumberFormat="1" applyFont="1" applyFill="1" applyBorder="1" applyAlignment="1">
      <alignment horizontal="center" vertical="center"/>
    </xf>
    <xf numFmtId="176" fontId="196" fillId="2" borderId="3" xfId="3" applyNumberFormat="1" applyFont="1" applyFill="1" applyBorder="1" applyAlignment="1">
      <alignment horizontal="center" vertical="center"/>
    </xf>
    <xf numFmtId="0" fontId="195" fillId="2" borderId="3" xfId="3" applyNumberFormat="1" applyFont="1" applyFill="1" applyBorder="1" applyAlignment="1">
      <alignment horizontal="center" vertical="center" wrapText="1"/>
    </xf>
    <xf numFmtId="176" fontId="201" fillId="2" borderId="28" xfId="3" applyNumberFormat="1" applyFont="1" applyFill="1" applyBorder="1" applyAlignment="1">
      <alignment horizontal="right" vertical="center" wrapText="1"/>
    </xf>
    <xf numFmtId="296" fontId="201" fillId="2" borderId="28" xfId="1" applyNumberFormat="1" applyFont="1" applyFill="1" applyBorder="1" applyAlignment="1">
      <alignment horizontal="right" vertical="center" wrapText="1"/>
    </xf>
    <xf numFmtId="174" fontId="201" fillId="2" borderId="62" xfId="5" applyNumberFormat="1" applyFont="1" applyFill="1" applyBorder="1" applyAlignment="1">
      <alignment horizontal="right" vertical="center" wrapText="1"/>
    </xf>
    <xf numFmtId="0" fontId="200" fillId="2" borderId="0" xfId="4" applyFont="1" applyFill="1" applyBorder="1"/>
    <xf numFmtId="176" fontId="198" fillId="2" borderId="0" xfId="4" applyNumberFormat="1" applyFont="1" applyFill="1" applyBorder="1"/>
    <xf numFmtId="176" fontId="200" fillId="2" borderId="0" xfId="4" applyNumberFormat="1" applyFont="1" applyFill="1" applyBorder="1"/>
    <xf numFmtId="49" fontId="201" fillId="2" borderId="62" xfId="3" applyNumberFormat="1" applyFont="1" applyFill="1" applyBorder="1" applyAlignment="1">
      <alignment horizontal="center" vertical="center" wrapText="1"/>
    </xf>
    <xf numFmtId="176" fontId="201" fillId="2" borderId="62" xfId="3" applyNumberFormat="1" applyFont="1" applyFill="1" applyBorder="1" applyAlignment="1">
      <alignment horizontal="left" vertical="center" wrapText="1"/>
    </xf>
    <xf numFmtId="174" fontId="201" fillId="2" borderId="9" xfId="5" applyNumberFormat="1" applyFont="1" applyFill="1" applyBorder="1" applyAlignment="1">
      <alignment horizontal="right" vertical="center" wrapText="1"/>
    </xf>
    <xf numFmtId="176" fontId="201" fillId="2" borderId="9" xfId="3" applyNumberFormat="1" applyFont="1" applyFill="1" applyBorder="1" applyAlignment="1">
      <alignment horizontal="right" vertical="center" wrapText="1"/>
    </xf>
    <xf numFmtId="177" fontId="198" fillId="2" borderId="0" xfId="5" applyNumberFormat="1" applyFont="1" applyFill="1" applyBorder="1"/>
    <xf numFmtId="0" fontId="198" fillId="2" borderId="0" xfId="4" applyFont="1" applyFill="1" applyBorder="1"/>
    <xf numFmtId="176" fontId="202" fillId="2" borderId="62" xfId="3" applyNumberFormat="1" applyFont="1" applyFill="1" applyBorder="1" applyAlignment="1">
      <alignment horizontal="left" vertical="center" wrapText="1"/>
    </xf>
    <xf numFmtId="174" fontId="201" fillId="2" borderId="28" xfId="5" applyNumberFormat="1" applyFont="1" applyFill="1" applyBorder="1" applyAlignment="1">
      <alignment horizontal="right" vertical="center" wrapText="1"/>
    </xf>
    <xf numFmtId="176" fontId="203" fillId="2" borderId="0" xfId="4" applyNumberFormat="1" applyFont="1" applyFill="1" applyBorder="1"/>
    <xf numFmtId="177" fontId="203" fillId="2" borderId="0" xfId="5" applyNumberFormat="1" applyFont="1" applyFill="1" applyBorder="1"/>
    <xf numFmtId="0" fontId="203" fillId="2" borderId="0" xfId="4" applyFont="1" applyFill="1" applyBorder="1"/>
    <xf numFmtId="49" fontId="201" fillId="2" borderId="0" xfId="3" quotePrefix="1" applyNumberFormat="1" applyFont="1" applyFill="1" applyBorder="1" applyAlignment="1">
      <alignment horizontal="center" vertical="center" wrapText="1"/>
    </xf>
    <xf numFmtId="176" fontId="201" fillId="2" borderId="0" xfId="3" applyNumberFormat="1" applyFont="1" applyFill="1" applyBorder="1" applyAlignment="1">
      <alignment vertical="center" wrapText="1"/>
    </xf>
    <xf numFmtId="49" fontId="195" fillId="2" borderId="0" xfId="3" quotePrefix="1" applyNumberFormat="1" applyFont="1" applyFill="1" applyBorder="1" applyAlignment="1">
      <alignment horizontal="center" vertical="center" wrapText="1"/>
    </xf>
    <xf numFmtId="176" fontId="195" fillId="2" borderId="0" xfId="3" applyNumberFormat="1" applyFont="1" applyFill="1" applyBorder="1" applyAlignment="1">
      <alignment vertical="center" wrapText="1"/>
    </xf>
    <xf numFmtId="176" fontId="196" fillId="2" borderId="0" xfId="3" applyNumberFormat="1" applyFont="1" applyFill="1" applyBorder="1" applyAlignment="1">
      <alignment vertical="center" wrapText="1"/>
    </xf>
    <xf numFmtId="175" fontId="204" fillId="2" borderId="0" xfId="3" applyFont="1" applyFill="1" applyBorder="1" applyAlignment="1">
      <alignment vertical="center" wrapText="1"/>
    </xf>
    <xf numFmtId="176" fontId="202" fillId="2" borderId="0" xfId="3" applyNumberFormat="1" applyFont="1" applyFill="1" applyBorder="1" applyAlignment="1">
      <alignment vertical="center" wrapText="1"/>
    </xf>
    <xf numFmtId="49" fontId="195" fillId="2" borderId="0" xfId="3" applyNumberFormat="1" applyFont="1" applyFill="1" applyBorder="1" applyAlignment="1">
      <alignment horizontal="center" vertical="center" wrapText="1"/>
    </xf>
    <xf numFmtId="176" fontId="195" fillId="2" borderId="0" xfId="3" applyNumberFormat="1" applyFont="1" applyFill="1" applyBorder="1" applyAlignment="1">
      <alignment horizontal="left" vertical="center" wrapText="1"/>
    </xf>
    <xf numFmtId="176" fontId="196" fillId="2" borderId="0" xfId="3" applyNumberFormat="1" applyFont="1" applyFill="1" applyBorder="1" applyAlignment="1">
      <alignment horizontal="left" vertical="center" wrapText="1"/>
    </xf>
    <xf numFmtId="176" fontId="201" fillId="2" borderId="0" xfId="3" applyNumberFormat="1" applyFont="1" applyFill="1" applyBorder="1" applyAlignment="1">
      <alignment horizontal="left" vertical="center" wrapText="1"/>
    </xf>
    <xf numFmtId="176" fontId="202" fillId="2" borderId="0" xfId="3" applyNumberFormat="1" applyFont="1" applyFill="1" applyBorder="1" applyAlignment="1">
      <alignment horizontal="left" vertical="center" wrapText="1"/>
    </xf>
    <xf numFmtId="49" fontId="201" fillId="2" borderId="0" xfId="3" applyNumberFormat="1" applyFont="1" applyFill="1" applyBorder="1" applyAlignment="1">
      <alignment horizontal="center" vertical="center" wrapText="1"/>
    </xf>
    <xf numFmtId="174" fontId="201" fillId="2" borderId="0" xfId="2" applyNumberFormat="1" applyFont="1" applyFill="1" applyBorder="1" applyAlignment="1">
      <alignment horizontal="left" vertical="center" wrapText="1"/>
    </xf>
    <xf numFmtId="174" fontId="202" fillId="2" borderId="0" xfId="2" applyNumberFormat="1" applyFont="1" applyFill="1" applyBorder="1" applyAlignment="1">
      <alignment horizontal="left" vertical="center" wrapText="1"/>
    </xf>
    <xf numFmtId="0" fontId="203" fillId="2" borderId="0" xfId="4" applyFont="1" applyFill="1"/>
    <xf numFmtId="176" fontId="195" fillId="2" borderId="1" xfId="3" applyNumberFormat="1" applyFont="1" applyFill="1" applyBorder="1" applyAlignment="1"/>
    <xf numFmtId="0" fontId="198" fillId="2" borderId="50" xfId="4" applyFont="1" applyFill="1" applyBorder="1" applyAlignment="1">
      <alignment wrapText="1"/>
    </xf>
    <xf numFmtId="174" fontId="197" fillId="2" borderId="0" xfId="1" applyNumberFormat="1" applyFont="1" applyFill="1"/>
    <xf numFmtId="174" fontId="204" fillId="2" borderId="0" xfId="1" applyNumberFormat="1" applyFont="1" applyFill="1" applyBorder="1" applyAlignment="1">
      <alignment vertical="center" wrapText="1"/>
    </xf>
    <xf numFmtId="174" fontId="201" fillId="2" borderId="0" xfId="1" applyNumberFormat="1" applyFont="1" applyFill="1" applyBorder="1" applyAlignment="1">
      <alignment vertical="center" wrapText="1"/>
    </xf>
    <xf numFmtId="0" fontId="224" fillId="2" borderId="0" xfId="4" applyFont="1" applyFill="1" applyAlignment="1">
      <alignment horizontal="center" vertical="center"/>
    </xf>
    <xf numFmtId="0" fontId="224" fillId="2" borderId="0" xfId="4" applyFont="1" applyFill="1"/>
    <xf numFmtId="176" fontId="224" fillId="2" borderId="0" xfId="4" applyNumberFormat="1" applyFont="1" applyFill="1" applyBorder="1" applyAlignment="1">
      <alignment horizontal="center" vertical="center"/>
    </xf>
    <xf numFmtId="176" fontId="224" fillId="2" borderId="0" xfId="4" applyNumberFormat="1" applyFont="1" applyFill="1" applyBorder="1"/>
    <xf numFmtId="0" fontId="224" fillId="2" borderId="0" xfId="4" applyFont="1" applyFill="1" applyBorder="1" applyAlignment="1">
      <alignment horizontal="center" vertical="center"/>
    </xf>
    <xf numFmtId="0" fontId="224" fillId="2" borderId="0" xfId="4" applyFont="1" applyFill="1" applyBorder="1"/>
    <xf numFmtId="0" fontId="195" fillId="2" borderId="3" xfId="3" quotePrefix="1" applyNumberFormat="1" applyFont="1" applyFill="1" applyBorder="1" applyAlignment="1">
      <alignment horizontal="center" vertical="center" wrapText="1"/>
    </xf>
    <xf numFmtId="0" fontId="200" fillId="2" borderId="0" xfId="4" applyFont="1" applyFill="1"/>
    <xf numFmtId="176" fontId="202" fillId="2" borderId="3" xfId="3" applyNumberFormat="1" applyFont="1" applyFill="1" applyBorder="1"/>
    <xf numFmtId="176" fontId="201" fillId="2" borderId="3" xfId="3" applyNumberFormat="1" applyFont="1" applyFill="1" applyBorder="1"/>
    <xf numFmtId="176" fontId="201" fillId="2" borderId="3" xfId="3" applyNumberFormat="1" applyFont="1" applyFill="1" applyBorder="1" applyAlignment="1"/>
    <xf numFmtId="0" fontId="200" fillId="2" borderId="3" xfId="4" applyFont="1" applyFill="1" applyBorder="1"/>
    <xf numFmtId="0" fontId="226" fillId="2" borderId="3" xfId="4" applyFont="1" applyFill="1" applyBorder="1" applyAlignment="1">
      <alignment horizontal="center" vertical="center"/>
    </xf>
    <xf numFmtId="0" fontId="226" fillId="2" borderId="3" xfId="4" applyFont="1" applyFill="1" applyBorder="1"/>
    <xf numFmtId="176" fontId="202" fillId="2" borderId="3" xfId="3" applyNumberFormat="1" applyFont="1" applyFill="1" applyBorder="1" applyAlignment="1">
      <alignment horizontal="center" vertical="center"/>
    </xf>
    <xf numFmtId="176" fontId="195" fillId="2" borderId="3" xfId="3" applyNumberFormat="1" applyFont="1" applyFill="1" applyBorder="1" applyAlignment="1"/>
    <xf numFmtId="0" fontId="224" fillId="2" borderId="3" xfId="4" applyFont="1" applyFill="1" applyBorder="1" applyAlignment="1">
      <alignment horizontal="center" vertical="center"/>
    </xf>
    <xf numFmtId="0" fontId="224" fillId="2" borderId="3" xfId="4" applyFont="1" applyFill="1" applyBorder="1"/>
    <xf numFmtId="49" fontId="206" fillId="2" borderId="0" xfId="2" applyNumberFormat="1" applyFont="1" applyFill="1" applyBorder="1" applyAlignment="1">
      <alignment vertical="center"/>
    </xf>
    <xf numFmtId="176" fontId="195" fillId="2" borderId="3" xfId="3" applyNumberFormat="1" applyFont="1" applyFill="1" applyBorder="1" applyAlignment="1">
      <alignment horizontal="center" vertical="center" wrapText="1"/>
    </xf>
    <xf numFmtId="176" fontId="195" fillId="2" borderId="3" xfId="3" applyNumberFormat="1" applyFont="1" applyFill="1" applyBorder="1" applyAlignment="1">
      <alignment horizontal="center"/>
    </xf>
    <xf numFmtId="49" fontId="201" fillId="2" borderId="80" xfId="3" applyNumberFormat="1" applyFont="1" applyFill="1" applyBorder="1" applyAlignment="1">
      <alignment horizontal="center" vertical="center" wrapText="1"/>
    </xf>
    <xf numFmtId="176" fontId="201" fillId="2" borderId="80" xfId="3" applyNumberFormat="1" applyFont="1" applyFill="1" applyBorder="1" applyAlignment="1">
      <alignment horizontal="left" vertical="center" wrapText="1"/>
    </xf>
    <xf numFmtId="174" fontId="201" fillId="2" borderId="80" xfId="5" applyNumberFormat="1" applyFont="1" applyFill="1" applyBorder="1" applyAlignment="1">
      <alignment horizontal="right" vertical="center" wrapText="1"/>
    </xf>
    <xf numFmtId="296" fontId="201" fillId="2" borderId="81" xfId="1" applyNumberFormat="1" applyFont="1" applyFill="1" applyBorder="1" applyAlignment="1">
      <alignment horizontal="right" vertical="center" wrapText="1"/>
    </xf>
    <xf numFmtId="176" fontId="201" fillId="2" borderId="80" xfId="3" applyNumberFormat="1" applyFont="1" applyFill="1" applyBorder="1" applyAlignment="1">
      <alignment horizontal="right" vertical="center" wrapText="1"/>
    </xf>
    <xf numFmtId="174" fontId="224" fillId="2" borderId="82" xfId="1" applyNumberFormat="1" applyFont="1" applyFill="1" applyBorder="1" applyAlignment="1">
      <alignment horizontal="center" vertical="center"/>
    </xf>
    <xf numFmtId="176" fontId="224" fillId="2" borderId="82" xfId="4" applyNumberFormat="1" applyFont="1" applyFill="1" applyBorder="1" applyAlignment="1">
      <alignment vertical="center"/>
    </xf>
    <xf numFmtId="49" fontId="201" fillId="2" borderId="63" xfId="3" quotePrefix="1" applyNumberFormat="1" applyFont="1" applyFill="1" applyBorder="1" applyAlignment="1">
      <alignment horizontal="center" vertical="center" wrapText="1"/>
    </xf>
    <xf numFmtId="176" fontId="201" fillId="2" borderId="63" xfId="3" applyNumberFormat="1" applyFont="1" applyFill="1" applyBorder="1" applyAlignment="1">
      <alignment horizontal="left" vertical="center" wrapText="1"/>
    </xf>
    <xf numFmtId="174" fontId="201" fillId="2" borderId="63" xfId="5" applyNumberFormat="1" applyFont="1" applyFill="1" applyBorder="1" applyAlignment="1">
      <alignment horizontal="right" vertical="center" wrapText="1"/>
    </xf>
    <xf numFmtId="176" fontId="196" fillId="2" borderId="63" xfId="3" applyNumberFormat="1" applyFont="1" applyFill="1" applyBorder="1" applyAlignment="1">
      <alignment horizontal="left" vertical="center" wrapText="1"/>
    </xf>
    <xf numFmtId="174" fontId="196" fillId="2" borderId="63" xfId="5" applyNumberFormat="1" applyFont="1" applyFill="1" applyBorder="1" applyAlignment="1">
      <alignment horizontal="right" vertical="center" wrapText="1"/>
    </xf>
    <xf numFmtId="296" fontId="196" fillId="2" borderId="63" xfId="1" applyNumberFormat="1" applyFont="1" applyFill="1" applyBorder="1" applyAlignment="1">
      <alignment horizontal="right" vertical="center" wrapText="1"/>
    </xf>
    <xf numFmtId="176" fontId="196" fillId="2" borderId="63" xfId="3" applyNumberFormat="1" applyFont="1" applyFill="1" applyBorder="1" applyAlignment="1">
      <alignment horizontal="right" vertical="center" wrapText="1"/>
    </xf>
    <xf numFmtId="174" fontId="225" fillId="2" borderId="83" xfId="1" applyNumberFormat="1" applyFont="1" applyFill="1" applyBorder="1" applyAlignment="1">
      <alignment horizontal="center" vertical="center"/>
    </xf>
    <xf numFmtId="176" fontId="225" fillId="2" borderId="83" xfId="4" applyNumberFormat="1" applyFont="1" applyFill="1" applyBorder="1" applyAlignment="1">
      <alignment vertical="center"/>
    </xf>
    <xf numFmtId="49" fontId="195" fillId="2" borderId="63" xfId="3" quotePrefix="1" applyNumberFormat="1" applyFont="1" applyFill="1" applyBorder="1" applyAlignment="1">
      <alignment horizontal="center" vertical="center" wrapText="1"/>
    </xf>
    <xf numFmtId="176" fontId="195" fillId="2" borderId="63" xfId="3" applyNumberFormat="1" applyFont="1" applyFill="1" applyBorder="1" applyAlignment="1">
      <alignment vertical="center" wrapText="1"/>
    </xf>
    <xf numFmtId="174" fontId="195" fillId="2" borderId="63" xfId="1" applyNumberFormat="1" applyFont="1" applyFill="1" applyBorder="1" applyAlignment="1">
      <alignment horizontal="right" vertical="center" wrapText="1"/>
    </xf>
    <xf numFmtId="174" fontId="195" fillId="2" borderId="63" xfId="5" applyNumberFormat="1" applyFont="1" applyFill="1" applyBorder="1" applyAlignment="1">
      <alignment horizontal="right" vertical="center" wrapText="1"/>
    </xf>
    <xf numFmtId="296" fontId="195" fillId="2" borderId="63" xfId="1" applyNumberFormat="1" applyFont="1" applyFill="1" applyBorder="1" applyAlignment="1">
      <alignment horizontal="right" vertical="center" wrapText="1"/>
    </xf>
    <xf numFmtId="176" fontId="195" fillId="2" borderId="63" xfId="3" applyNumberFormat="1" applyFont="1" applyFill="1" applyBorder="1" applyAlignment="1">
      <alignment horizontal="right" vertical="center" wrapText="1"/>
    </xf>
    <xf numFmtId="176" fontId="224" fillId="2" borderId="83" xfId="4" applyNumberFormat="1" applyFont="1" applyFill="1" applyBorder="1" applyAlignment="1">
      <alignment horizontal="center" vertical="center"/>
    </xf>
    <xf numFmtId="176" fontId="224" fillId="2" borderId="83" xfId="4" applyNumberFormat="1" applyFont="1" applyFill="1" applyBorder="1"/>
    <xf numFmtId="49" fontId="196" fillId="2" borderId="63" xfId="3" quotePrefix="1" applyNumberFormat="1" applyFont="1" applyFill="1" applyBorder="1" applyAlignment="1">
      <alignment horizontal="center" vertical="center" wrapText="1"/>
    </xf>
    <xf numFmtId="176" fontId="196" fillId="2" borderId="63" xfId="3" applyNumberFormat="1" applyFont="1" applyFill="1" applyBorder="1" applyAlignment="1">
      <alignment vertical="center" wrapText="1"/>
    </xf>
    <xf numFmtId="174" fontId="196" fillId="2" borderId="63" xfId="1" applyNumberFormat="1" applyFont="1" applyFill="1" applyBorder="1" applyAlignment="1">
      <alignment horizontal="right" vertical="center" wrapText="1"/>
    </xf>
    <xf numFmtId="296" fontId="201" fillId="2" borderId="63" xfId="1" applyNumberFormat="1" applyFont="1" applyFill="1" applyBorder="1" applyAlignment="1">
      <alignment horizontal="right" vertical="center" wrapText="1"/>
    </xf>
    <xf numFmtId="176" fontId="225" fillId="2" borderId="83" xfId="4" applyNumberFormat="1" applyFont="1" applyFill="1" applyBorder="1" applyAlignment="1">
      <alignment horizontal="center" vertical="center"/>
    </xf>
    <xf numFmtId="176" fontId="225" fillId="2" borderId="83" xfId="4" applyNumberFormat="1" applyFont="1" applyFill="1" applyBorder="1"/>
    <xf numFmtId="0" fontId="196" fillId="2" borderId="83" xfId="4" applyFont="1" applyFill="1" applyBorder="1"/>
    <xf numFmtId="296" fontId="225" fillId="2" borderId="83" xfId="1895" applyNumberFormat="1" applyFont="1" applyFill="1" applyBorder="1" applyAlignment="1">
      <alignment horizontal="center" vertical="center"/>
    </xf>
    <xf numFmtId="174" fontId="195" fillId="2" borderId="63" xfId="3" applyNumberFormat="1" applyFont="1" applyFill="1" applyBorder="1" applyAlignment="1">
      <alignment horizontal="right" vertical="center" wrapText="1"/>
    </xf>
    <xf numFmtId="174" fontId="196" fillId="2" borderId="63" xfId="3" applyNumberFormat="1" applyFont="1" applyFill="1" applyBorder="1" applyAlignment="1">
      <alignment horizontal="right" vertical="center" wrapText="1"/>
    </xf>
    <xf numFmtId="0" fontId="224" fillId="2" borderId="83" xfId="4" applyFont="1" applyFill="1" applyBorder="1" applyAlignment="1">
      <alignment horizontal="center" vertical="center"/>
    </xf>
    <xf numFmtId="174" fontId="224" fillId="2" borderId="83" xfId="4" applyNumberFormat="1" applyFont="1" applyFill="1" applyBorder="1" applyAlignment="1">
      <alignment horizontal="center" vertical="center"/>
    </xf>
    <xf numFmtId="297" fontId="224" fillId="2" borderId="83" xfId="4" applyNumberFormat="1" applyFont="1" applyFill="1" applyBorder="1"/>
    <xf numFmtId="0" fontId="198" fillId="2" borderId="83" xfId="4" applyFont="1" applyFill="1" applyBorder="1"/>
    <xf numFmtId="176" fontId="195" fillId="2" borderId="63" xfId="3" applyNumberFormat="1" applyFont="1" applyFill="1" applyBorder="1" applyAlignment="1">
      <alignment horizontal="left" vertical="center" wrapText="1"/>
    </xf>
    <xf numFmtId="49" fontId="201" fillId="2" borderId="66" xfId="3" applyNumberFormat="1" applyFont="1" applyFill="1" applyBorder="1" applyAlignment="1">
      <alignment horizontal="center" vertical="center" wrapText="1"/>
    </xf>
    <xf numFmtId="176" fontId="201" fillId="2" borderId="66" xfId="3" applyNumberFormat="1" applyFont="1" applyFill="1" applyBorder="1" applyAlignment="1">
      <alignment vertical="center" wrapText="1"/>
    </xf>
    <xf numFmtId="176" fontId="202" fillId="2" borderId="66" xfId="3" applyNumberFormat="1" applyFont="1" applyFill="1" applyBorder="1" applyAlignment="1">
      <alignment vertical="center" wrapText="1"/>
    </xf>
    <xf numFmtId="176" fontId="201" fillId="2" borderId="66" xfId="3" applyNumberFormat="1" applyFont="1" applyFill="1" applyBorder="1" applyAlignment="1">
      <alignment horizontal="right" vertical="center" wrapText="1"/>
    </xf>
    <xf numFmtId="176" fontId="201" fillId="2" borderId="65" xfId="3" applyNumberFormat="1" applyFont="1" applyFill="1" applyBorder="1" applyAlignment="1">
      <alignment horizontal="right" vertical="center" wrapText="1"/>
    </xf>
    <xf numFmtId="174" fontId="201" fillId="2" borderId="84" xfId="1" applyNumberFormat="1" applyFont="1" applyFill="1" applyBorder="1" applyAlignment="1">
      <alignment horizontal="right" vertical="center" wrapText="1"/>
    </xf>
    <xf numFmtId="296" fontId="201" fillId="2" borderId="84" xfId="1" applyNumberFormat="1" applyFont="1" applyFill="1" applyBorder="1" applyAlignment="1">
      <alignment horizontal="right" vertical="center" wrapText="1"/>
    </xf>
    <xf numFmtId="176" fontId="201" fillId="2" borderId="84" xfId="3" applyNumberFormat="1" applyFont="1" applyFill="1" applyBorder="1" applyAlignment="1">
      <alignment horizontal="right" vertical="center" wrapText="1"/>
    </xf>
    <xf numFmtId="176" fontId="224" fillId="2" borderId="85" xfId="4" applyNumberFormat="1" applyFont="1" applyFill="1" applyBorder="1" applyAlignment="1">
      <alignment horizontal="center" vertical="center"/>
    </xf>
    <xf numFmtId="176" fontId="224" fillId="2" borderId="85" xfId="4" applyNumberFormat="1" applyFont="1" applyFill="1" applyBorder="1"/>
    <xf numFmtId="177" fontId="198" fillId="2" borderId="85" xfId="5" applyNumberFormat="1" applyFont="1" applyFill="1" applyBorder="1"/>
    <xf numFmtId="177" fontId="198" fillId="2" borderId="86" xfId="5" applyNumberFormat="1" applyFont="1" applyFill="1" applyBorder="1"/>
    <xf numFmtId="176" fontId="198" fillId="2" borderId="86" xfId="4" applyNumberFormat="1" applyFont="1" applyFill="1" applyBorder="1"/>
    <xf numFmtId="0" fontId="238" fillId="0" borderId="0" xfId="0" applyFont="1" applyFill="1" applyAlignment="1">
      <alignment vertical="center"/>
    </xf>
    <xf numFmtId="174" fontId="238" fillId="0" borderId="0" xfId="0" applyNumberFormat="1" applyFont="1" applyFill="1" applyAlignment="1">
      <alignment vertical="center"/>
    </xf>
    <xf numFmtId="0" fontId="238" fillId="0" borderId="0" xfId="0" applyFont="1" applyAlignment="1">
      <alignment vertical="center"/>
    </xf>
    <xf numFmtId="174" fontId="13" fillId="0" borderId="0" xfId="924" applyNumberFormat="1" applyFont="1" applyFill="1" applyAlignment="1">
      <alignment vertical="center"/>
    </xf>
    <xf numFmtId="174" fontId="238" fillId="0" borderId="0" xfId="924" applyNumberFormat="1" applyFont="1" applyFill="1" applyAlignment="1">
      <alignment horizontal="right" vertical="center"/>
    </xf>
    <xf numFmtId="0" fontId="241" fillId="0" borderId="0" xfId="0" applyFont="1" applyFill="1" applyAlignment="1">
      <alignment vertical="center"/>
    </xf>
    <xf numFmtId="0" fontId="96" fillId="0" borderId="0" xfId="0" applyFont="1" applyFill="1" applyBorder="1" applyAlignment="1">
      <alignment horizontal="center" vertical="center"/>
    </xf>
    <xf numFmtId="0" fontId="96" fillId="0" borderId="3" xfId="0" applyFont="1" applyFill="1" applyBorder="1" applyAlignment="1">
      <alignment horizontal="center" vertical="center" wrapText="1"/>
    </xf>
    <xf numFmtId="174" fontId="96" fillId="0" borderId="0" xfId="924" applyNumberFormat="1" applyFont="1" applyFill="1" applyBorder="1" applyAlignment="1">
      <alignment horizontal="center" vertical="center" wrapText="1"/>
    </xf>
    <xf numFmtId="174" fontId="238" fillId="0" borderId="2" xfId="924" applyNumberFormat="1" applyFont="1" applyFill="1" applyBorder="1" applyAlignment="1">
      <alignment horizontal="center" vertical="center" wrapText="1"/>
    </xf>
    <xf numFmtId="174" fontId="238" fillId="0" borderId="2" xfId="924" quotePrefix="1" applyNumberFormat="1" applyFont="1" applyFill="1" applyBorder="1" applyAlignment="1">
      <alignment horizontal="center" vertical="center" wrapText="1"/>
    </xf>
    <xf numFmtId="0" fontId="238" fillId="0" borderId="2" xfId="0" applyFont="1" applyFill="1" applyBorder="1" applyAlignment="1">
      <alignment horizontal="center" vertical="center" wrapText="1"/>
    </xf>
    <xf numFmtId="0" fontId="238" fillId="0" borderId="2" xfId="0" applyFont="1" applyFill="1" applyBorder="1" applyAlignment="1">
      <alignment vertical="center"/>
    </xf>
    <xf numFmtId="169" fontId="238" fillId="0" borderId="2" xfId="924" quotePrefix="1" applyNumberFormat="1" applyFont="1" applyFill="1" applyBorder="1" applyAlignment="1">
      <alignment horizontal="center" vertical="center" wrapText="1"/>
    </xf>
    <xf numFmtId="169" fontId="238" fillId="0" borderId="0" xfId="924" quotePrefix="1" applyNumberFormat="1" applyFont="1" applyFill="1" applyBorder="1" applyAlignment="1">
      <alignment horizontal="center" vertical="center" wrapText="1"/>
    </xf>
    <xf numFmtId="174" fontId="96" fillId="0" borderId="9" xfId="924" applyNumberFormat="1" applyFont="1" applyFill="1" applyBorder="1" applyAlignment="1">
      <alignment horizontal="center" vertical="center"/>
    </xf>
    <xf numFmtId="174" fontId="96" fillId="0" borderId="9" xfId="924" applyNumberFormat="1" applyFont="1" applyFill="1" applyBorder="1" applyAlignment="1">
      <alignment vertical="center"/>
    </xf>
    <xf numFmtId="174" fontId="96" fillId="0" borderId="9" xfId="924" applyNumberFormat="1" applyFont="1" applyFill="1" applyBorder="1" applyAlignment="1">
      <alignment vertical="center" wrapText="1"/>
    </xf>
    <xf numFmtId="174" fontId="96" fillId="0" borderId="9" xfId="0" applyNumberFormat="1" applyFont="1" applyFill="1" applyBorder="1" applyAlignment="1">
      <alignment vertical="center"/>
    </xf>
    <xf numFmtId="174" fontId="96" fillId="0" borderId="0" xfId="924" applyNumberFormat="1" applyFont="1" applyFill="1" applyBorder="1" applyAlignment="1">
      <alignment vertical="center"/>
    </xf>
    <xf numFmtId="0" fontId="96" fillId="0" borderId="0" xfId="0" applyFont="1" applyAlignment="1">
      <alignment vertical="center"/>
    </xf>
    <xf numFmtId="174" fontId="241" fillId="0" borderId="62" xfId="924" applyNumberFormat="1" applyFont="1" applyFill="1" applyBorder="1" applyAlignment="1">
      <alignment horizontal="center" vertical="center"/>
    </xf>
    <xf numFmtId="174" fontId="241" fillId="0" borderId="62" xfId="924" applyNumberFormat="1" applyFont="1" applyFill="1" applyBorder="1" applyAlignment="1">
      <alignment vertical="center"/>
    </xf>
    <xf numFmtId="174" fontId="238" fillId="0" borderId="62" xfId="0" applyNumberFormat="1" applyFont="1" applyFill="1" applyBorder="1" applyAlignment="1">
      <alignment vertical="center"/>
    </xf>
    <xf numFmtId="174" fontId="96" fillId="0" borderId="62" xfId="0" applyNumberFormat="1" applyFont="1" applyFill="1" applyBorder="1" applyAlignment="1">
      <alignment vertical="center"/>
    </xf>
    <xf numFmtId="174" fontId="241" fillId="0" borderId="0" xfId="924" applyNumberFormat="1" applyFont="1" applyFill="1" applyBorder="1" applyAlignment="1">
      <alignment vertical="center"/>
    </xf>
    <xf numFmtId="0" fontId="241" fillId="0" borderId="0" xfId="0" applyFont="1" applyAlignment="1">
      <alignment vertical="center"/>
    </xf>
    <xf numFmtId="1" fontId="238" fillId="0" borderId="62" xfId="924" applyNumberFormat="1" applyFont="1" applyFill="1" applyBorder="1" applyAlignment="1">
      <alignment horizontal="center" vertical="center"/>
    </xf>
    <xf numFmtId="0" fontId="238" fillId="0" borderId="62" xfId="0" applyFont="1" applyFill="1" applyBorder="1" applyAlignment="1">
      <alignment vertical="center"/>
    </xf>
    <xf numFmtId="174" fontId="238" fillId="0" borderId="62" xfId="924" applyNumberFormat="1" applyFont="1" applyFill="1" applyBorder="1" applyAlignment="1">
      <alignment vertical="center"/>
    </xf>
    <xf numFmtId="174" fontId="238" fillId="0" borderId="0" xfId="924" applyNumberFormat="1" applyFont="1" applyFill="1" applyBorder="1" applyAlignment="1">
      <alignment vertical="center"/>
    </xf>
    <xf numFmtId="174" fontId="238" fillId="0" borderId="62" xfId="0" applyNumberFormat="1" applyFont="1" applyFill="1" applyBorder="1" applyAlignment="1">
      <alignment vertical="center" wrapText="1"/>
    </xf>
    <xf numFmtId="0" fontId="238" fillId="0" borderId="62" xfId="0" applyFont="1" applyFill="1" applyBorder="1" applyAlignment="1">
      <alignment vertical="center" wrapText="1"/>
    </xf>
    <xf numFmtId="174" fontId="238" fillId="0" borderId="0" xfId="0" applyNumberFormat="1" applyFont="1" applyAlignment="1">
      <alignment vertical="center"/>
    </xf>
    <xf numFmtId="0" fontId="238" fillId="0" borderId="62" xfId="0" applyFont="1" applyBorder="1" applyAlignment="1">
      <alignment vertical="center" wrapText="1"/>
    </xf>
    <xf numFmtId="1" fontId="96" fillId="0" borderId="62" xfId="924" applyNumberFormat="1" applyFont="1" applyFill="1" applyBorder="1" applyAlignment="1">
      <alignment horizontal="center" vertical="center"/>
    </xf>
    <xf numFmtId="174" fontId="96" fillId="0" borderId="62" xfId="924" applyNumberFormat="1" applyFont="1" applyFill="1" applyBorder="1" applyAlignment="1">
      <alignment vertical="center" wrapText="1"/>
    </xf>
    <xf numFmtId="174" fontId="96" fillId="0" borderId="3" xfId="924" applyNumberFormat="1" applyFont="1" applyFill="1" applyBorder="1" applyAlignment="1">
      <alignment vertical="center"/>
    </xf>
    <xf numFmtId="0" fontId="96" fillId="0" borderId="3" xfId="0" applyFont="1" applyBorder="1" applyAlignment="1">
      <alignment horizontal="center" vertical="center"/>
    </xf>
    <xf numFmtId="0" fontId="96" fillId="0" borderId="3" xfId="0" applyFont="1" applyBorder="1" applyAlignment="1">
      <alignment horizontal="center" vertical="center" wrapText="1"/>
    </xf>
    <xf numFmtId="49" fontId="96" fillId="0" borderId="62" xfId="924" applyNumberFormat="1" applyFont="1" applyFill="1" applyBorder="1" applyAlignment="1">
      <alignment horizontal="center" vertical="center"/>
    </xf>
    <xf numFmtId="174" fontId="96" fillId="0" borderId="62" xfId="924" applyNumberFormat="1" applyFont="1" applyFill="1" applyBorder="1" applyAlignment="1">
      <alignment horizontal="left" vertical="center" wrapText="1"/>
    </xf>
    <xf numFmtId="174" fontId="96" fillId="0" borderId="0" xfId="0" applyNumberFormat="1" applyFont="1" applyFill="1" applyBorder="1" applyAlignment="1">
      <alignment vertical="center"/>
    </xf>
    <xf numFmtId="174" fontId="96" fillId="0" borderId="0" xfId="924" applyNumberFormat="1" applyFont="1" applyFill="1" applyBorder="1" applyAlignment="1">
      <alignment vertical="center" wrapText="1"/>
    </xf>
    <xf numFmtId="49" fontId="238" fillId="0" borderId="62" xfId="924" applyNumberFormat="1" applyFont="1" applyFill="1" applyBorder="1" applyAlignment="1">
      <alignment horizontal="center" vertical="center"/>
    </xf>
    <xf numFmtId="174" fontId="238" fillId="0" borderId="62" xfId="924" applyNumberFormat="1" applyFont="1" applyFill="1" applyBorder="1" applyAlignment="1">
      <alignment vertical="center" wrapText="1"/>
    </xf>
    <xf numFmtId="0" fontId="238" fillId="2" borderId="0" xfId="0" applyFont="1" applyFill="1" applyAlignment="1">
      <alignment vertical="center"/>
    </xf>
    <xf numFmtId="174" fontId="96" fillId="0" borderId="62" xfId="924" applyNumberFormat="1" applyFont="1" applyFill="1" applyBorder="1" applyAlignment="1">
      <alignment horizontal="center" vertical="center"/>
    </xf>
    <xf numFmtId="174" fontId="96" fillId="0" borderId="62" xfId="924" applyNumberFormat="1" applyFont="1" applyFill="1" applyBorder="1" applyAlignment="1">
      <alignment vertical="center"/>
    </xf>
    <xf numFmtId="174" fontId="241" fillId="0" borderId="62" xfId="924" applyNumberFormat="1" applyFont="1" applyFill="1" applyBorder="1" applyAlignment="1">
      <alignment horizontal="left" vertical="center" wrapText="1"/>
    </xf>
    <xf numFmtId="174" fontId="96" fillId="0" borderId="87" xfId="924" applyNumberFormat="1" applyFont="1" applyFill="1" applyBorder="1" applyAlignment="1">
      <alignment horizontal="center" vertical="center"/>
    </xf>
    <xf numFmtId="169" fontId="96" fillId="0" borderId="62" xfId="924" applyFont="1" applyBorder="1" applyAlignment="1">
      <alignment vertical="center" wrapText="1"/>
    </xf>
    <xf numFmtId="174" fontId="96" fillId="0" borderId="87" xfId="924" applyNumberFormat="1" applyFont="1" applyFill="1" applyBorder="1" applyAlignment="1">
      <alignment vertical="center"/>
    </xf>
    <xf numFmtId="174" fontId="96" fillId="0" borderId="87" xfId="0" applyNumberFormat="1" applyFont="1" applyFill="1" applyBorder="1" applyAlignment="1">
      <alignment vertical="center"/>
    </xf>
    <xf numFmtId="174" fontId="241" fillId="0" borderId="87" xfId="924" applyNumberFormat="1" applyFont="1" applyFill="1" applyBorder="1" applyAlignment="1">
      <alignment horizontal="center" vertical="center"/>
    </xf>
    <xf numFmtId="169" fontId="241" fillId="0" borderId="87" xfId="924" applyFont="1" applyBorder="1" applyAlignment="1">
      <alignment vertical="center" wrapText="1"/>
    </xf>
    <xf numFmtId="174" fontId="241" fillId="0" borderId="87" xfId="924" applyNumberFormat="1" applyFont="1" applyFill="1" applyBorder="1" applyAlignment="1">
      <alignment vertical="center"/>
    </xf>
    <xf numFmtId="174" fontId="242" fillId="0" borderId="87" xfId="0" applyNumberFormat="1" applyFont="1" applyFill="1" applyBorder="1" applyAlignment="1">
      <alignment vertical="center"/>
    </xf>
    <xf numFmtId="169" fontId="241" fillId="0" borderId="62" xfId="924" applyFont="1" applyBorder="1" applyAlignment="1">
      <alignment vertical="center" wrapText="1"/>
    </xf>
    <xf numFmtId="174" fontId="96" fillId="0" borderId="87" xfId="924" applyNumberFormat="1" applyFont="1" applyFill="1" applyBorder="1" applyAlignment="1">
      <alignment horizontal="left" vertical="center" wrapText="1"/>
    </xf>
    <xf numFmtId="169" fontId="96" fillId="0" borderId="87" xfId="924" applyFont="1" applyFill="1" applyBorder="1" applyAlignment="1">
      <alignment vertical="center" wrapText="1"/>
    </xf>
    <xf numFmtId="174" fontId="238" fillId="0" borderId="11" xfId="924" applyNumberFormat="1" applyFont="1" applyFill="1" applyBorder="1" applyAlignment="1">
      <alignment horizontal="center" vertical="center"/>
    </xf>
    <xf numFmtId="169" fontId="238" fillId="0" borderId="11" xfId="924" applyFont="1" applyFill="1" applyBorder="1" applyAlignment="1">
      <alignment vertical="center" wrapText="1"/>
    </xf>
    <xf numFmtId="174" fontId="238" fillId="0" borderId="11" xfId="924" applyNumberFormat="1" applyFont="1" applyFill="1" applyBorder="1" applyAlignment="1">
      <alignment vertical="center"/>
    </xf>
    <xf numFmtId="174" fontId="241" fillId="0" borderId="11" xfId="924" applyNumberFormat="1" applyFont="1" applyFill="1" applyBorder="1" applyAlignment="1">
      <alignment vertical="center"/>
    </xf>
    <xf numFmtId="0" fontId="238" fillId="0" borderId="11" xfId="0" applyFont="1" applyBorder="1" applyAlignment="1">
      <alignment vertical="center"/>
    </xf>
    <xf numFmtId="0" fontId="238" fillId="0" borderId="0" xfId="0" applyFont="1" applyBorder="1" applyAlignment="1">
      <alignment vertical="center"/>
    </xf>
    <xf numFmtId="174" fontId="239" fillId="0" borderId="0" xfId="0" applyNumberFormat="1" applyFont="1" applyAlignment="1">
      <alignment vertical="center"/>
    </xf>
    <xf numFmtId="174" fontId="238" fillId="0" borderId="0" xfId="924" applyNumberFormat="1" applyFont="1" applyAlignment="1">
      <alignment vertical="center"/>
    </xf>
    <xf numFmtId="0" fontId="228" fillId="51" borderId="0" xfId="0" applyFont="1" applyFill="1" applyAlignment="1">
      <alignment horizontal="center" vertical="center" wrapText="1"/>
    </xf>
    <xf numFmtId="0" fontId="229" fillId="51" borderId="0" xfId="0" applyFont="1" applyFill="1" applyAlignment="1">
      <alignment horizontal="center" vertical="center" wrapText="1"/>
    </xf>
    <xf numFmtId="0" fontId="230" fillId="51" borderId="0" xfId="0" applyFont="1" applyFill="1" applyAlignment="1">
      <alignment horizontal="center" vertical="center" wrapText="1"/>
    </xf>
    <xf numFmtId="0" fontId="227" fillId="51" borderId="0" xfId="0" applyFont="1" applyFill="1" applyAlignment="1">
      <alignment horizontal="center" vertical="center" wrapText="1"/>
    </xf>
    <xf numFmtId="0" fontId="228" fillId="51" borderId="52" xfId="0" applyFont="1" applyFill="1" applyBorder="1" applyAlignment="1">
      <alignment horizontal="center" vertical="center" wrapText="1"/>
    </xf>
    <xf numFmtId="0" fontId="228" fillId="51" borderId="53" xfId="0" applyFont="1" applyFill="1" applyBorder="1" applyAlignment="1">
      <alignment horizontal="center" vertical="center" wrapText="1"/>
    </xf>
    <xf numFmtId="0" fontId="228" fillId="51" borderId="54" xfId="0" applyFont="1" applyFill="1" applyBorder="1" applyAlignment="1">
      <alignment horizontal="center" vertical="center" wrapText="1"/>
    </xf>
    <xf numFmtId="0" fontId="228" fillId="51" borderId="55" xfId="0" applyFont="1" applyFill="1" applyBorder="1" applyAlignment="1">
      <alignment horizontal="center" vertical="center" wrapText="1"/>
    </xf>
    <xf numFmtId="0" fontId="228" fillId="51" borderId="56" xfId="0" applyFont="1" applyFill="1" applyBorder="1" applyAlignment="1">
      <alignment horizontal="center" vertical="center" wrapText="1"/>
    </xf>
    <xf numFmtId="0" fontId="228" fillId="51" borderId="57" xfId="0" applyFont="1" applyFill="1" applyBorder="1" applyAlignment="1">
      <alignment horizontal="center" vertical="center" wrapText="1"/>
    </xf>
    <xf numFmtId="0" fontId="228" fillId="51" borderId="58" xfId="0" applyFont="1" applyFill="1" applyBorder="1" applyAlignment="1">
      <alignment horizontal="center" vertical="center" wrapText="1"/>
    </xf>
    <xf numFmtId="0" fontId="0" fillId="0" borderId="0" xfId="0" applyAlignment="1">
      <alignment horizontal="center" vertical="center"/>
    </xf>
    <xf numFmtId="0" fontId="0" fillId="51" borderId="0" xfId="0" applyFill="1" applyAlignment="1">
      <alignment horizontal="center" vertical="center" wrapText="1"/>
    </xf>
    <xf numFmtId="0" fontId="0" fillId="52" borderId="0" xfId="0" applyFill="1" applyAlignment="1">
      <alignment horizontal="center" vertical="center" wrapText="1"/>
    </xf>
    <xf numFmtId="0" fontId="231" fillId="51" borderId="0" xfId="0" applyFont="1" applyFill="1" applyAlignment="1">
      <alignment horizontal="center" vertical="center" wrapText="1"/>
    </xf>
    <xf numFmtId="174" fontId="233" fillId="52" borderId="76" xfId="1" applyNumberFormat="1" applyFont="1" applyFill="1" applyBorder="1" applyAlignment="1">
      <alignment horizontal="center" vertical="center" wrapText="1"/>
    </xf>
    <xf numFmtId="0" fontId="0" fillId="51" borderId="76" xfId="0" applyFill="1" applyBorder="1" applyAlignment="1">
      <alignment horizontal="center" vertical="center" wrapText="1"/>
    </xf>
    <xf numFmtId="174" fontId="233" fillId="52" borderId="54" xfId="1" applyNumberFormat="1" applyFont="1" applyFill="1" applyBorder="1" applyAlignment="1">
      <alignment horizontal="center" vertical="center" wrapText="1"/>
    </xf>
    <xf numFmtId="0" fontId="228" fillId="52" borderId="77" xfId="0" applyFont="1" applyFill="1" applyBorder="1" applyAlignment="1">
      <alignment horizontal="center" vertical="center" wrapText="1"/>
    </xf>
    <xf numFmtId="0" fontId="228" fillId="52" borderId="78" xfId="0" applyFont="1" applyFill="1" applyBorder="1" applyAlignment="1">
      <alignment horizontal="center" vertical="center" wrapText="1"/>
    </xf>
    <xf numFmtId="0" fontId="228" fillId="52" borderId="53" xfId="0" applyFont="1" applyFill="1" applyBorder="1" applyAlignment="1">
      <alignment horizontal="center" vertical="center" wrapText="1"/>
    </xf>
    <xf numFmtId="0" fontId="0" fillId="51" borderId="58" xfId="0" applyFill="1" applyBorder="1" applyAlignment="1">
      <alignment horizontal="center" vertical="center" wrapText="1"/>
    </xf>
    <xf numFmtId="0" fontId="232" fillId="51" borderId="58" xfId="0" applyFont="1" applyFill="1" applyBorder="1" applyAlignment="1">
      <alignment horizontal="center" vertical="center" wrapText="1"/>
    </xf>
    <xf numFmtId="0" fontId="232" fillId="52" borderId="58" xfId="0" applyFont="1" applyFill="1" applyBorder="1" applyAlignment="1">
      <alignment horizontal="center" vertical="center" wrapText="1"/>
    </xf>
    <xf numFmtId="0" fontId="0" fillId="52" borderId="0" xfId="0" applyFill="1" applyAlignment="1">
      <alignment horizontal="center" vertical="center"/>
    </xf>
    <xf numFmtId="0" fontId="234" fillId="51" borderId="58" xfId="0" applyFont="1" applyFill="1" applyBorder="1" applyAlignment="1">
      <alignment horizontal="center" vertical="center" wrapText="1"/>
    </xf>
    <xf numFmtId="0" fontId="235" fillId="0" borderId="0" xfId="0" applyFont="1" applyAlignment="1">
      <alignment horizontal="center" vertical="center"/>
    </xf>
    <xf numFmtId="0" fontId="0" fillId="51" borderId="79" xfId="0" applyFill="1" applyBorder="1" applyAlignment="1">
      <alignment horizontal="center" vertical="center" wrapText="1"/>
    </xf>
    <xf numFmtId="0" fontId="227" fillId="52" borderId="0" xfId="0" applyFont="1" applyFill="1" applyAlignment="1">
      <alignment horizontal="center" vertical="center" wrapText="1"/>
    </xf>
    <xf numFmtId="0" fontId="228" fillId="52" borderId="54" xfId="0" applyFont="1" applyFill="1" applyBorder="1" applyAlignment="1">
      <alignment horizontal="center" vertical="center" wrapText="1"/>
    </xf>
    <xf numFmtId="0" fontId="0" fillId="52" borderId="79" xfId="0" applyFill="1" applyBorder="1" applyAlignment="1">
      <alignment horizontal="center" vertical="center" wrapText="1"/>
    </xf>
    <xf numFmtId="176" fontId="236" fillId="2" borderId="0" xfId="3" applyNumberFormat="1" applyFont="1" applyFill="1"/>
    <xf numFmtId="174" fontId="207" fillId="51" borderId="58" xfId="1" applyNumberFormat="1" applyFont="1" applyFill="1" applyBorder="1" applyAlignment="1">
      <alignment horizontal="right" wrapText="1"/>
    </xf>
    <xf numFmtId="174" fontId="207" fillId="51" borderId="58" xfId="1" applyNumberFormat="1" applyFont="1" applyFill="1" applyBorder="1" applyAlignment="1">
      <alignment horizontal="right" vertical="top" wrapText="1"/>
    </xf>
    <xf numFmtId="174" fontId="207" fillId="52" borderId="58" xfId="1" applyNumberFormat="1" applyFont="1" applyFill="1" applyBorder="1" applyAlignment="1">
      <alignment horizontal="right" wrapText="1"/>
    </xf>
    <xf numFmtId="174" fontId="207" fillId="52" borderId="58" xfId="1" applyNumberFormat="1" applyFont="1" applyFill="1" applyBorder="1" applyAlignment="1">
      <alignment horizontal="right" vertical="top" wrapText="1"/>
    </xf>
    <xf numFmtId="174" fontId="96" fillId="0" borderId="62" xfId="924" applyNumberFormat="1" applyFont="1" applyFill="1" applyBorder="1" applyAlignment="1">
      <alignment horizontal="center" vertical="center" wrapText="1"/>
    </xf>
    <xf numFmtId="174" fontId="0" fillId="0" borderId="0" xfId="1" applyNumberFormat="1" applyFont="1"/>
    <xf numFmtId="174" fontId="0" fillId="51" borderId="0" xfId="1" applyNumberFormat="1" applyFont="1" applyFill="1" applyAlignment="1">
      <alignment wrapText="1"/>
    </xf>
    <xf numFmtId="174" fontId="0" fillId="51" borderId="76" xfId="1" applyNumberFormat="1" applyFont="1" applyFill="1" applyBorder="1" applyAlignment="1">
      <alignment wrapText="1"/>
    </xf>
    <xf numFmtId="174" fontId="243" fillId="51" borderId="58" xfId="1" applyNumberFormat="1" applyFont="1" applyFill="1" applyBorder="1" applyAlignment="1">
      <alignment horizontal="center" wrapText="1"/>
    </xf>
    <xf numFmtId="174" fontId="0" fillId="51" borderId="58" xfId="1" applyNumberFormat="1" applyFont="1" applyFill="1" applyBorder="1" applyAlignment="1">
      <alignment wrapText="1"/>
    </xf>
    <xf numFmtId="174" fontId="207" fillId="51" borderId="58" xfId="1" applyNumberFormat="1" applyFont="1" applyFill="1" applyBorder="1" applyAlignment="1">
      <alignment wrapText="1"/>
    </xf>
    <xf numFmtId="174" fontId="207" fillId="51" borderId="58" xfId="1" applyNumberFormat="1" applyFont="1" applyFill="1" applyBorder="1" applyAlignment="1">
      <alignment horizontal="center" wrapText="1"/>
    </xf>
    <xf numFmtId="174" fontId="0" fillId="51" borderId="79" xfId="1" applyNumberFormat="1" applyFont="1" applyFill="1" applyBorder="1" applyAlignment="1">
      <alignment wrapText="1"/>
    </xf>
    <xf numFmtId="174" fontId="0" fillId="52" borderId="0" xfId="1" applyNumberFormat="1" applyFont="1" applyFill="1"/>
    <xf numFmtId="174" fontId="194" fillId="51" borderId="52" xfId="1" applyNumberFormat="1" applyFont="1" applyFill="1" applyBorder="1" applyAlignment="1">
      <alignment horizontal="center" wrapText="1"/>
    </xf>
    <xf numFmtId="174" fontId="194" fillId="51" borderId="56" xfId="1" applyNumberFormat="1" applyFont="1" applyFill="1" applyBorder="1" applyAlignment="1">
      <alignment horizontal="center" wrapText="1"/>
    </xf>
    <xf numFmtId="174" fontId="194" fillId="51" borderId="57" xfId="1" applyNumberFormat="1" applyFont="1" applyFill="1" applyBorder="1" applyAlignment="1">
      <alignment horizontal="center" wrapText="1"/>
    </xf>
    <xf numFmtId="174" fontId="194" fillId="51" borderId="58" xfId="1" applyNumberFormat="1" applyFont="1" applyFill="1" applyBorder="1" applyAlignment="1">
      <alignment horizontal="center" wrapText="1"/>
    </xf>
    <xf numFmtId="174" fontId="194" fillId="52" borderId="58" xfId="1" applyNumberFormat="1" applyFont="1" applyFill="1" applyBorder="1" applyAlignment="1">
      <alignment horizontal="center" wrapText="1"/>
    </xf>
    <xf numFmtId="174" fontId="193" fillId="51" borderId="58" xfId="1" applyNumberFormat="1" applyFont="1" applyFill="1" applyBorder="1" applyAlignment="1">
      <alignment wrapText="1"/>
    </xf>
    <xf numFmtId="174" fontId="193" fillId="52" borderId="58" xfId="1" applyNumberFormat="1" applyFont="1" applyFill="1" applyBorder="1" applyAlignment="1">
      <alignment horizontal="center" wrapText="1"/>
    </xf>
    <xf numFmtId="174" fontId="193" fillId="52" borderId="58" xfId="1" applyNumberFormat="1" applyFont="1" applyFill="1" applyBorder="1" applyAlignment="1">
      <alignment wrapText="1"/>
    </xf>
    <xf numFmtId="174" fontId="193" fillId="51" borderId="58" xfId="1" applyNumberFormat="1" applyFont="1" applyFill="1" applyBorder="1" applyAlignment="1">
      <alignment horizontal="center" wrapText="1"/>
    </xf>
    <xf numFmtId="174" fontId="237" fillId="52" borderId="58" xfId="1" applyNumberFormat="1" applyFont="1" applyFill="1" applyBorder="1" applyAlignment="1">
      <alignment horizontal="center" wrapText="1"/>
    </xf>
    <xf numFmtId="174" fontId="237" fillId="52" borderId="58" xfId="1" applyNumberFormat="1" applyFont="1" applyFill="1" applyBorder="1" applyAlignment="1">
      <alignment wrapText="1"/>
    </xf>
    <xf numFmtId="174" fontId="235" fillId="52" borderId="0" xfId="1" applyNumberFormat="1" applyFont="1" applyFill="1"/>
    <xf numFmtId="174" fontId="205" fillId="51" borderId="58" xfId="1" applyNumberFormat="1" applyFont="1" applyFill="1" applyBorder="1" applyAlignment="1">
      <alignment horizontal="center" wrapText="1"/>
    </xf>
    <xf numFmtId="174" fontId="235" fillId="52" borderId="58" xfId="1" applyNumberFormat="1" applyFont="1" applyFill="1" applyBorder="1" applyAlignment="1">
      <alignment vertical="center" wrapText="1"/>
    </xf>
    <xf numFmtId="174" fontId="237" fillId="52" borderId="58" xfId="1" applyNumberFormat="1" applyFont="1" applyFill="1" applyBorder="1" applyAlignment="1">
      <alignment vertical="center" wrapText="1"/>
    </xf>
    <xf numFmtId="174" fontId="235" fillId="52" borderId="0" xfId="1" applyNumberFormat="1" applyFont="1" applyFill="1" applyAlignment="1">
      <alignment vertical="center"/>
    </xf>
    <xf numFmtId="174" fontId="193" fillId="51" borderId="58" xfId="1" applyNumberFormat="1" applyFont="1" applyFill="1" applyBorder="1" applyAlignment="1">
      <alignment horizontal="center" vertical="center" wrapText="1"/>
    </xf>
    <xf numFmtId="0" fontId="238" fillId="0" borderId="0" xfId="0" applyFont="1" applyAlignment="1">
      <alignment horizontal="left" vertical="center" wrapText="1"/>
    </xf>
    <xf numFmtId="0" fontId="238" fillId="0" borderId="0" xfId="0" applyFont="1" applyAlignment="1">
      <alignment horizontal="center" vertical="center"/>
    </xf>
    <xf numFmtId="0" fontId="96" fillId="0" borderId="62" xfId="924" applyNumberFormat="1" applyFont="1" applyFill="1" applyBorder="1" applyAlignment="1">
      <alignment vertical="center" wrapText="1"/>
    </xf>
    <xf numFmtId="174" fontId="96" fillId="0" borderId="3" xfId="0" applyNumberFormat="1" applyFont="1" applyFill="1" applyBorder="1" applyAlignment="1">
      <alignment vertical="center"/>
    </xf>
    <xf numFmtId="174" fontId="96" fillId="0" borderId="0" xfId="0" applyNumberFormat="1" applyFont="1" applyFill="1" applyAlignment="1">
      <alignment vertical="center"/>
    </xf>
    <xf numFmtId="0" fontId="96" fillId="0" borderId="0" xfId="0" applyFont="1" applyFill="1" applyAlignment="1">
      <alignment vertical="center"/>
    </xf>
    <xf numFmtId="296" fontId="238" fillId="0" borderId="62" xfId="1895" applyNumberFormat="1" applyFont="1" applyFill="1" applyBorder="1" applyAlignment="1">
      <alignment vertical="center"/>
    </xf>
    <xf numFmtId="0" fontId="238" fillId="0" borderId="0" xfId="0" applyFont="1" applyAlignment="1">
      <alignment horizontal="center" vertical="center"/>
    </xf>
    <xf numFmtId="0" fontId="240" fillId="0" borderId="0" xfId="0" applyFont="1" applyFill="1" applyAlignment="1">
      <alignment horizontal="center" vertical="center" wrapText="1"/>
    </xf>
    <xf numFmtId="0" fontId="240" fillId="0" borderId="0" xfId="0" applyFont="1" applyFill="1" applyAlignment="1">
      <alignment horizontal="center" vertical="center"/>
    </xf>
    <xf numFmtId="174" fontId="96" fillId="0" borderId="3" xfId="924" applyNumberFormat="1" applyFont="1" applyFill="1" applyBorder="1" applyAlignment="1">
      <alignment horizontal="center" vertical="center" wrapText="1"/>
    </xf>
    <xf numFmtId="174" fontId="96" fillId="0" borderId="2" xfId="924" applyNumberFormat="1" applyFont="1" applyFill="1" applyBorder="1" applyAlignment="1">
      <alignment horizontal="center" vertical="center" wrapText="1"/>
    </xf>
    <xf numFmtId="174" fontId="96" fillId="0" borderId="8" xfId="924" applyNumberFormat="1" applyFont="1" applyFill="1" applyBorder="1" applyAlignment="1">
      <alignment horizontal="center" vertical="center" wrapText="1"/>
    </xf>
    <xf numFmtId="177" fontId="200" fillId="2" borderId="0" xfId="5" applyNumberFormat="1" applyFont="1" applyFill="1" applyBorder="1"/>
    <xf numFmtId="49" fontId="201" fillId="2" borderId="64" xfId="3" applyNumberFormat="1" applyFont="1" applyFill="1" applyBorder="1" applyAlignment="1">
      <alignment horizontal="center" vertical="center" wrapText="1"/>
    </xf>
    <xf numFmtId="176" fontId="201" fillId="2" borderId="64" xfId="3" applyNumberFormat="1" applyFont="1" applyFill="1" applyBorder="1" applyAlignment="1">
      <alignment horizontal="left" vertical="center" wrapText="1"/>
    </xf>
    <xf numFmtId="174" fontId="201" fillId="2" borderId="64" xfId="5" applyNumberFormat="1" applyFont="1" applyFill="1" applyBorder="1" applyAlignment="1">
      <alignment horizontal="right" vertical="center" wrapText="1"/>
    </xf>
    <xf numFmtId="296" fontId="201" fillId="2" borderId="64" xfId="1" applyNumberFormat="1" applyFont="1" applyFill="1" applyBorder="1" applyAlignment="1">
      <alignment horizontal="right" vertical="center" wrapText="1"/>
    </xf>
    <xf numFmtId="49" fontId="202" fillId="2" borderId="63" xfId="3" applyNumberFormat="1" applyFont="1" applyFill="1" applyBorder="1" applyAlignment="1">
      <alignment horizontal="center" vertical="center" wrapText="1"/>
    </xf>
    <xf numFmtId="176" fontId="202" fillId="2" borderId="63" xfId="3" applyNumberFormat="1" applyFont="1" applyFill="1" applyBorder="1" applyAlignment="1">
      <alignment horizontal="left" vertical="center" wrapText="1"/>
    </xf>
    <xf numFmtId="174" fontId="202" fillId="2" borderId="63" xfId="5" applyNumberFormat="1" applyFont="1" applyFill="1" applyBorder="1" applyAlignment="1">
      <alignment horizontal="right" vertical="center" wrapText="1"/>
    </xf>
    <xf numFmtId="296" fontId="202" fillId="2" borderId="63" xfId="1" applyNumberFormat="1" applyFont="1" applyFill="1" applyBorder="1" applyAlignment="1">
      <alignment horizontal="right" vertical="center" wrapText="1"/>
    </xf>
    <xf numFmtId="49" fontId="201" fillId="2" borderId="63" xfId="3" applyNumberFormat="1" applyFont="1" applyFill="1" applyBorder="1" applyAlignment="1">
      <alignment horizontal="center" vertical="center" wrapText="1"/>
    </xf>
    <xf numFmtId="0" fontId="196" fillId="2" borderId="63" xfId="4" applyFont="1" applyFill="1" applyBorder="1"/>
    <xf numFmtId="0" fontId="195" fillId="2" borderId="63" xfId="4" applyFont="1" applyFill="1" applyBorder="1" applyAlignment="1">
      <alignment vertical="center" wrapText="1"/>
    </xf>
    <xf numFmtId="174" fontId="201" fillId="2" borderId="63" xfId="2" applyNumberFormat="1" applyFont="1" applyFill="1" applyBorder="1" applyAlignment="1">
      <alignment horizontal="left" vertical="center" wrapText="1"/>
    </xf>
    <xf numFmtId="176" fontId="201" fillId="2" borderId="63" xfId="3" applyNumberFormat="1" applyFont="1" applyFill="1" applyBorder="1" applyAlignment="1">
      <alignment horizontal="right" vertical="center" wrapText="1"/>
    </xf>
    <xf numFmtId="49" fontId="195" fillId="2" borderId="63" xfId="3" applyNumberFormat="1" applyFont="1" applyFill="1" applyBorder="1" applyAlignment="1">
      <alignment horizontal="center" vertical="center" wrapText="1"/>
    </xf>
    <xf numFmtId="174" fontId="195" fillId="2" borderId="63" xfId="2" applyNumberFormat="1" applyFont="1" applyFill="1" applyBorder="1" applyAlignment="1">
      <alignment horizontal="left" vertical="center" wrapText="1"/>
    </xf>
    <xf numFmtId="174" fontId="201" fillId="2" borderId="63" xfId="1" applyNumberFormat="1" applyFont="1" applyFill="1" applyBorder="1" applyAlignment="1">
      <alignment horizontal="right" vertical="center" wrapText="1"/>
    </xf>
    <xf numFmtId="176" fontId="201" fillId="2" borderId="63" xfId="3" applyNumberFormat="1" applyFont="1" applyFill="1" applyBorder="1" applyAlignment="1">
      <alignment vertical="center" wrapText="1"/>
    </xf>
    <xf numFmtId="174" fontId="201" fillId="2" borderId="66" xfId="1" applyNumberFormat="1" applyFont="1" applyFill="1" applyBorder="1" applyAlignment="1">
      <alignment horizontal="right" vertical="center" wrapText="1"/>
    </xf>
    <xf numFmtId="296" fontId="201" fillId="2" borderId="66" xfId="1" applyNumberFormat="1" applyFont="1" applyFill="1" applyBorder="1" applyAlignment="1">
      <alignment horizontal="right" vertical="center" wrapText="1"/>
    </xf>
    <xf numFmtId="49" fontId="196" fillId="2" borderId="63" xfId="3" applyNumberFormat="1" applyFont="1" applyFill="1" applyBorder="1" applyAlignment="1">
      <alignment horizontal="center" vertical="center" wrapText="1"/>
    </xf>
    <xf numFmtId="174" fontId="232" fillId="51" borderId="58" xfId="1" applyNumberFormat="1" applyFont="1" applyFill="1" applyBorder="1" applyAlignment="1">
      <alignment horizontal="right" vertical="top" wrapText="1"/>
    </xf>
    <xf numFmtId="174" fontId="232" fillId="52" borderId="53" xfId="1" applyNumberFormat="1" applyFont="1" applyFill="1" applyBorder="1" applyAlignment="1">
      <alignment vertical="top" wrapText="1"/>
    </xf>
    <xf numFmtId="174" fontId="232" fillId="51" borderId="53" xfId="1" applyNumberFormat="1" applyFont="1" applyFill="1" applyBorder="1" applyAlignment="1">
      <alignment horizontal="right" vertical="top" wrapText="1"/>
    </xf>
    <xf numFmtId="174" fontId="232" fillId="51" borderId="55" xfId="1" applyNumberFormat="1" applyFont="1" applyFill="1" applyBorder="1" applyAlignment="1">
      <alignment horizontal="right" vertical="top" wrapText="1"/>
    </xf>
    <xf numFmtId="174" fontId="232" fillId="52" borderId="58" xfId="1" applyNumberFormat="1" applyFont="1" applyFill="1" applyBorder="1" applyAlignment="1">
      <alignment horizontal="right" vertical="top" wrapText="1"/>
    </xf>
    <xf numFmtId="174" fontId="232" fillId="52" borderId="53" xfId="1" applyNumberFormat="1" applyFont="1" applyFill="1" applyBorder="1" applyAlignment="1">
      <alignment horizontal="right" vertical="top" wrapText="1"/>
    </xf>
    <xf numFmtId="174" fontId="232" fillId="52" borderId="55" xfId="1" applyNumberFormat="1" applyFont="1" applyFill="1" applyBorder="1" applyAlignment="1">
      <alignment horizontal="right" vertical="top" wrapText="1"/>
    </xf>
    <xf numFmtId="174" fontId="234" fillId="51" borderId="58" xfId="1" applyNumberFormat="1" applyFont="1" applyFill="1" applyBorder="1" applyAlignment="1">
      <alignment horizontal="right" vertical="top" wrapText="1"/>
    </xf>
    <xf numFmtId="174" fontId="234" fillId="52" borderId="53" xfId="1" applyNumberFormat="1" applyFont="1" applyFill="1" applyBorder="1" applyAlignment="1">
      <alignment vertical="top" wrapText="1"/>
    </xf>
    <xf numFmtId="174" fontId="234" fillId="51" borderId="53" xfId="1" applyNumberFormat="1" applyFont="1" applyFill="1" applyBorder="1" applyAlignment="1">
      <alignment horizontal="right" vertical="top" wrapText="1"/>
    </xf>
    <xf numFmtId="174" fontId="234" fillId="51" borderId="55" xfId="1" applyNumberFormat="1" applyFont="1" applyFill="1" applyBorder="1" applyAlignment="1">
      <alignment horizontal="right" vertical="top" wrapText="1"/>
    </xf>
    <xf numFmtId="0" fontId="69" fillId="2" borderId="0" xfId="0" applyFont="1" applyFill="1"/>
    <xf numFmtId="174" fontId="69" fillId="2" borderId="0" xfId="5" applyNumberFormat="1" applyFont="1" applyFill="1" applyAlignment="1">
      <alignment vertical="center"/>
    </xf>
    <xf numFmtId="0" fontId="69" fillId="2" borderId="0" xfId="0" applyFont="1" applyFill="1" applyAlignment="1">
      <alignment vertical="center"/>
    </xf>
    <xf numFmtId="174" fontId="239" fillId="2" borderId="0" xfId="5" quotePrefix="1" applyNumberFormat="1" applyFont="1" applyFill="1" applyAlignment="1">
      <alignment horizontal="center" vertical="center" wrapText="1"/>
    </xf>
    <xf numFmtId="174" fontId="239" fillId="2" borderId="0" xfId="0" applyNumberFormat="1" applyFont="1" applyFill="1" applyAlignment="1">
      <alignment horizontal="center" vertical="center"/>
    </xf>
    <xf numFmtId="174" fontId="69" fillId="2" borderId="0" xfId="0" applyNumberFormat="1" applyFont="1" applyFill="1"/>
    <xf numFmtId="176" fontId="69" fillId="2" borderId="0" xfId="3" applyNumberFormat="1" applyFont="1" applyFill="1" applyAlignment="1">
      <alignment horizontal="center" vertical="center"/>
    </xf>
    <xf numFmtId="174" fontId="239" fillId="2" borderId="4" xfId="5" applyNumberFormat="1" applyFont="1" applyFill="1" applyBorder="1" applyAlignment="1">
      <alignment vertical="center"/>
    </xf>
    <xf numFmtId="174" fontId="239" fillId="2" borderId="5" xfId="5" applyNumberFormat="1" applyFont="1" applyFill="1" applyBorder="1" applyAlignment="1">
      <alignment vertical="center"/>
    </xf>
    <xf numFmtId="174" fontId="239" fillId="2" borderId="3" xfId="5" quotePrefix="1" applyNumberFormat="1" applyFont="1" applyFill="1" applyBorder="1" applyAlignment="1">
      <alignment horizontal="center" vertical="center" wrapText="1"/>
    </xf>
    <xf numFmtId="1" fontId="69" fillId="2" borderId="8" xfId="0" applyNumberFormat="1" applyFont="1" applyFill="1" applyBorder="1" applyAlignment="1">
      <alignment horizontal="center" vertical="center" wrapText="1"/>
    </xf>
    <xf numFmtId="1" fontId="69" fillId="2" borderId="8" xfId="5" quotePrefix="1" applyNumberFormat="1" applyFont="1" applyFill="1" applyBorder="1" applyAlignment="1">
      <alignment horizontal="center" vertical="center" wrapText="1"/>
    </xf>
    <xf numFmtId="1" fontId="69" fillId="2" borderId="8" xfId="0" applyNumberFormat="1" applyFont="1" applyFill="1" applyBorder="1" applyAlignment="1">
      <alignment horizontal="center" vertical="center"/>
    </xf>
    <xf numFmtId="1" fontId="69" fillId="2" borderId="0" xfId="0" applyNumberFormat="1" applyFont="1" applyFill="1" applyAlignment="1">
      <alignment vertical="center"/>
    </xf>
    <xf numFmtId="0" fontId="239" fillId="2" borderId="63" xfId="0" applyFont="1" applyFill="1" applyBorder="1" applyAlignment="1">
      <alignment horizontal="center" vertical="center"/>
    </xf>
    <xf numFmtId="0" fontId="239" fillId="2" borderId="64" xfId="0" applyFont="1" applyFill="1" applyBorder="1" applyAlignment="1">
      <alignment horizontal="center" vertical="center" wrapText="1"/>
    </xf>
    <xf numFmtId="174" fontId="239" fillId="2" borderId="63" xfId="5" applyNumberFormat="1" applyFont="1" applyFill="1" applyBorder="1" applyAlignment="1">
      <alignment horizontal="center" vertical="center" wrapText="1"/>
    </xf>
    <xf numFmtId="296" fontId="239" fillId="2" borderId="63" xfId="1895" applyNumberFormat="1" applyFont="1" applyFill="1" applyBorder="1" applyAlignment="1">
      <alignment vertical="center"/>
    </xf>
    <xf numFmtId="174" fontId="239" fillId="2" borderId="0" xfId="5" applyNumberFormat="1" applyFont="1" applyFill="1" applyAlignment="1">
      <alignment vertical="center"/>
    </xf>
    <xf numFmtId="298" fontId="239" fillId="2" borderId="0" xfId="0" applyNumberFormat="1" applyFont="1" applyFill="1" applyAlignment="1">
      <alignment vertical="center"/>
    </xf>
    <xf numFmtId="0" fontId="239" fillId="2" borderId="0" xfId="0" applyFont="1" applyFill="1" applyAlignment="1">
      <alignment vertical="center"/>
    </xf>
    <xf numFmtId="0" fontId="239" fillId="2" borderId="63" xfId="0" applyFont="1" applyFill="1" applyBorder="1" applyAlignment="1">
      <alignment vertical="center" wrapText="1"/>
    </xf>
    <xf numFmtId="174" fontId="239" fillId="2" borderId="63" xfId="5" applyNumberFormat="1" applyFont="1" applyFill="1" applyBorder="1" applyAlignment="1">
      <alignment vertical="center"/>
    </xf>
    <xf numFmtId="43" fontId="239" fillId="2" borderId="0" xfId="0" applyNumberFormat="1" applyFont="1" applyFill="1" applyAlignment="1">
      <alignment vertical="center"/>
    </xf>
    <xf numFmtId="174" fontId="245" fillId="2" borderId="0" xfId="5" applyNumberFormat="1" applyFont="1" applyFill="1" applyAlignment="1">
      <alignment vertical="center"/>
    </xf>
    <xf numFmtId="174" fontId="245" fillId="2" borderId="0" xfId="0" applyNumberFormat="1" applyFont="1" applyFill="1" applyAlignment="1">
      <alignment vertical="center"/>
    </xf>
    <xf numFmtId="0" fontId="245" fillId="2" borderId="0" xfId="0" applyFont="1" applyFill="1" applyAlignment="1">
      <alignment vertical="center"/>
    </xf>
    <xf numFmtId="0" fontId="69" fillId="2" borderId="63" xfId="0" applyFont="1" applyFill="1" applyBorder="1" applyAlignment="1">
      <alignment vertical="center" wrapText="1"/>
    </xf>
    <xf numFmtId="174" fontId="69" fillId="2" borderId="63" xfId="5" applyNumberFormat="1" applyFont="1" applyFill="1" applyBorder="1" applyAlignment="1">
      <alignment vertical="center"/>
    </xf>
    <xf numFmtId="296" fontId="69" fillId="2" borderId="63" xfId="1895" applyNumberFormat="1" applyFont="1" applyFill="1" applyBorder="1" applyAlignment="1">
      <alignment vertical="center"/>
    </xf>
    <xf numFmtId="0" fontId="69" fillId="2" borderId="63" xfId="0" applyFont="1" applyFill="1" applyBorder="1" applyAlignment="1">
      <alignment horizontal="center" vertical="center"/>
    </xf>
    <xf numFmtId="255" fontId="69" fillId="2" borderId="63" xfId="5" applyNumberFormat="1" applyFont="1" applyFill="1" applyBorder="1" applyAlignment="1">
      <alignment vertical="center"/>
    </xf>
    <xf numFmtId="174" fontId="69" fillId="2" borderId="0" xfId="0" applyNumberFormat="1" applyFont="1" applyFill="1" applyAlignment="1">
      <alignment vertical="center"/>
    </xf>
    <xf numFmtId="174" fontId="239" fillId="2" borderId="0" xfId="0" applyNumberFormat="1" applyFont="1" applyFill="1" applyAlignment="1">
      <alignment vertical="center"/>
    </xf>
    <xf numFmtId="0" fontId="239" fillId="2" borderId="63" xfId="0" quotePrefix="1" applyFont="1" applyFill="1" applyBorder="1" applyAlignment="1">
      <alignment horizontal="center" vertical="center"/>
    </xf>
    <xf numFmtId="255" fontId="239" fillId="2" borderId="63" xfId="5" applyNumberFormat="1" applyFont="1" applyFill="1" applyBorder="1" applyAlignment="1">
      <alignment vertical="center"/>
    </xf>
    <xf numFmtId="0" fontId="239" fillId="2" borderId="65" xfId="0" applyFont="1" applyFill="1" applyBorder="1" applyAlignment="1">
      <alignment horizontal="center" vertical="center"/>
    </xf>
    <xf numFmtId="0" fontId="239" fillId="2" borderId="65" xfId="0" applyFont="1" applyFill="1" applyBorder="1" applyAlignment="1">
      <alignment vertical="center" wrapText="1"/>
    </xf>
    <xf numFmtId="174" fontId="239" fillId="2" borderId="65" xfId="5" applyNumberFormat="1" applyFont="1" applyFill="1" applyBorder="1" applyAlignment="1">
      <alignment vertical="center"/>
    </xf>
    <xf numFmtId="255" fontId="239" fillId="2" borderId="65" xfId="5" applyNumberFormat="1" applyFont="1" applyFill="1" applyBorder="1" applyAlignment="1">
      <alignment vertical="center"/>
    </xf>
    <xf numFmtId="174" fontId="246" fillId="2" borderId="0" xfId="5" applyNumberFormat="1" applyFont="1" applyFill="1" applyAlignment="1">
      <alignment vertical="center"/>
    </xf>
    <xf numFmtId="174" fontId="239" fillId="2" borderId="66" xfId="5" applyNumberFormat="1" applyFont="1" applyFill="1" applyBorder="1" applyAlignment="1">
      <alignment vertical="center"/>
    </xf>
    <xf numFmtId="255" fontId="239" fillId="2" borderId="66" xfId="5" applyNumberFormat="1" applyFont="1" applyFill="1" applyBorder="1" applyAlignment="1">
      <alignment vertical="center"/>
    </xf>
    <xf numFmtId="0" fontId="239" fillId="2" borderId="66" xfId="0" applyFont="1" applyFill="1" applyBorder="1" applyAlignment="1">
      <alignment vertical="center"/>
    </xf>
    <xf numFmtId="174" fontId="247" fillId="2" borderId="0" xfId="0" applyNumberFormat="1" applyFont="1" applyFill="1" applyAlignment="1">
      <alignment vertical="center"/>
    </xf>
    <xf numFmtId="0" fontId="69" fillId="2" borderId="0" xfId="0" applyFont="1" applyFill="1" applyAlignment="1">
      <alignment horizontal="left" vertical="center"/>
    </xf>
    <xf numFmtId="0" fontId="246" fillId="2" borderId="0" xfId="0" applyFont="1" applyFill="1" applyAlignment="1">
      <alignment vertical="center"/>
    </xf>
    <xf numFmtId="0" fontId="69" fillId="2" borderId="0" xfId="0" applyFont="1" applyFill="1" applyAlignment="1">
      <alignment horizontal="center" vertical="center"/>
    </xf>
    <xf numFmtId="174" fontId="248" fillId="2" borderId="0" xfId="5" applyNumberFormat="1" applyFont="1" applyFill="1" applyAlignment="1">
      <alignment vertical="center"/>
    </xf>
    <xf numFmtId="174" fontId="198" fillId="2" borderId="0" xfId="5" applyNumberFormat="1" applyFont="1" applyFill="1" applyBorder="1"/>
    <xf numFmtId="174" fontId="203" fillId="2" borderId="0" xfId="5" applyNumberFormat="1" applyFont="1" applyFill="1" applyBorder="1"/>
    <xf numFmtId="174" fontId="249" fillId="2" borderId="63" xfId="1" applyNumberFormat="1" applyFont="1" applyFill="1" applyBorder="1" applyAlignment="1">
      <alignment horizontal="right" vertical="center" wrapText="1"/>
    </xf>
    <xf numFmtId="0" fontId="245" fillId="2" borderId="63" xfId="0" applyFont="1" applyFill="1" applyBorder="1" applyAlignment="1">
      <alignment horizontal="center" vertical="center" wrapText="1"/>
    </xf>
    <xf numFmtId="0" fontId="245" fillId="2" borderId="63" xfId="0" applyFont="1" applyFill="1" applyBorder="1" applyAlignment="1">
      <alignment vertical="center" wrapText="1"/>
    </xf>
    <xf numFmtId="174" fontId="245" fillId="2" borderId="63" xfId="5" applyNumberFormat="1" applyFont="1" applyFill="1" applyBorder="1" applyAlignment="1">
      <alignment vertical="center"/>
    </xf>
    <xf numFmtId="296" fontId="245" fillId="2" borderId="63" xfId="1895" applyNumberFormat="1" applyFont="1" applyFill="1" applyBorder="1" applyAlignment="1">
      <alignment vertical="center"/>
    </xf>
    <xf numFmtId="0" fontId="69" fillId="2" borderId="63" xfId="0" quotePrefix="1" applyFont="1" applyFill="1" applyBorder="1" applyAlignment="1">
      <alignment horizontal="center" vertical="center"/>
    </xf>
    <xf numFmtId="0" fontId="69" fillId="2" borderId="63" xfId="0" quotePrefix="1" applyFont="1" applyFill="1" applyBorder="1" applyAlignment="1">
      <alignment horizontal="center" vertical="center" wrapText="1"/>
    </xf>
    <xf numFmtId="174" fontId="239" fillId="2" borderId="3" xfId="5" applyNumberFormat="1" applyFont="1" applyFill="1" applyBorder="1" applyAlignment="1">
      <alignment horizontal="center" vertical="center" wrapText="1"/>
    </xf>
    <xf numFmtId="174" fontId="239" fillId="2" borderId="4" xfId="5" applyNumberFormat="1" applyFont="1" applyFill="1" applyBorder="1" applyAlignment="1">
      <alignment horizontal="center" vertical="center" wrapText="1"/>
    </xf>
    <xf numFmtId="0" fontId="239" fillId="2" borderId="3" xfId="0" applyFont="1" applyFill="1" applyBorder="1" applyAlignment="1">
      <alignment horizontal="center" vertical="center" wrapText="1"/>
    </xf>
    <xf numFmtId="0" fontId="239" fillId="2" borderId="0" xfId="0" applyFont="1" applyFill="1" applyAlignment="1">
      <alignment horizontal="center" vertical="center"/>
    </xf>
    <xf numFmtId="174" fontId="250" fillId="2" borderId="0" xfId="5" applyNumberFormat="1" applyFont="1" applyFill="1" applyAlignment="1">
      <alignment vertical="center"/>
    </xf>
    <xf numFmtId="0" fontId="195" fillId="2" borderId="0" xfId="4" applyFont="1" applyFill="1" applyAlignment="1">
      <alignment horizontal="left" vertical="top" wrapText="1"/>
    </xf>
    <xf numFmtId="49" fontId="201" fillId="2" borderId="2" xfId="3" applyNumberFormat="1" applyFont="1" applyFill="1" applyBorder="1" applyAlignment="1">
      <alignment horizontal="center" vertical="center"/>
    </xf>
    <xf numFmtId="49" fontId="201" fillId="2" borderId="7" xfId="3" applyNumberFormat="1" applyFont="1" applyFill="1" applyBorder="1" applyAlignment="1">
      <alignment horizontal="center" vertical="center"/>
    </xf>
    <xf numFmtId="49" fontId="201" fillId="2" borderId="8" xfId="3" applyNumberFormat="1" applyFont="1" applyFill="1" applyBorder="1" applyAlignment="1">
      <alignment horizontal="center" vertical="center"/>
    </xf>
    <xf numFmtId="176" fontId="201" fillId="2" borderId="2" xfId="3" applyNumberFormat="1" applyFont="1" applyFill="1" applyBorder="1" applyAlignment="1">
      <alignment horizontal="center" vertical="center"/>
    </xf>
    <xf numFmtId="176" fontId="201" fillId="2" borderId="7" xfId="3" applyNumberFormat="1" applyFont="1" applyFill="1" applyBorder="1" applyAlignment="1">
      <alignment horizontal="center" vertical="center"/>
    </xf>
    <xf numFmtId="176" fontId="201" fillId="2" borderId="8" xfId="3" applyNumberFormat="1" applyFont="1" applyFill="1" applyBorder="1" applyAlignment="1">
      <alignment horizontal="center" vertical="center"/>
    </xf>
    <xf numFmtId="176" fontId="201" fillId="2" borderId="2" xfId="3" applyNumberFormat="1" applyFont="1" applyFill="1" applyBorder="1" applyAlignment="1">
      <alignment horizontal="center" vertical="center" wrapText="1"/>
    </xf>
    <xf numFmtId="176" fontId="201" fillId="2" borderId="7" xfId="3" applyNumberFormat="1" applyFont="1" applyFill="1" applyBorder="1" applyAlignment="1">
      <alignment horizontal="center" vertical="center" wrapText="1"/>
    </xf>
    <xf numFmtId="176" fontId="201" fillId="2" borderId="8" xfId="3" applyNumberFormat="1" applyFont="1" applyFill="1" applyBorder="1" applyAlignment="1">
      <alignment horizontal="center" vertical="center" wrapText="1"/>
    </xf>
    <xf numFmtId="174" fontId="201" fillId="2" borderId="2" xfId="1" applyNumberFormat="1" applyFont="1" applyFill="1" applyBorder="1" applyAlignment="1">
      <alignment horizontal="center" vertical="center" wrapText="1"/>
    </xf>
    <xf numFmtId="174" fontId="201" fillId="2" borderId="7" xfId="1" applyNumberFormat="1" applyFont="1" applyFill="1" applyBorder="1" applyAlignment="1">
      <alignment horizontal="center" vertical="center" wrapText="1"/>
    </xf>
    <xf numFmtId="174" fontId="201" fillId="2" borderId="8" xfId="1" applyNumberFormat="1" applyFont="1" applyFill="1" applyBorder="1" applyAlignment="1">
      <alignment horizontal="center" vertical="center" wrapText="1"/>
    </xf>
    <xf numFmtId="176" fontId="201" fillId="2" borderId="6" xfId="3" applyNumberFormat="1" applyFont="1" applyFill="1" applyBorder="1" applyAlignment="1">
      <alignment horizontal="center" vertical="center" wrapText="1"/>
    </xf>
    <xf numFmtId="176" fontId="201" fillId="2" borderId="5" xfId="3" applyNumberFormat="1" applyFont="1" applyFill="1" applyBorder="1" applyAlignment="1">
      <alignment horizontal="center" vertical="center" wrapText="1"/>
    </xf>
    <xf numFmtId="0" fontId="200" fillId="2" borderId="0" xfId="4" applyFont="1" applyFill="1" applyAlignment="1">
      <alignment horizontal="center"/>
    </xf>
    <xf numFmtId="49" fontId="206" fillId="2" borderId="0" xfId="2" applyNumberFormat="1" applyFont="1" applyFill="1" applyBorder="1" applyAlignment="1">
      <alignment horizontal="center" vertical="center"/>
    </xf>
    <xf numFmtId="176" fontId="201" fillId="2" borderId="88" xfId="3" applyNumberFormat="1" applyFont="1" applyFill="1" applyBorder="1" applyAlignment="1">
      <alignment horizontal="center" vertical="center" wrapText="1"/>
    </xf>
    <xf numFmtId="176" fontId="201" fillId="2" borderId="89" xfId="3" applyNumberFormat="1" applyFont="1" applyFill="1" applyBorder="1" applyAlignment="1">
      <alignment horizontal="center" vertical="center" wrapText="1"/>
    </xf>
    <xf numFmtId="176" fontId="201" fillId="2" borderId="90" xfId="3" applyNumberFormat="1" applyFont="1" applyFill="1" applyBorder="1" applyAlignment="1">
      <alignment horizontal="center" vertical="center" wrapText="1"/>
    </xf>
    <xf numFmtId="176" fontId="195" fillId="2" borderId="1" xfId="3" applyNumberFormat="1" applyFont="1" applyFill="1" applyBorder="1" applyAlignment="1">
      <alignment horizontal="center" vertical="center"/>
    </xf>
    <xf numFmtId="0" fontId="239" fillId="2" borderId="3" xfId="0" applyFont="1" applyFill="1" applyBorder="1" applyAlignment="1">
      <alignment horizontal="center" vertical="center" wrapText="1"/>
    </xf>
    <xf numFmtId="174" fontId="239" fillId="2" borderId="2" xfId="5" quotePrefix="1" applyNumberFormat="1" applyFont="1" applyFill="1" applyBorder="1" applyAlignment="1">
      <alignment horizontal="center" vertical="center" wrapText="1"/>
    </xf>
    <xf numFmtId="174" fontId="239" fillId="2" borderId="7" xfId="5" quotePrefix="1" applyNumberFormat="1" applyFont="1" applyFill="1" applyBorder="1" applyAlignment="1">
      <alignment horizontal="center" vertical="center" wrapText="1"/>
    </xf>
    <xf numFmtId="174" fontId="239" fillId="2" borderId="8" xfId="5" quotePrefix="1" applyNumberFormat="1" applyFont="1" applyFill="1" applyBorder="1" applyAlignment="1">
      <alignment horizontal="center" vertical="center" wrapText="1"/>
    </xf>
    <xf numFmtId="0" fontId="239" fillId="2" borderId="3" xfId="0" applyFont="1" applyFill="1" applyBorder="1" applyAlignment="1">
      <alignment horizontal="center"/>
    </xf>
    <xf numFmtId="0" fontId="239" fillId="2" borderId="0" xfId="0" applyFont="1" applyFill="1" applyAlignment="1">
      <alignment horizontal="center" vertical="center"/>
    </xf>
    <xf numFmtId="49" fontId="245" fillId="2" borderId="0" xfId="2" applyNumberFormat="1" applyFont="1" applyFill="1" applyAlignment="1">
      <alignment horizontal="center" vertical="center"/>
    </xf>
    <xf numFmtId="0" fontId="239" fillId="2" borderId="66" xfId="0" applyFont="1" applyFill="1" applyBorder="1" applyAlignment="1">
      <alignment horizontal="center" vertical="center"/>
    </xf>
    <xf numFmtId="174" fontId="239" fillId="2" borderId="4" xfId="5" quotePrefix="1" applyNumberFormat="1" applyFont="1" applyFill="1" applyBorder="1" applyAlignment="1">
      <alignment horizontal="center" vertical="center" wrapText="1"/>
    </xf>
    <xf numFmtId="174" fontId="239" fillId="2" borderId="6" xfId="5" quotePrefix="1" applyNumberFormat="1" applyFont="1" applyFill="1" applyBorder="1" applyAlignment="1">
      <alignment horizontal="center" vertical="center" wrapText="1"/>
    </xf>
    <xf numFmtId="174" fontId="239" fillId="2" borderId="5" xfId="5" quotePrefix="1" applyNumberFormat="1" applyFont="1" applyFill="1" applyBorder="1" applyAlignment="1">
      <alignment horizontal="center" vertical="center" wrapText="1"/>
    </xf>
    <xf numFmtId="174" fontId="239" fillId="2" borderId="2" xfId="5" applyNumberFormat="1" applyFont="1" applyFill="1" applyBorder="1" applyAlignment="1">
      <alignment horizontal="center" vertical="center" wrapText="1" shrinkToFit="1"/>
    </xf>
    <xf numFmtId="174" fontId="239" fillId="2" borderId="7" xfId="5" applyNumberFormat="1" applyFont="1" applyFill="1" applyBorder="1" applyAlignment="1">
      <alignment horizontal="center" vertical="center" wrapText="1" shrinkToFit="1"/>
    </xf>
    <xf numFmtId="174" fontId="239" fillId="2" borderId="8" xfId="5" applyNumberFormat="1" applyFont="1" applyFill="1" applyBorder="1" applyAlignment="1">
      <alignment horizontal="center" vertical="center" wrapText="1" shrinkToFit="1"/>
    </xf>
    <xf numFmtId="174" fontId="239" fillId="2" borderId="3" xfId="5" applyNumberFormat="1" applyFont="1" applyFill="1" applyBorder="1" applyAlignment="1">
      <alignment horizontal="center" vertical="center" wrapText="1" shrinkToFit="1"/>
    </xf>
    <xf numFmtId="174" fontId="239" fillId="2" borderId="3" xfId="5" applyNumberFormat="1" applyFont="1" applyFill="1" applyBorder="1" applyAlignment="1">
      <alignment horizontal="center" vertical="center" wrapText="1"/>
    </xf>
    <xf numFmtId="174" fontId="239" fillId="2" borderId="4" xfId="5" applyNumberFormat="1" applyFont="1" applyFill="1" applyBorder="1" applyAlignment="1">
      <alignment horizontal="center" vertical="center" wrapText="1"/>
    </xf>
    <xf numFmtId="175" fontId="239" fillId="2" borderId="3" xfId="5" applyNumberFormat="1" applyFont="1" applyFill="1" applyBorder="1" applyAlignment="1">
      <alignment horizontal="center" vertical="center" wrapText="1"/>
    </xf>
    <xf numFmtId="0" fontId="69" fillId="2" borderId="2" xfId="0" applyFont="1" applyFill="1" applyBorder="1"/>
    <xf numFmtId="0" fontId="69" fillId="2" borderId="7" xfId="0" applyFont="1" applyFill="1" applyBorder="1"/>
    <xf numFmtId="0" fontId="69" fillId="2" borderId="8" xfId="0" applyFont="1" applyFill="1" applyBorder="1"/>
    <xf numFmtId="0" fontId="239" fillId="2" borderId="2" xfId="0" applyFont="1" applyFill="1" applyBorder="1" applyAlignment="1">
      <alignment horizontal="center" vertical="center"/>
    </xf>
    <xf numFmtId="0" fontId="239" fillId="2" borderId="7" xfId="0" applyFont="1" applyFill="1" applyBorder="1" applyAlignment="1">
      <alignment horizontal="center" vertical="center"/>
    </xf>
    <xf numFmtId="0" fontId="239" fillId="2" borderId="8" xfId="0" applyFont="1" applyFill="1" applyBorder="1" applyAlignment="1">
      <alignment horizontal="center" vertical="center"/>
    </xf>
    <xf numFmtId="174" fontId="239" fillId="2" borderId="2" xfId="5" applyNumberFormat="1" applyFont="1" applyFill="1" applyBorder="1" applyAlignment="1">
      <alignment horizontal="center" vertical="center" wrapText="1"/>
    </xf>
    <xf numFmtId="174" fontId="239" fillId="2" borderId="7" xfId="5" applyNumberFormat="1" applyFont="1" applyFill="1" applyBorder="1" applyAlignment="1">
      <alignment horizontal="center" vertical="center" wrapText="1"/>
    </xf>
    <xf numFmtId="174" fontId="239" fillId="2" borderId="8" xfId="5" applyNumberFormat="1" applyFont="1" applyFill="1" applyBorder="1" applyAlignment="1">
      <alignment horizontal="center" vertical="center" wrapText="1"/>
    </xf>
    <xf numFmtId="0" fontId="231" fillId="51" borderId="0" xfId="0" applyFont="1" applyFill="1" applyAlignment="1">
      <alignment horizontal="center" vertical="center" wrapText="1"/>
    </xf>
    <xf numFmtId="0" fontId="228" fillId="51" borderId="0" xfId="0" applyFont="1" applyFill="1" applyAlignment="1">
      <alignment horizontal="center" vertical="center" wrapText="1"/>
    </xf>
    <xf numFmtId="0" fontId="229" fillId="51" borderId="0" xfId="0" applyFont="1" applyFill="1" applyAlignment="1">
      <alignment horizontal="center" vertical="center" wrapText="1"/>
    </xf>
    <xf numFmtId="0" fontId="227" fillId="51" borderId="0" xfId="0" applyFont="1" applyFill="1" applyAlignment="1">
      <alignment horizontal="center" vertical="center" wrapText="1"/>
    </xf>
    <xf numFmtId="0" fontId="230" fillId="51" borderId="0" xfId="0" applyFont="1" applyFill="1" applyAlignment="1">
      <alignment horizontal="center" vertical="center" wrapText="1"/>
    </xf>
    <xf numFmtId="174" fontId="201" fillId="2" borderId="3" xfId="1" applyNumberFormat="1" applyFont="1" applyFill="1" applyBorder="1" applyAlignment="1">
      <alignment horizontal="center" vertical="center" wrapText="1"/>
    </xf>
    <xf numFmtId="176" fontId="195" fillId="2" borderId="3" xfId="3" applyNumberFormat="1" applyFont="1" applyFill="1" applyBorder="1" applyAlignment="1">
      <alignment horizontal="center" vertical="center" wrapText="1"/>
    </xf>
    <xf numFmtId="176" fontId="195" fillId="2" borderId="3" xfId="3" applyNumberFormat="1" applyFont="1" applyFill="1" applyBorder="1" applyAlignment="1">
      <alignment horizontal="center"/>
    </xf>
    <xf numFmtId="176" fontId="201" fillId="2" borderId="3" xfId="3" applyNumberFormat="1" applyFont="1" applyFill="1" applyBorder="1" applyAlignment="1">
      <alignment horizontal="center" vertical="center" wrapText="1"/>
    </xf>
    <xf numFmtId="176" fontId="201" fillId="2" borderId="3" xfId="3" applyNumberFormat="1" applyFont="1" applyFill="1" applyBorder="1" applyAlignment="1">
      <alignment horizontal="center"/>
    </xf>
    <xf numFmtId="49" fontId="201" fillId="2" borderId="3" xfId="3" applyNumberFormat="1" applyFont="1" applyFill="1" applyBorder="1" applyAlignment="1">
      <alignment horizontal="center" vertical="center"/>
    </xf>
    <xf numFmtId="176" fontId="201" fillId="2" borderId="3" xfId="3" applyNumberFormat="1" applyFont="1" applyFill="1" applyBorder="1" applyAlignment="1">
      <alignment horizontal="center" vertical="center"/>
    </xf>
    <xf numFmtId="169" fontId="195" fillId="2" borderId="3" xfId="5" applyFont="1" applyFill="1" applyBorder="1" applyAlignment="1">
      <alignment horizontal="center"/>
    </xf>
    <xf numFmtId="0" fontId="96" fillId="0" borderId="3" xfId="0" applyFont="1" applyFill="1" applyBorder="1" applyAlignment="1">
      <alignment horizontal="center" vertical="center"/>
    </xf>
    <xf numFmtId="0" fontId="238" fillId="0" borderId="0" xfId="0" applyFont="1" applyAlignment="1">
      <alignment horizontal="left" vertical="center" wrapText="1"/>
    </xf>
    <xf numFmtId="0" fontId="238" fillId="0" borderId="0" xfId="0" applyFont="1" applyAlignment="1">
      <alignment horizontal="center" vertical="center"/>
    </xf>
    <xf numFmtId="0" fontId="239" fillId="0" borderId="3" xfId="0" applyFont="1" applyFill="1" applyBorder="1" applyAlignment="1">
      <alignment horizontal="center" vertical="center"/>
    </xf>
    <xf numFmtId="0" fontId="240" fillId="0" borderId="0" xfId="0" applyFont="1" applyFill="1" applyAlignment="1">
      <alignment horizontal="center" vertical="center" wrapText="1"/>
    </xf>
    <xf numFmtId="0" fontId="240" fillId="0" borderId="0" xfId="0" applyFont="1" applyFill="1" applyAlignment="1">
      <alignment horizontal="center" vertical="center"/>
    </xf>
    <xf numFmtId="174" fontId="96" fillId="0" borderId="3" xfId="924" applyNumberFormat="1" applyFont="1" applyFill="1" applyBorder="1" applyAlignment="1">
      <alignment horizontal="center" vertical="center" wrapText="1"/>
    </xf>
    <xf numFmtId="174" fontId="96" fillId="0" borderId="2" xfId="924" applyNumberFormat="1" applyFont="1" applyFill="1" applyBorder="1" applyAlignment="1">
      <alignment horizontal="center" vertical="center" wrapText="1"/>
    </xf>
    <xf numFmtId="174" fontId="96" fillId="0" borderId="8" xfId="924" applyNumberFormat="1" applyFont="1" applyFill="1" applyBorder="1" applyAlignment="1">
      <alignment horizontal="center" vertical="center" wrapText="1"/>
    </xf>
    <xf numFmtId="174" fontId="194" fillId="51" borderId="52" xfId="1" applyNumberFormat="1" applyFont="1" applyFill="1" applyBorder="1" applyAlignment="1">
      <alignment horizontal="center" wrapText="1"/>
    </xf>
    <xf numFmtId="174" fontId="194" fillId="51" borderId="56" xfId="1" applyNumberFormat="1" applyFont="1" applyFill="1" applyBorder="1" applyAlignment="1">
      <alignment horizontal="center" wrapText="1"/>
    </xf>
    <xf numFmtId="174" fontId="194" fillId="51" borderId="57" xfId="1" applyNumberFormat="1" applyFont="1" applyFill="1" applyBorder="1" applyAlignment="1">
      <alignment horizontal="center" wrapText="1"/>
    </xf>
    <xf numFmtId="174" fontId="194" fillId="51" borderId="53" xfId="1" applyNumberFormat="1" applyFont="1" applyFill="1" applyBorder="1" applyAlignment="1">
      <alignment horizontal="center" wrapText="1"/>
    </xf>
    <xf numFmtId="174" fontId="194" fillId="51" borderId="54" xfId="1" applyNumberFormat="1" applyFont="1" applyFill="1" applyBorder="1" applyAlignment="1">
      <alignment horizontal="center" wrapText="1"/>
    </xf>
    <xf numFmtId="174" fontId="194" fillId="51" borderId="55" xfId="1" applyNumberFormat="1" applyFont="1" applyFill="1" applyBorder="1" applyAlignment="1">
      <alignment horizontal="center" wrapText="1"/>
    </xf>
    <xf numFmtId="174" fontId="194" fillId="52" borderId="52" xfId="1" applyNumberFormat="1" applyFont="1" applyFill="1" applyBorder="1" applyAlignment="1">
      <alignment horizontal="center" wrapText="1"/>
    </xf>
    <xf numFmtId="174" fontId="194" fillId="52" borderId="57" xfId="1" applyNumberFormat="1" applyFont="1" applyFill="1" applyBorder="1" applyAlignment="1">
      <alignment horizontal="center" wrapText="1"/>
    </xf>
    <xf numFmtId="174" fontId="207" fillId="51" borderId="0" xfId="1" applyNumberFormat="1" applyFont="1" applyFill="1" applyAlignment="1">
      <alignment horizontal="center" wrapText="1"/>
    </xf>
    <xf numFmtId="174" fontId="0" fillId="51" borderId="0" xfId="1" applyNumberFormat="1" applyFont="1" applyFill="1" applyAlignment="1">
      <alignment wrapText="1"/>
    </xf>
    <xf numFmtId="174" fontId="207" fillId="51" borderId="0" xfId="1" applyNumberFormat="1" applyFont="1" applyFill="1" applyAlignment="1">
      <alignment horizontal="center" vertical="top" wrapText="1"/>
    </xf>
    <xf numFmtId="174" fontId="207" fillId="51" borderId="76" xfId="1" applyNumberFormat="1" applyFont="1" applyFill="1" applyBorder="1" applyAlignment="1">
      <alignment horizontal="center" wrapText="1"/>
    </xf>
    <xf numFmtId="174" fontId="243" fillId="51" borderId="52" xfId="1" applyNumberFormat="1" applyFont="1" applyFill="1" applyBorder="1" applyAlignment="1">
      <alignment horizontal="center" wrapText="1"/>
    </xf>
    <xf numFmtId="174" fontId="243" fillId="51" borderId="56" xfId="1" applyNumberFormat="1" applyFont="1" applyFill="1" applyBorder="1" applyAlignment="1">
      <alignment horizontal="center" wrapText="1"/>
    </xf>
    <xf numFmtId="174" fontId="243" fillId="51" borderId="57" xfId="1" applyNumberFormat="1" applyFont="1" applyFill="1" applyBorder="1" applyAlignment="1">
      <alignment horizontal="center" wrapText="1"/>
    </xf>
    <xf numFmtId="174" fontId="243" fillId="51" borderId="53" xfId="1" applyNumberFormat="1" applyFont="1" applyFill="1" applyBorder="1" applyAlignment="1">
      <alignment horizontal="center" wrapText="1"/>
    </xf>
    <xf numFmtId="174" fontId="243" fillId="51" borderId="54" xfId="1" applyNumberFormat="1" applyFont="1" applyFill="1" applyBorder="1" applyAlignment="1">
      <alignment horizontal="center" wrapText="1"/>
    </xf>
    <xf numFmtId="174" fontId="243" fillId="51" borderId="55" xfId="1" applyNumberFormat="1" applyFont="1" applyFill="1" applyBorder="1" applyAlignment="1">
      <alignment horizontal="center" wrapText="1"/>
    </xf>
    <xf numFmtId="174" fontId="207" fillId="51" borderId="0" xfId="1" applyNumberFormat="1" applyFont="1" applyFill="1" applyAlignment="1">
      <alignment wrapText="1"/>
    </xf>
    <xf numFmtId="174" fontId="243" fillId="51" borderId="0" xfId="1" applyNumberFormat="1" applyFont="1" applyFill="1" applyAlignment="1">
      <alignment horizontal="center" wrapText="1"/>
    </xf>
  </cellXfs>
  <cellStyles count="1989">
    <cellStyle name="_x0001_" xfId="6"/>
    <cellStyle name="          _x000d__x000a_shell=progman.exe_x000d__x000a_m" xfId="7"/>
    <cellStyle name="#,##0" xfId="8"/>
    <cellStyle name="." xfId="9"/>
    <cellStyle name="._Book1" xfId="10"/>
    <cellStyle name="._VBPL kiểm toán Đầu tư XDCB 2010" xfId="11"/>
    <cellStyle name=".d©y" xfId="12"/>
    <cellStyle name="??" xfId="13"/>
    <cellStyle name="?? [ - ??1" xfId="14"/>
    <cellStyle name="?? [ - ??2" xfId="15"/>
    <cellStyle name="?? [ - ??3" xfId="16"/>
    <cellStyle name="?? [ - ??4" xfId="17"/>
    <cellStyle name="?? [ - ??5" xfId="18"/>
    <cellStyle name="?? [ - ??6" xfId="19"/>
    <cellStyle name="?? [ - ??7" xfId="20"/>
    <cellStyle name="?? [ - ??8" xfId="21"/>
    <cellStyle name="?? [0.00]_        " xfId="22"/>
    <cellStyle name="?? [0]" xfId="23"/>
    <cellStyle name="?_x001d_??%U©÷u&amp;H©÷9_x0008_? s_x000a__x0007__x0001__x0001_" xfId="24"/>
    <cellStyle name="???? [0.00]_      " xfId="25"/>
    <cellStyle name="??????" xfId="26"/>
    <cellStyle name="??????????????????? [0]_FTC_OFFER" xfId="27"/>
    <cellStyle name="???????????????????_FTC_OFFER" xfId="28"/>
    <cellStyle name="????_      " xfId="29"/>
    <cellStyle name="???[0]_?? DI" xfId="30"/>
    <cellStyle name="???_?? DI" xfId="31"/>
    <cellStyle name="??[0]_BRE" xfId="32"/>
    <cellStyle name="??_      " xfId="33"/>
    <cellStyle name="??A? [0]_laroux_1_¢¬???¢â? " xfId="34"/>
    <cellStyle name="??A?_laroux_1_¢¬???¢â? " xfId="35"/>
    <cellStyle name="?¡±¢¥?_?¨ù??¢´¢¥_¢¬???¢â? " xfId="36"/>
    <cellStyle name="?ðÇ%U?&amp;H?_x0008_?s_x000a__x0007__x0001__x0001_" xfId="37"/>
    <cellStyle name="[0]_Chi phÝ kh¸c_V" xfId="38"/>
    <cellStyle name="_1 TONG HOP - CA NA" xfId="39"/>
    <cellStyle name="_Bang Chi tieu (2)" xfId="40"/>
    <cellStyle name="_BAO GIA NGAY 24-10-08 (co dam)" xfId="41"/>
    <cellStyle name="_Bao gia TB Kon Dao 2010" xfId="42"/>
    <cellStyle name="_Bieu tong hop nhu cau ung_Mien Trung" xfId="44"/>
    <cellStyle name="_Bieu ung von 2011 NSNN - TPCP vung DBSClong (10-6-2010)" xfId="45"/>
    <cellStyle name="_Biểu KH 5 năm gửi UB sửa biểu VHXH" xfId="43"/>
    <cellStyle name="_Book1" xfId="46"/>
    <cellStyle name="_Book1_1" xfId="47"/>
    <cellStyle name="_Book1_2" xfId="48"/>
    <cellStyle name="_Book1_BC-QT-WB-dthao" xfId="49"/>
    <cellStyle name="_Book1_Book1" xfId="50"/>
    <cellStyle name="_Book1_DT truong thinh phu" xfId="51"/>
    <cellStyle name="_Book1_Kiem Tra Don Gia" xfId="54"/>
    <cellStyle name="_Book1_Kh ql62 (2010) 11-09" xfId="52"/>
    <cellStyle name="_Book1_khoiluongbdacdoa" xfId="53"/>
    <cellStyle name="_Book1_TH KHAI TOAN THU THIEM cac tuyen TT noi" xfId="55"/>
    <cellStyle name="_C.cong+B.luong-Sanluong" xfId="56"/>
    <cellStyle name="_DO-D1500-KHONG CO TRONG DT" xfId="57"/>
    <cellStyle name="_DT truong thinh phu" xfId="58"/>
    <cellStyle name="_DTDT BL-DL" xfId="59"/>
    <cellStyle name="_du toan lan 3" xfId="60"/>
    <cellStyle name="_Duyet TK thay đôi" xfId="61"/>
    <cellStyle name="_GOITHAUSO2" xfId="62"/>
    <cellStyle name="_GOITHAUSO3" xfId="63"/>
    <cellStyle name="_GOITHAUSO4" xfId="64"/>
    <cellStyle name="_GTXD GOI 2" xfId="65"/>
    <cellStyle name="_GTXD GOI1" xfId="66"/>
    <cellStyle name="_GTXD GOI3" xfId="67"/>
    <cellStyle name="_HaHoa_TDT_DienCSang" xfId="68"/>
    <cellStyle name="_HaHoa19-5-07" xfId="69"/>
    <cellStyle name="_Kiem Tra Don Gia" xfId="72"/>
    <cellStyle name="_KT (2)" xfId="73"/>
    <cellStyle name="_KT (2)_1" xfId="74"/>
    <cellStyle name="_KT (2)_1_Book1" xfId="75"/>
    <cellStyle name="_KT (2)_1_Lora-tungchau" xfId="76"/>
    <cellStyle name="_KT (2)_1_Qt-HT3PQ1(CauKho)" xfId="77"/>
    <cellStyle name="_KT (2)_1_Qt-HT3PQ1(CauKho)_Book1" xfId="78"/>
    <cellStyle name="_KT (2)_1_Qt-HT3PQ1(CauKho)_Don gia quy 3 nam 2003 - Ban Dien Luc" xfId="79"/>
    <cellStyle name="_KT (2)_1_Qt-HT3PQ1(CauKho)_Kiem Tra Don Gia" xfId="80"/>
    <cellStyle name="_KT (2)_1_Qt-HT3PQ1(CauKho)_NC-VL2-2003" xfId="81"/>
    <cellStyle name="_KT (2)_1_Qt-HT3PQ1(CauKho)_NC-VL2-2003_1" xfId="82"/>
    <cellStyle name="_KT (2)_1_Qt-HT3PQ1(CauKho)_XL4Test5" xfId="83"/>
    <cellStyle name="_KT (2)_1_quy luong con lai nam 2004" xfId="84"/>
    <cellStyle name="_KT (2)_1_" xfId="85"/>
    <cellStyle name="_KT (2)_2" xfId="86"/>
    <cellStyle name="_KT (2)_2_Book1" xfId="87"/>
    <cellStyle name="_KT (2)_2_DTDuong dong tien -sua tham tra 2009 - luong 650" xfId="88"/>
    <cellStyle name="_KT (2)_2_quy luong con lai nam 2004" xfId="89"/>
    <cellStyle name="_KT (2)_2_TG-TH" xfId="90"/>
    <cellStyle name="_KT (2)_2_TG-TH_BANG TONG HOP TINH HINH THANH QUYET TOAN (MOI I)" xfId="91"/>
    <cellStyle name="_KT (2)_2_TG-TH_BAO CAO KLCT PT2000" xfId="92"/>
    <cellStyle name="_KT (2)_2_TG-TH_BAO CAO PT2000" xfId="93"/>
    <cellStyle name="_KT (2)_2_TG-TH_BAO CAO PT2000_Book1" xfId="94"/>
    <cellStyle name="_KT (2)_2_TG-TH_Bao cao XDCB 2001 - T11 KH dieu chinh 20-11-THAI" xfId="95"/>
    <cellStyle name="_KT (2)_2_TG-TH_BAO GIA NGAY 24-10-08 (co dam)" xfId="96"/>
    <cellStyle name="_KT (2)_2_TG-TH_Biểu KH 5 năm gửi UB sửa biểu VHXH" xfId="97"/>
    <cellStyle name="_KT (2)_2_TG-TH_Book1" xfId="98"/>
    <cellStyle name="_KT (2)_2_TG-TH_Book1_1" xfId="99"/>
    <cellStyle name="_KT (2)_2_TG-TH_Book1_1_Book1" xfId="100"/>
    <cellStyle name="_KT (2)_2_TG-TH_Book1_1_DanhMucDonGiaVTTB_Dien_TAM" xfId="101"/>
    <cellStyle name="_KT (2)_2_TG-TH_Book1_1_khoiluongbdacdoa" xfId="102"/>
    <cellStyle name="_KT (2)_2_TG-TH_Book1_2" xfId="103"/>
    <cellStyle name="_KT (2)_2_TG-TH_Book1_2_Book1" xfId="104"/>
    <cellStyle name="_KT (2)_2_TG-TH_Book1_3" xfId="105"/>
    <cellStyle name="_KT (2)_2_TG-TH_Book1_3_Book1" xfId="106"/>
    <cellStyle name="_KT (2)_2_TG-TH_Book1_3_DT truong thinh phu" xfId="107"/>
    <cellStyle name="_KT (2)_2_TG-TH_Book1_3_XL4Test5" xfId="108"/>
    <cellStyle name="_KT (2)_2_TG-TH_Book1_4" xfId="109"/>
    <cellStyle name="_KT (2)_2_TG-TH_Book1_Book1" xfId="110"/>
    <cellStyle name="_KT (2)_2_TG-TH_Book1_DanhMucDonGiaVTTB_Dien_TAM" xfId="111"/>
    <cellStyle name="_KT (2)_2_TG-TH_Book1_Kiem Tra Don Gia" xfId="113"/>
    <cellStyle name="_KT (2)_2_TG-TH_Book1_khoiluongbdacdoa" xfId="112"/>
    <cellStyle name="_KT (2)_2_TG-TH_Book1_Tong hop 3 tinh (11_5)-TTH-QN-QT" xfId="114"/>
    <cellStyle name="_KT (2)_2_TG-TH_Book1_" xfId="115"/>
    <cellStyle name="_KT (2)_2_TG-TH_CAU Khanh Nam(Thi Cong)" xfId="116"/>
    <cellStyle name="_KT (2)_2_TG-TH_DAU NOI PL-CL TAI PHU LAMHC" xfId="117"/>
    <cellStyle name="_KT (2)_2_TG-TH_Dcdtoan-bcnckt " xfId="118"/>
    <cellStyle name="_KT (2)_2_TG-TH_DN_MTP" xfId="119"/>
    <cellStyle name="_KT (2)_2_TG-TH_Dongia2-2003" xfId="120"/>
    <cellStyle name="_KT (2)_2_TG-TH_Dongia2-2003_DT truong thinh phu" xfId="121"/>
    <cellStyle name="_KT (2)_2_TG-TH_DT truong thinh phu" xfId="122"/>
    <cellStyle name="_KT (2)_2_TG-TH_DTCDT MR.2N110.HOCMON.TDTOAN.CCUNG" xfId="123"/>
    <cellStyle name="_KT (2)_2_TG-TH_DTDuong dong tien -sua tham tra 2009 - luong 650" xfId="124"/>
    <cellStyle name="_KT (2)_2_TG-TH_DU TRU VAT TU" xfId="125"/>
    <cellStyle name="_KT (2)_2_TG-TH_Kiem Tra Don Gia" xfId="127"/>
    <cellStyle name="_KT (2)_2_TG-TH_khoiluongbdacdoa" xfId="126"/>
    <cellStyle name="_KT (2)_2_TG-TH_Lora-tungchau" xfId="128"/>
    <cellStyle name="_KT (2)_2_TG-TH_moi" xfId="129"/>
    <cellStyle name="_KT (2)_2_TG-TH_PGIA-phieu tham tra Kho bac" xfId="130"/>
    <cellStyle name="_KT (2)_2_TG-TH_PT02-02" xfId="131"/>
    <cellStyle name="_KT (2)_2_TG-TH_PT02-02_Book1" xfId="132"/>
    <cellStyle name="_KT (2)_2_TG-TH_PT02-03" xfId="133"/>
    <cellStyle name="_KT (2)_2_TG-TH_PT02-03_Book1" xfId="134"/>
    <cellStyle name="_KT (2)_2_TG-TH_Qt-HT3PQ1(CauKho)" xfId="135"/>
    <cellStyle name="_KT (2)_2_TG-TH_Qt-HT3PQ1(CauKho)_Book1" xfId="136"/>
    <cellStyle name="_KT (2)_2_TG-TH_Qt-HT3PQ1(CauKho)_Don gia quy 3 nam 2003 - Ban Dien Luc" xfId="137"/>
    <cellStyle name="_KT (2)_2_TG-TH_Qt-HT3PQ1(CauKho)_Kiem Tra Don Gia" xfId="138"/>
    <cellStyle name="_KT (2)_2_TG-TH_Qt-HT3PQ1(CauKho)_NC-VL2-2003" xfId="139"/>
    <cellStyle name="_KT (2)_2_TG-TH_Qt-HT3PQ1(CauKho)_NC-VL2-2003_1" xfId="140"/>
    <cellStyle name="_KT (2)_2_TG-TH_Qt-HT3PQ1(CauKho)_XL4Test5" xfId="141"/>
    <cellStyle name="_KT (2)_2_TG-TH_QT-LCTP-AE" xfId="142"/>
    <cellStyle name="_KT (2)_2_TG-TH_quy luong con lai nam 2004" xfId="143"/>
    <cellStyle name="_KT (2)_2_TG-TH_Sheet2" xfId="144"/>
    <cellStyle name="_KT (2)_2_TG-TH_TEL OUT 2004" xfId="145"/>
    <cellStyle name="_KT (2)_2_TG-TH_Tong hop 3 tinh (11_5)-TTH-QN-QT" xfId="146"/>
    <cellStyle name="_KT (2)_2_TG-TH_XL4Poppy" xfId="147"/>
    <cellStyle name="_KT (2)_2_TG-TH_XL4Test5" xfId="148"/>
    <cellStyle name="_KT (2)_2_TG-TH_ÿÿÿÿÿ" xfId="149"/>
    <cellStyle name="_KT (2)_2_TG-TH_" xfId="150"/>
    <cellStyle name="_KT (2)_3" xfId="151"/>
    <cellStyle name="_KT (2)_3_TG-TH" xfId="152"/>
    <cellStyle name="_KT (2)_3_TG-TH_Book1" xfId="153"/>
    <cellStyle name="_KT (2)_3_TG-TH_Book1_1" xfId="154"/>
    <cellStyle name="_KT (2)_3_TG-TH_Book1_BC-QT-WB-dthao" xfId="155"/>
    <cellStyle name="_KT (2)_3_TG-TH_Book1_Book1" xfId="156"/>
    <cellStyle name="_KT (2)_3_TG-TH_Book1_Kiem Tra Don Gia" xfId="157"/>
    <cellStyle name="_KT (2)_3_TG-TH_Kiem Tra Don Gia" xfId="159"/>
    <cellStyle name="_KT (2)_3_TG-TH_khoiluongbdacdoa" xfId="158"/>
    <cellStyle name="_KT (2)_3_TG-TH_Lora-tungchau" xfId="160"/>
    <cellStyle name="_KT (2)_3_TG-TH_Lora-tungchau_Book1" xfId="161"/>
    <cellStyle name="_KT (2)_3_TG-TH_Lora-tungchau_Kiem Tra Don Gia" xfId="162"/>
    <cellStyle name="_KT (2)_3_TG-TH_PERSONAL" xfId="163"/>
    <cellStyle name="_KT (2)_3_TG-TH_PERSONAL_Book1" xfId="164"/>
    <cellStyle name="_KT (2)_3_TG-TH_PERSONAL_HTQ.8 GD1" xfId="165"/>
    <cellStyle name="_KT (2)_3_TG-TH_PERSONAL_HTQ.8 GD1_Book1" xfId="166"/>
    <cellStyle name="_KT (2)_3_TG-TH_PERSONAL_HTQ.8 GD1_Don gia quy 3 nam 2003 - Ban Dien Luc" xfId="167"/>
    <cellStyle name="_KT (2)_3_TG-TH_PERSONAL_HTQ.8 GD1_NC-VL2-2003" xfId="168"/>
    <cellStyle name="_KT (2)_3_TG-TH_PERSONAL_HTQ.8 GD1_NC-VL2-2003_1" xfId="169"/>
    <cellStyle name="_KT (2)_3_TG-TH_PERSONAL_HTQ.8 GD1_XL4Test5" xfId="170"/>
    <cellStyle name="_KT (2)_3_TG-TH_PERSONAL_khoiluongbdacdoa" xfId="171"/>
    <cellStyle name="_KT (2)_3_TG-TH_PERSONAL_Tong hop KHCB 2001" xfId="172"/>
    <cellStyle name="_KT (2)_3_TG-TH_PERSONAL_" xfId="173"/>
    <cellStyle name="_KT (2)_3_TG-TH_Qt-HT3PQ1(CauKho)" xfId="174"/>
    <cellStyle name="_KT (2)_3_TG-TH_Qt-HT3PQ1(CauKho)_Book1" xfId="175"/>
    <cellStyle name="_KT (2)_3_TG-TH_Qt-HT3PQ1(CauKho)_Don gia quy 3 nam 2003 - Ban Dien Luc" xfId="176"/>
    <cellStyle name="_KT (2)_3_TG-TH_Qt-HT3PQ1(CauKho)_Kiem Tra Don Gia" xfId="177"/>
    <cellStyle name="_KT (2)_3_TG-TH_Qt-HT3PQ1(CauKho)_NC-VL2-2003" xfId="178"/>
    <cellStyle name="_KT (2)_3_TG-TH_Qt-HT3PQ1(CauKho)_NC-VL2-2003_1" xfId="179"/>
    <cellStyle name="_KT (2)_3_TG-TH_Qt-HT3PQ1(CauKho)_XL4Test5" xfId="180"/>
    <cellStyle name="_KT (2)_3_TG-TH_QT-LCTP-AE" xfId="181"/>
    <cellStyle name="_KT (2)_3_TG-TH_quy luong con lai nam 2004" xfId="182"/>
    <cellStyle name="_KT (2)_3_TG-TH_" xfId="183"/>
    <cellStyle name="_KT (2)_4" xfId="184"/>
    <cellStyle name="_KT (2)_4_BANG TONG HOP TINH HINH THANH QUYET TOAN (MOI I)" xfId="185"/>
    <cellStyle name="_KT (2)_4_BAO CAO KLCT PT2000" xfId="186"/>
    <cellStyle name="_KT (2)_4_BAO CAO PT2000" xfId="187"/>
    <cellStyle name="_KT (2)_4_BAO CAO PT2000_Book1" xfId="188"/>
    <cellStyle name="_KT (2)_4_Bao cao XDCB 2001 - T11 KH dieu chinh 20-11-THAI" xfId="189"/>
    <cellStyle name="_KT (2)_4_BAO GIA NGAY 24-10-08 (co dam)" xfId="190"/>
    <cellStyle name="_KT (2)_4_Biểu KH 5 năm gửi UB sửa biểu VHXH" xfId="191"/>
    <cellStyle name="_KT (2)_4_Book1" xfId="192"/>
    <cellStyle name="_KT (2)_4_Book1_1" xfId="193"/>
    <cellStyle name="_KT (2)_4_Book1_1_Book1" xfId="194"/>
    <cellStyle name="_KT (2)_4_Book1_1_DanhMucDonGiaVTTB_Dien_TAM" xfId="195"/>
    <cellStyle name="_KT (2)_4_Book1_1_khoiluongbdacdoa" xfId="196"/>
    <cellStyle name="_KT (2)_4_Book1_2" xfId="197"/>
    <cellStyle name="_KT (2)_4_Book1_2_Book1" xfId="198"/>
    <cellStyle name="_KT (2)_4_Book1_3" xfId="199"/>
    <cellStyle name="_KT (2)_4_Book1_3_Book1" xfId="200"/>
    <cellStyle name="_KT (2)_4_Book1_3_DT truong thinh phu" xfId="201"/>
    <cellStyle name="_KT (2)_4_Book1_3_XL4Test5" xfId="202"/>
    <cellStyle name="_KT (2)_4_Book1_4" xfId="203"/>
    <cellStyle name="_KT (2)_4_Book1_Book1" xfId="204"/>
    <cellStyle name="_KT (2)_4_Book1_DanhMucDonGiaVTTB_Dien_TAM" xfId="205"/>
    <cellStyle name="_KT (2)_4_Book1_Kiem Tra Don Gia" xfId="207"/>
    <cellStyle name="_KT (2)_4_Book1_khoiluongbdacdoa" xfId="206"/>
    <cellStyle name="_KT (2)_4_Book1_Tong hop 3 tinh (11_5)-TTH-QN-QT" xfId="208"/>
    <cellStyle name="_KT (2)_4_Book1_" xfId="209"/>
    <cellStyle name="_KT (2)_4_CAU Khanh Nam(Thi Cong)" xfId="210"/>
    <cellStyle name="_KT (2)_4_DAU NOI PL-CL TAI PHU LAMHC" xfId="211"/>
    <cellStyle name="_KT (2)_4_Dcdtoan-bcnckt " xfId="212"/>
    <cellStyle name="_KT (2)_4_DN_MTP" xfId="213"/>
    <cellStyle name="_KT (2)_4_Dongia2-2003" xfId="214"/>
    <cellStyle name="_KT (2)_4_Dongia2-2003_DT truong thinh phu" xfId="215"/>
    <cellStyle name="_KT (2)_4_DT truong thinh phu" xfId="216"/>
    <cellStyle name="_KT (2)_4_DTCDT MR.2N110.HOCMON.TDTOAN.CCUNG" xfId="217"/>
    <cellStyle name="_KT (2)_4_DTDuong dong tien -sua tham tra 2009 - luong 650" xfId="218"/>
    <cellStyle name="_KT (2)_4_DU TRU VAT TU" xfId="219"/>
    <cellStyle name="_KT (2)_4_Kiem Tra Don Gia" xfId="221"/>
    <cellStyle name="_KT (2)_4_khoiluongbdacdoa" xfId="220"/>
    <cellStyle name="_KT (2)_4_Lora-tungchau" xfId="222"/>
    <cellStyle name="_KT (2)_4_moi" xfId="223"/>
    <cellStyle name="_KT (2)_4_PGIA-phieu tham tra Kho bac" xfId="224"/>
    <cellStyle name="_KT (2)_4_PT02-02" xfId="225"/>
    <cellStyle name="_KT (2)_4_PT02-02_Book1" xfId="226"/>
    <cellStyle name="_KT (2)_4_PT02-03" xfId="227"/>
    <cellStyle name="_KT (2)_4_PT02-03_Book1" xfId="228"/>
    <cellStyle name="_KT (2)_4_Qt-HT3PQ1(CauKho)" xfId="229"/>
    <cellStyle name="_KT (2)_4_Qt-HT3PQ1(CauKho)_Book1" xfId="230"/>
    <cellStyle name="_KT (2)_4_Qt-HT3PQ1(CauKho)_Don gia quy 3 nam 2003 - Ban Dien Luc" xfId="231"/>
    <cellStyle name="_KT (2)_4_Qt-HT3PQ1(CauKho)_Kiem Tra Don Gia" xfId="232"/>
    <cellStyle name="_KT (2)_4_Qt-HT3PQ1(CauKho)_NC-VL2-2003" xfId="233"/>
    <cellStyle name="_KT (2)_4_Qt-HT3PQ1(CauKho)_NC-VL2-2003_1" xfId="234"/>
    <cellStyle name="_KT (2)_4_Qt-HT3PQ1(CauKho)_XL4Test5" xfId="235"/>
    <cellStyle name="_KT (2)_4_QT-LCTP-AE" xfId="236"/>
    <cellStyle name="_KT (2)_4_quy luong con lai nam 2004" xfId="237"/>
    <cellStyle name="_KT (2)_4_Sheet2" xfId="238"/>
    <cellStyle name="_KT (2)_4_TEL OUT 2004" xfId="239"/>
    <cellStyle name="_KT (2)_4_TG-TH" xfId="240"/>
    <cellStyle name="_KT (2)_4_TG-TH_Book1" xfId="241"/>
    <cellStyle name="_KT (2)_4_TG-TH_DTDuong dong tien -sua tham tra 2009 - luong 650" xfId="242"/>
    <cellStyle name="_KT (2)_4_TG-TH_quy luong con lai nam 2004" xfId="243"/>
    <cellStyle name="_KT (2)_4_Tong hop 3 tinh (11_5)-TTH-QN-QT" xfId="244"/>
    <cellStyle name="_KT (2)_4_XL4Poppy" xfId="245"/>
    <cellStyle name="_KT (2)_4_XL4Test5" xfId="246"/>
    <cellStyle name="_KT (2)_4_ÿÿÿÿÿ" xfId="247"/>
    <cellStyle name="_KT (2)_4_" xfId="248"/>
    <cellStyle name="_KT (2)_5" xfId="249"/>
    <cellStyle name="_KT (2)_5_BANG TONG HOP TINH HINH THANH QUYET TOAN (MOI I)" xfId="250"/>
    <cellStyle name="_KT (2)_5_BAO CAO KLCT PT2000" xfId="251"/>
    <cellStyle name="_KT (2)_5_BAO CAO PT2000" xfId="252"/>
    <cellStyle name="_KT (2)_5_BAO CAO PT2000_Book1" xfId="253"/>
    <cellStyle name="_KT (2)_5_Bao cao XDCB 2001 - T11 KH dieu chinh 20-11-THAI" xfId="254"/>
    <cellStyle name="_KT (2)_5_BAO GIA NGAY 24-10-08 (co dam)" xfId="255"/>
    <cellStyle name="_KT (2)_5_Biểu KH 5 năm gửi UB sửa biểu VHXH" xfId="256"/>
    <cellStyle name="_KT (2)_5_Book1" xfId="257"/>
    <cellStyle name="_KT (2)_5_Book1_1" xfId="258"/>
    <cellStyle name="_KT (2)_5_Book1_1_Book1" xfId="259"/>
    <cellStyle name="_KT (2)_5_Book1_1_DanhMucDonGiaVTTB_Dien_TAM" xfId="260"/>
    <cellStyle name="_KT (2)_5_Book1_1_khoiluongbdacdoa" xfId="261"/>
    <cellStyle name="_KT (2)_5_Book1_2" xfId="262"/>
    <cellStyle name="_KT (2)_5_Book1_2_Book1" xfId="263"/>
    <cellStyle name="_KT (2)_5_Book1_3" xfId="264"/>
    <cellStyle name="_KT (2)_5_Book1_3_Book1" xfId="265"/>
    <cellStyle name="_KT (2)_5_Book1_3_DT truong thinh phu" xfId="266"/>
    <cellStyle name="_KT (2)_5_Book1_3_XL4Test5" xfId="267"/>
    <cellStyle name="_KT (2)_5_Book1_4" xfId="268"/>
    <cellStyle name="_KT (2)_5_Book1_BC-QT-WB-dthao" xfId="269"/>
    <cellStyle name="_KT (2)_5_Book1_Book1" xfId="270"/>
    <cellStyle name="_KT (2)_5_Book1_DanhMucDonGiaVTTB_Dien_TAM" xfId="271"/>
    <cellStyle name="_KT (2)_5_Book1_Kiem Tra Don Gia" xfId="273"/>
    <cellStyle name="_KT (2)_5_Book1_khoiluongbdacdoa" xfId="272"/>
    <cellStyle name="_KT (2)_5_Book1_Tong hop 3 tinh (11_5)-TTH-QN-QT" xfId="274"/>
    <cellStyle name="_KT (2)_5_Book1_" xfId="275"/>
    <cellStyle name="_KT (2)_5_CAU Khanh Nam(Thi Cong)" xfId="276"/>
    <cellStyle name="_KT (2)_5_DAU NOI PL-CL TAI PHU LAMHC" xfId="277"/>
    <cellStyle name="_KT (2)_5_Dcdtoan-bcnckt " xfId="278"/>
    <cellStyle name="_KT (2)_5_DN_MTP" xfId="279"/>
    <cellStyle name="_KT (2)_5_Dongia2-2003" xfId="280"/>
    <cellStyle name="_KT (2)_5_Dongia2-2003_DT truong thinh phu" xfId="281"/>
    <cellStyle name="_KT (2)_5_DT truong thinh phu" xfId="282"/>
    <cellStyle name="_KT (2)_5_DTCDT MR.2N110.HOCMON.TDTOAN.CCUNG" xfId="283"/>
    <cellStyle name="_KT (2)_5_DTDuong dong tien -sua tham tra 2009 - luong 650" xfId="284"/>
    <cellStyle name="_KT (2)_5_DU TRU VAT TU" xfId="285"/>
    <cellStyle name="_KT (2)_5_Kiem Tra Don Gia" xfId="287"/>
    <cellStyle name="_KT (2)_5_khoiluongbdacdoa" xfId="286"/>
    <cellStyle name="_KT (2)_5_Lora-tungchau" xfId="288"/>
    <cellStyle name="_KT (2)_5_moi" xfId="289"/>
    <cellStyle name="_KT (2)_5_PGIA-phieu tham tra Kho bac" xfId="290"/>
    <cellStyle name="_KT (2)_5_PT02-02" xfId="291"/>
    <cellStyle name="_KT (2)_5_PT02-02_Book1" xfId="292"/>
    <cellStyle name="_KT (2)_5_PT02-03" xfId="293"/>
    <cellStyle name="_KT (2)_5_PT02-03_Book1" xfId="294"/>
    <cellStyle name="_KT (2)_5_Qt-HT3PQ1(CauKho)" xfId="295"/>
    <cellStyle name="_KT (2)_5_Qt-HT3PQ1(CauKho)_Book1" xfId="296"/>
    <cellStyle name="_KT (2)_5_Qt-HT3PQ1(CauKho)_Don gia quy 3 nam 2003 - Ban Dien Luc" xfId="297"/>
    <cellStyle name="_KT (2)_5_Qt-HT3PQ1(CauKho)_Kiem Tra Don Gia" xfId="298"/>
    <cellStyle name="_KT (2)_5_Qt-HT3PQ1(CauKho)_NC-VL2-2003" xfId="299"/>
    <cellStyle name="_KT (2)_5_Qt-HT3PQ1(CauKho)_NC-VL2-2003_1" xfId="300"/>
    <cellStyle name="_KT (2)_5_Qt-HT3PQ1(CauKho)_XL4Test5" xfId="301"/>
    <cellStyle name="_KT (2)_5_QT-LCTP-AE" xfId="302"/>
    <cellStyle name="_KT (2)_5_Sheet2" xfId="303"/>
    <cellStyle name="_KT (2)_5_TEL OUT 2004" xfId="304"/>
    <cellStyle name="_KT (2)_5_Tong hop 3 tinh (11_5)-TTH-QN-QT" xfId="305"/>
    <cellStyle name="_KT (2)_5_XL4Poppy" xfId="306"/>
    <cellStyle name="_KT (2)_5_XL4Test5" xfId="307"/>
    <cellStyle name="_KT (2)_5_ÿÿÿÿÿ" xfId="308"/>
    <cellStyle name="_KT (2)_5_" xfId="309"/>
    <cellStyle name="_KT (2)_Book1" xfId="310"/>
    <cellStyle name="_KT (2)_Book1_1" xfId="311"/>
    <cellStyle name="_KT (2)_Book1_BC-QT-WB-dthao" xfId="312"/>
    <cellStyle name="_KT (2)_Book1_Book1" xfId="313"/>
    <cellStyle name="_KT (2)_Book1_Kiem Tra Don Gia" xfId="314"/>
    <cellStyle name="_KT (2)_Kiem Tra Don Gia" xfId="316"/>
    <cellStyle name="_KT (2)_khoiluongbdacdoa" xfId="315"/>
    <cellStyle name="_KT (2)_Lora-tungchau" xfId="317"/>
    <cellStyle name="_KT (2)_Lora-tungchau_Book1" xfId="318"/>
    <cellStyle name="_KT (2)_Lora-tungchau_Kiem Tra Don Gia" xfId="319"/>
    <cellStyle name="_KT (2)_PERSONAL" xfId="320"/>
    <cellStyle name="_KT (2)_PERSONAL_Book1" xfId="321"/>
    <cellStyle name="_KT (2)_PERSONAL_HTQ.8 GD1" xfId="322"/>
    <cellStyle name="_KT (2)_PERSONAL_HTQ.8 GD1_Book1" xfId="323"/>
    <cellStyle name="_KT (2)_PERSONAL_HTQ.8 GD1_Don gia quy 3 nam 2003 - Ban Dien Luc" xfId="324"/>
    <cellStyle name="_KT (2)_PERSONAL_HTQ.8 GD1_NC-VL2-2003" xfId="325"/>
    <cellStyle name="_KT (2)_PERSONAL_HTQ.8 GD1_NC-VL2-2003_1" xfId="326"/>
    <cellStyle name="_KT (2)_PERSONAL_HTQ.8 GD1_XL4Test5" xfId="327"/>
    <cellStyle name="_KT (2)_PERSONAL_khoiluongbdacdoa" xfId="328"/>
    <cellStyle name="_KT (2)_PERSONAL_Tong hop KHCB 2001" xfId="329"/>
    <cellStyle name="_KT (2)_PERSONAL_" xfId="330"/>
    <cellStyle name="_KT (2)_Qt-HT3PQ1(CauKho)" xfId="331"/>
    <cellStyle name="_KT (2)_Qt-HT3PQ1(CauKho)_Book1" xfId="332"/>
    <cellStyle name="_KT (2)_Qt-HT3PQ1(CauKho)_Don gia quy 3 nam 2003 - Ban Dien Luc" xfId="333"/>
    <cellStyle name="_KT (2)_Qt-HT3PQ1(CauKho)_Kiem Tra Don Gia" xfId="334"/>
    <cellStyle name="_KT (2)_Qt-HT3PQ1(CauKho)_NC-VL2-2003" xfId="335"/>
    <cellStyle name="_KT (2)_Qt-HT3PQ1(CauKho)_NC-VL2-2003_1" xfId="336"/>
    <cellStyle name="_KT (2)_Qt-HT3PQ1(CauKho)_XL4Test5" xfId="337"/>
    <cellStyle name="_KT (2)_QT-LCTP-AE" xfId="338"/>
    <cellStyle name="_KT (2)_quy luong con lai nam 2004" xfId="339"/>
    <cellStyle name="_KT (2)_TG-TH" xfId="340"/>
    <cellStyle name="_KT (2)_" xfId="341"/>
    <cellStyle name="_KT_TG" xfId="342"/>
    <cellStyle name="_KT_TG_1" xfId="343"/>
    <cellStyle name="_KT_TG_1_BANG TONG HOP TINH HINH THANH QUYET TOAN (MOI I)" xfId="344"/>
    <cellStyle name="_KT_TG_1_BAO CAO KLCT PT2000" xfId="345"/>
    <cellStyle name="_KT_TG_1_BAO CAO PT2000" xfId="346"/>
    <cellStyle name="_KT_TG_1_BAO CAO PT2000_Book1" xfId="347"/>
    <cellStyle name="_KT_TG_1_Bao cao XDCB 2001 - T11 KH dieu chinh 20-11-THAI" xfId="348"/>
    <cellStyle name="_KT_TG_1_BAO GIA NGAY 24-10-08 (co dam)" xfId="349"/>
    <cellStyle name="_KT_TG_1_Biểu KH 5 năm gửi UB sửa biểu VHXH" xfId="350"/>
    <cellStyle name="_KT_TG_1_Book1" xfId="351"/>
    <cellStyle name="_KT_TG_1_Book1_1" xfId="352"/>
    <cellStyle name="_KT_TG_1_Book1_1_Book1" xfId="353"/>
    <cellStyle name="_KT_TG_1_Book1_1_DanhMucDonGiaVTTB_Dien_TAM" xfId="354"/>
    <cellStyle name="_KT_TG_1_Book1_1_khoiluongbdacdoa" xfId="355"/>
    <cellStyle name="_KT_TG_1_Book1_2" xfId="356"/>
    <cellStyle name="_KT_TG_1_Book1_2_Book1" xfId="357"/>
    <cellStyle name="_KT_TG_1_Book1_3" xfId="358"/>
    <cellStyle name="_KT_TG_1_Book1_3_Book1" xfId="359"/>
    <cellStyle name="_KT_TG_1_Book1_3_DT truong thinh phu" xfId="360"/>
    <cellStyle name="_KT_TG_1_Book1_3_XL4Test5" xfId="361"/>
    <cellStyle name="_KT_TG_1_Book1_4" xfId="362"/>
    <cellStyle name="_KT_TG_1_Book1_BC-QT-WB-dthao" xfId="363"/>
    <cellStyle name="_KT_TG_1_Book1_Book1" xfId="364"/>
    <cellStyle name="_KT_TG_1_Book1_DanhMucDonGiaVTTB_Dien_TAM" xfId="365"/>
    <cellStyle name="_KT_TG_1_Book1_Kiem Tra Don Gia" xfId="367"/>
    <cellStyle name="_KT_TG_1_Book1_khoiluongbdacdoa" xfId="366"/>
    <cellStyle name="_KT_TG_1_Book1_Tong hop 3 tinh (11_5)-TTH-QN-QT" xfId="368"/>
    <cellStyle name="_KT_TG_1_Book1_" xfId="369"/>
    <cellStyle name="_KT_TG_1_CAU Khanh Nam(Thi Cong)" xfId="370"/>
    <cellStyle name="_KT_TG_1_DAU NOI PL-CL TAI PHU LAMHC" xfId="371"/>
    <cellStyle name="_KT_TG_1_Dcdtoan-bcnckt " xfId="372"/>
    <cellStyle name="_KT_TG_1_DN_MTP" xfId="373"/>
    <cellStyle name="_KT_TG_1_Dongia2-2003" xfId="374"/>
    <cellStyle name="_KT_TG_1_Dongia2-2003_DT truong thinh phu" xfId="375"/>
    <cellStyle name="_KT_TG_1_DT truong thinh phu" xfId="376"/>
    <cellStyle name="_KT_TG_1_DTCDT MR.2N110.HOCMON.TDTOAN.CCUNG" xfId="377"/>
    <cellStyle name="_KT_TG_1_DTDuong dong tien -sua tham tra 2009 - luong 650" xfId="378"/>
    <cellStyle name="_KT_TG_1_DU TRU VAT TU" xfId="379"/>
    <cellStyle name="_KT_TG_1_Kiem Tra Don Gia" xfId="381"/>
    <cellStyle name="_KT_TG_1_khoiluongbdacdoa" xfId="380"/>
    <cellStyle name="_KT_TG_1_Lora-tungchau" xfId="382"/>
    <cellStyle name="_KT_TG_1_moi" xfId="383"/>
    <cellStyle name="_KT_TG_1_PGIA-phieu tham tra Kho bac" xfId="384"/>
    <cellStyle name="_KT_TG_1_PT02-02" xfId="385"/>
    <cellStyle name="_KT_TG_1_PT02-02_Book1" xfId="386"/>
    <cellStyle name="_KT_TG_1_PT02-03" xfId="387"/>
    <cellStyle name="_KT_TG_1_PT02-03_Book1" xfId="388"/>
    <cellStyle name="_KT_TG_1_Qt-HT3PQ1(CauKho)" xfId="389"/>
    <cellStyle name="_KT_TG_1_Qt-HT3PQ1(CauKho)_Book1" xfId="390"/>
    <cellStyle name="_KT_TG_1_Qt-HT3PQ1(CauKho)_Don gia quy 3 nam 2003 - Ban Dien Luc" xfId="391"/>
    <cellStyle name="_KT_TG_1_Qt-HT3PQ1(CauKho)_Kiem Tra Don Gia" xfId="392"/>
    <cellStyle name="_KT_TG_1_Qt-HT3PQ1(CauKho)_NC-VL2-2003" xfId="393"/>
    <cellStyle name="_KT_TG_1_Qt-HT3PQ1(CauKho)_NC-VL2-2003_1" xfId="394"/>
    <cellStyle name="_KT_TG_1_Qt-HT3PQ1(CauKho)_XL4Test5" xfId="395"/>
    <cellStyle name="_KT_TG_1_QT-LCTP-AE" xfId="396"/>
    <cellStyle name="_KT_TG_1_Sheet2" xfId="397"/>
    <cellStyle name="_KT_TG_1_TEL OUT 2004" xfId="398"/>
    <cellStyle name="_KT_TG_1_Tong hop 3 tinh (11_5)-TTH-QN-QT" xfId="399"/>
    <cellStyle name="_KT_TG_1_XL4Poppy" xfId="400"/>
    <cellStyle name="_KT_TG_1_XL4Test5" xfId="401"/>
    <cellStyle name="_KT_TG_1_ÿÿÿÿÿ" xfId="402"/>
    <cellStyle name="_KT_TG_1_" xfId="403"/>
    <cellStyle name="_KT_TG_2" xfId="404"/>
    <cellStyle name="_KT_TG_2_BANG TONG HOP TINH HINH THANH QUYET TOAN (MOI I)" xfId="405"/>
    <cellStyle name="_KT_TG_2_BAO CAO KLCT PT2000" xfId="406"/>
    <cellStyle name="_KT_TG_2_BAO CAO PT2000" xfId="407"/>
    <cellStyle name="_KT_TG_2_BAO CAO PT2000_Book1" xfId="408"/>
    <cellStyle name="_KT_TG_2_Bao cao XDCB 2001 - T11 KH dieu chinh 20-11-THAI" xfId="409"/>
    <cellStyle name="_KT_TG_2_BAO GIA NGAY 24-10-08 (co dam)" xfId="410"/>
    <cellStyle name="_KT_TG_2_Biểu KH 5 năm gửi UB sửa biểu VHXH" xfId="411"/>
    <cellStyle name="_KT_TG_2_Book1" xfId="412"/>
    <cellStyle name="_KT_TG_2_Book1_1" xfId="413"/>
    <cellStyle name="_KT_TG_2_Book1_1_Book1" xfId="414"/>
    <cellStyle name="_KT_TG_2_Book1_1_DanhMucDonGiaVTTB_Dien_TAM" xfId="415"/>
    <cellStyle name="_KT_TG_2_Book1_1_khoiluongbdacdoa" xfId="416"/>
    <cellStyle name="_KT_TG_2_Book1_2" xfId="417"/>
    <cellStyle name="_KT_TG_2_Book1_2_Book1" xfId="418"/>
    <cellStyle name="_KT_TG_2_Book1_3" xfId="419"/>
    <cellStyle name="_KT_TG_2_Book1_3_Book1" xfId="420"/>
    <cellStyle name="_KT_TG_2_Book1_3_DT truong thinh phu" xfId="421"/>
    <cellStyle name="_KT_TG_2_Book1_3_XL4Test5" xfId="422"/>
    <cellStyle name="_KT_TG_2_Book1_4" xfId="423"/>
    <cellStyle name="_KT_TG_2_Book1_Book1" xfId="424"/>
    <cellStyle name="_KT_TG_2_Book1_DanhMucDonGiaVTTB_Dien_TAM" xfId="425"/>
    <cellStyle name="_KT_TG_2_Book1_Kiem Tra Don Gia" xfId="427"/>
    <cellStyle name="_KT_TG_2_Book1_khoiluongbdacdoa" xfId="426"/>
    <cellStyle name="_KT_TG_2_Book1_Tong hop 3 tinh (11_5)-TTH-QN-QT" xfId="428"/>
    <cellStyle name="_KT_TG_2_Book1_" xfId="429"/>
    <cellStyle name="_KT_TG_2_CAU Khanh Nam(Thi Cong)" xfId="430"/>
    <cellStyle name="_KT_TG_2_DAU NOI PL-CL TAI PHU LAMHC" xfId="431"/>
    <cellStyle name="_KT_TG_2_Dcdtoan-bcnckt " xfId="432"/>
    <cellStyle name="_KT_TG_2_DN_MTP" xfId="433"/>
    <cellStyle name="_KT_TG_2_Dongia2-2003" xfId="434"/>
    <cellStyle name="_KT_TG_2_Dongia2-2003_DT truong thinh phu" xfId="435"/>
    <cellStyle name="_KT_TG_2_DT truong thinh phu" xfId="436"/>
    <cellStyle name="_KT_TG_2_DTCDT MR.2N110.HOCMON.TDTOAN.CCUNG" xfId="437"/>
    <cellStyle name="_KT_TG_2_DTDuong dong tien -sua tham tra 2009 - luong 650" xfId="438"/>
    <cellStyle name="_KT_TG_2_DU TRU VAT TU" xfId="439"/>
    <cellStyle name="_KT_TG_2_Kiem Tra Don Gia" xfId="441"/>
    <cellStyle name="_KT_TG_2_khoiluongbdacdoa" xfId="440"/>
    <cellStyle name="_KT_TG_2_Lora-tungchau" xfId="442"/>
    <cellStyle name="_KT_TG_2_moi" xfId="443"/>
    <cellStyle name="_KT_TG_2_PGIA-phieu tham tra Kho bac" xfId="444"/>
    <cellStyle name="_KT_TG_2_PT02-02" xfId="445"/>
    <cellStyle name="_KT_TG_2_PT02-02_Book1" xfId="446"/>
    <cellStyle name="_KT_TG_2_PT02-03" xfId="447"/>
    <cellStyle name="_KT_TG_2_PT02-03_Book1" xfId="448"/>
    <cellStyle name="_KT_TG_2_Qt-HT3PQ1(CauKho)" xfId="449"/>
    <cellStyle name="_KT_TG_2_Qt-HT3PQ1(CauKho)_Book1" xfId="450"/>
    <cellStyle name="_KT_TG_2_Qt-HT3PQ1(CauKho)_Don gia quy 3 nam 2003 - Ban Dien Luc" xfId="451"/>
    <cellStyle name="_KT_TG_2_Qt-HT3PQ1(CauKho)_Kiem Tra Don Gia" xfId="452"/>
    <cellStyle name="_KT_TG_2_Qt-HT3PQ1(CauKho)_NC-VL2-2003" xfId="453"/>
    <cellStyle name="_KT_TG_2_Qt-HT3PQ1(CauKho)_NC-VL2-2003_1" xfId="454"/>
    <cellStyle name="_KT_TG_2_Qt-HT3PQ1(CauKho)_XL4Test5" xfId="455"/>
    <cellStyle name="_KT_TG_2_QT-LCTP-AE" xfId="456"/>
    <cellStyle name="_KT_TG_2_quy luong con lai nam 2004" xfId="457"/>
    <cellStyle name="_KT_TG_2_Sheet2" xfId="458"/>
    <cellStyle name="_KT_TG_2_TEL OUT 2004" xfId="459"/>
    <cellStyle name="_KT_TG_2_Tong hop 3 tinh (11_5)-TTH-QN-QT" xfId="460"/>
    <cellStyle name="_KT_TG_2_XL4Poppy" xfId="461"/>
    <cellStyle name="_KT_TG_2_XL4Test5" xfId="462"/>
    <cellStyle name="_KT_TG_2_ÿÿÿÿÿ" xfId="463"/>
    <cellStyle name="_KT_TG_2_" xfId="464"/>
    <cellStyle name="_KT_TG_3" xfId="465"/>
    <cellStyle name="_KT_TG_4" xfId="466"/>
    <cellStyle name="_KT_TG_4_Book1" xfId="467"/>
    <cellStyle name="_KT_TG_4_Lora-tungchau" xfId="468"/>
    <cellStyle name="_KT_TG_4_Qt-HT3PQ1(CauKho)" xfId="469"/>
    <cellStyle name="_KT_TG_4_Qt-HT3PQ1(CauKho)_Book1" xfId="470"/>
    <cellStyle name="_KT_TG_4_Qt-HT3PQ1(CauKho)_Don gia quy 3 nam 2003 - Ban Dien Luc" xfId="471"/>
    <cellStyle name="_KT_TG_4_Qt-HT3PQ1(CauKho)_Kiem Tra Don Gia" xfId="472"/>
    <cellStyle name="_KT_TG_4_Qt-HT3PQ1(CauKho)_NC-VL2-2003" xfId="473"/>
    <cellStyle name="_KT_TG_4_Qt-HT3PQ1(CauKho)_NC-VL2-2003_1" xfId="474"/>
    <cellStyle name="_KT_TG_4_Qt-HT3PQ1(CauKho)_XL4Test5" xfId="475"/>
    <cellStyle name="_KT_TG_4_quy luong con lai nam 2004" xfId="476"/>
    <cellStyle name="_KT_TG_4_" xfId="477"/>
    <cellStyle name="_KT_TG_Book1" xfId="478"/>
    <cellStyle name="_KT_TG_DTDuong dong tien -sua tham tra 2009 - luong 650" xfId="479"/>
    <cellStyle name="_KT_TG_quy luong con lai nam 2004" xfId="480"/>
    <cellStyle name="_Kh ql62 (2010) 11-09" xfId="70"/>
    <cellStyle name="_khoiluongbdacdoa" xfId="71"/>
    <cellStyle name="_Lora-tungchau" xfId="481"/>
    <cellStyle name="_Lora-tungchau_Book1" xfId="482"/>
    <cellStyle name="_Lora-tungchau_Kiem Tra Don Gia" xfId="483"/>
    <cellStyle name="_MauThanTKKT-goi7-DonGia2143(vl t7)" xfId="484"/>
    <cellStyle name="_Nhu cau von ung truoc 2011 Tha h Hoa + Nge An gui TW" xfId="485"/>
    <cellStyle name="_PERSONAL" xfId="486"/>
    <cellStyle name="_PERSONAL_Book1" xfId="487"/>
    <cellStyle name="_PERSONAL_HTQ.8 GD1" xfId="488"/>
    <cellStyle name="_PERSONAL_HTQ.8 GD1_Book1" xfId="489"/>
    <cellStyle name="_PERSONAL_HTQ.8 GD1_Don gia quy 3 nam 2003 - Ban Dien Luc" xfId="490"/>
    <cellStyle name="_PERSONAL_HTQ.8 GD1_NC-VL2-2003" xfId="491"/>
    <cellStyle name="_PERSONAL_HTQ.8 GD1_NC-VL2-2003_1" xfId="492"/>
    <cellStyle name="_PERSONAL_HTQ.8 GD1_XL4Test5" xfId="493"/>
    <cellStyle name="_PERSONAL_khoiluongbdacdoa" xfId="494"/>
    <cellStyle name="_PERSONAL_Tong hop KHCB 2001" xfId="495"/>
    <cellStyle name="_PERSONAL_" xfId="496"/>
    <cellStyle name="_Q TOAN  SCTX QL.62 QUI I ( oanh)" xfId="497"/>
    <cellStyle name="_Q TOAN  SCTX QL.62 QUI II ( oanh)" xfId="498"/>
    <cellStyle name="_QT SCTXQL62_QT1 (Cty QL)" xfId="499"/>
    <cellStyle name="_Qt-HT3PQ1(CauKho)" xfId="500"/>
    <cellStyle name="_Qt-HT3PQ1(CauKho)_Book1" xfId="501"/>
    <cellStyle name="_Qt-HT3PQ1(CauKho)_Don gia quy 3 nam 2003 - Ban Dien Luc" xfId="502"/>
    <cellStyle name="_Qt-HT3PQ1(CauKho)_Kiem Tra Don Gia" xfId="503"/>
    <cellStyle name="_Qt-HT3PQ1(CauKho)_NC-VL2-2003" xfId="504"/>
    <cellStyle name="_Qt-HT3PQ1(CauKho)_NC-VL2-2003_1" xfId="505"/>
    <cellStyle name="_Qt-HT3PQ1(CauKho)_XL4Test5" xfId="506"/>
    <cellStyle name="_QT-LCTP-AE" xfId="507"/>
    <cellStyle name="_quy luong con lai nam 2004" xfId="508"/>
    <cellStyle name="_Sheet1" xfId="509"/>
    <cellStyle name="_Sheet2" xfId="510"/>
    <cellStyle name="_TG-TH" xfId="511"/>
    <cellStyle name="_TG-TH_1" xfId="512"/>
    <cellStyle name="_TG-TH_1_BANG TONG HOP TINH HINH THANH QUYET TOAN (MOI I)" xfId="513"/>
    <cellStyle name="_TG-TH_1_BAO CAO KLCT PT2000" xfId="514"/>
    <cellStyle name="_TG-TH_1_BAO CAO PT2000" xfId="515"/>
    <cellStyle name="_TG-TH_1_BAO CAO PT2000_Book1" xfId="516"/>
    <cellStyle name="_TG-TH_1_Bao cao XDCB 2001 - T11 KH dieu chinh 20-11-THAI" xfId="517"/>
    <cellStyle name="_TG-TH_1_BAO GIA NGAY 24-10-08 (co dam)" xfId="518"/>
    <cellStyle name="_TG-TH_1_Biểu KH 5 năm gửi UB sửa biểu VHXH" xfId="519"/>
    <cellStyle name="_TG-TH_1_Book1" xfId="520"/>
    <cellStyle name="_TG-TH_1_Book1_1" xfId="521"/>
    <cellStyle name="_TG-TH_1_Book1_1_Book1" xfId="522"/>
    <cellStyle name="_TG-TH_1_Book1_1_DanhMucDonGiaVTTB_Dien_TAM" xfId="523"/>
    <cellStyle name="_TG-TH_1_Book1_1_khoiluongbdacdoa" xfId="524"/>
    <cellStyle name="_TG-TH_1_Book1_2" xfId="525"/>
    <cellStyle name="_TG-TH_1_Book1_2_Book1" xfId="526"/>
    <cellStyle name="_TG-TH_1_Book1_3" xfId="527"/>
    <cellStyle name="_TG-TH_1_Book1_3_Book1" xfId="528"/>
    <cellStyle name="_TG-TH_1_Book1_3_DT truong thinh phu" xfId="529"/>
    <cellStyle name="_TG-TH_1_Book1_3_XL4Test5" xfId="530"/>
    <cellStyle name="_TG-TH_1_Book1_4" xfId="531"/>
    <cellStyle name="_TG-TH_1_Book1_BC-QT-WB-dthao" xfId="532"/>
    <cellStyle name="_TG-TH_1_Book1_Book1" xfId="533"/>
    <cellStyle name="_TG-TH_1_Book1_DanhMucDonGiaVTTB_Dien_TAM" xfId="534"/>
    <cellStyle name="_TG-TH_1_Book1_Kiem Tra Don Gia" xfId="536"/>
    <cellStyle name="_TG-TH_1_Book1_khoiluongbdacdoa" xfId="535"/>
    <cellStyle name="_TG-TH_1_Book1_Tong hop 3 tinh (11_5)-TTH-QN-QT" xfId="537"/>
    <cellStyle name="_TG-TH_1_Book1_" xfId="538"/>
    <cellStyle name="_TG-TH_1_CAU Khanh Nam(Thi Cong)" xfId="539"/>
    <cellStyle name="_TG-TH_1_DAU NOI PL-CL TAI PHU LAMHC" xfId="540"/>
    <cellStyle name="_TG-TH_1_Dcdtoan-bcnckt " xfId="541"/>
    <cellStyle name="_TG-TH_1_DN_MTP" xfId="542"/>
    <cellStyle name="_TG-TH_1_Dongia2-2003" xfId="543"/>
    <cellStyle name="_TG-TH_1_Dongia2-2003_DT truong thinh phu" xfId="544"/>
    <cellStyle name="_TG-TH_1_DT truong thinh phu" xfId="545"/>
    <cellStyle name="_TG-TH_1_DTCDT MR.2N110.HOCMON.TDTOAN.CCUNG" xfId="546"/>
    <cellStyle name="_TG-TH_1_DTDuong dong tien -sua tham tra 2009 - luong 650" xfId="547"/>
    <cellStyle name="_TG-TH_1_DU TRU VAT TU" xfId="548"/>
    <cellStyle name="_TG-TH_1_Kiem Tra Don Gia" xfId="550"/>
    <cellStyle name="_TG-TH_1_khoiluongbdacdoa" xfId="549"/>
    <cellStyle name="_TG-TH_1_Lora-tungchau" xfId="551"/>
    <cellStyle name="_TG-TH_1_moi" xfId="552"/>
    <cellStyle name="_TG-TH_1_PGIA-phieu tham tra Kho bac" xfId="553"/>
    <cellStyle name="_TG-TH_1_PT02-02" xfId="554"/>
    <cellStyle name="_TG-TH_1_PT02-02_Book1" xfId="555"/>
    <cellStyle name="_TG-TH_1_PT02-03" xfId="556"/>
    <cellStyle name="_TG-TH_1_PT02-03_Book1" xfId="557"/>
    <cellStyle name="_TG-TH_1_Qt-HT3PQ1(CauKho)" xfId="558"/>
    <cellStyle name="_TG-TH_1_Qt-HT3PQ1(CauKho)_Book1" xfId="559"/>
    <cellStyle name="_TG-TH_1_Qt-HT3PQ1(CauKho)_Don gia quy 3 nam 2003 - Ban Dien Luc" xfId="560"/>
    <cellStyle name="_TG-TH_1_Qt-HT3PQ1(CauKho)_Kiem Tra Don Gia" xfId="561"/>
    <cellStyle name="_TG-TH_1_Qt-HT3PQ1(CauKho)_NC-VL2-2003" xfId="562"/>
    <cellStyle name="_TG-TH_1_Qt-HT3PQ1(CauKho)_NC-VL2-2003_1" xfId="563"/>
    <cellStyle name="_TG-TH_1_Qt-HT3PQ1(CauKho)_XL4Test5" xfId="564"/>
    <cellStyle name="_TG-TH_1_QT-LCTP-AE" xfId="565"/>
    <cellStyle name="_TG-TH_1_Sheet2" xfId="566"/>
    <cellStyle name="_TG-TH_1_TEL OUT 2004" xfId="567"/>
    <cellStyle name="_TG-TH_1_Tong hop 3 tinh (11_5)-TTH-QN-QT" xfId="568"/>
    <cellStyle name="_TG-TH_1_XL4Poppy" xfId="569"/>
    <cellStyle name="_TG-TH_1_XL4Test5" xfId="570"/>
    <cellStyle name="_TG-TH_1_ÿÿÿÿÿ" xfId="571"/>
    <cellStyle name="_TG-TH_1_" xfId="572"/>
    <cellStyle name="_TG-TH_2" xfId="573"/>
    <cellStyle name="_TG-TH_2_BANG TONG HOP TINH HINH THANH QUYET TOAN (MOI I)" xfId="574"/>
    <cellStyle name="_TG-TH_2_BAO CAO KLCT PT2000" xfId="575"/>
    <cellStyle name="_TG-TH_2_BAO CAO PT2000" xfId="576"/>
    <cellStyle name="_TG-TH_2_BAO CAO PT2000_Book1" xfId="577"/>
    <cellStyle name="_TG-TH_2_Bao cao XDCB 2001 - T11 KH dieu chinh 20-11-THAI" xfId="578"/>
    <cellStyle name="_TG-TH_2_BAO GIA NGAY 24-10-08 (co dam)" xfId="579"/>
    <cellStyle name="_TG-TH_2_Biểu KH 5 năm gửi UB sửa biểu VHXH" xfId="580"/>
    <cellStyle name="_TG-TH_2_Book1" xfId="581"/>
    <cellStyle name="_TG-TH_2_Book1_1" xfId="582"/>
    <cellStyle name="_TG-TH_2_Book1_1_Book1" xfId="583"/>
    <cellStyle name="_TG-TH_2_Book1_1_DanhMucDonGiaVTTB_Dien_TAM" xfId="584"/>
    <cellStyle name="_TG-TH_2_Book1_1_khoiluongbdacdoa" xfId="585"/>
    <cellStyle name="_TG-TH_2_Book1_2" xfId="586"/>
    <cellStyle name="_TG-TH_2_Book1_2_Book1" xfId="587"/>
    <cellStyle name="_TG-TH_2_Book1_3" xfId="588"/>
    <cellStyle name="_TG-TH_2_Book1_3_Book1" xfId="589"/>
    <cellStyle name="_TG-TH_2_Book1_3_DT truong thinh phu" xfId="590"/>
    <cellStyle name="_TG-TH_2_Book1_3_XL4Test5" xfId="591"/>
    <cellStyle name="_TG-TH_2_Book1_4" xfId="592"/>
    <cellStyle name="_TG-TH_2_Book1_Book1" xfId="593"/>
    <cellStyle name="_TG-TH_2_Book1_DanhMucDonGiaVTTB_Dien_TAM" xfId="594"/>
    <cellStyle name="_TG-TH_2_Book1_Kiem Tra Don Gia" xfId="596"/>
    <cellStyle name="_TG-TH_2_Book1_khoiluongbdacdoa" xfId="595"/>
    <cellStyle name="_TG-TH_2_Book1_Tong hop 3 tinh (11_5)-TTH-QN-QT" xfId="597"/>
    <cellStyle name="_TG-TH_2_Book1_" xfId="598"/>
    <cellStyle name="_TG-TH_2_CAU Khanh Nam(Thi Cong)" xfId="599"/>
    <cellStyle name="_TG-TH_2_DAU NOI PL-CL TAI PHU LAMHC" xfId="600"/>
    <cellStyle name="_TG-TH_2_Dcdtoan-bcnckt " xfId="601"/>
    <cellStyle name="_TG-TH_2_DN_MTP" xfId="602"/>
    <cellStyle name="_TG-TH_2_Dongia2-2003" xfId="603"/>
    <cellStyle name="_TG-TH_2_Dongia2-2003_DT truong thinh phu" xfId="604"/>
    <cellStyle name="_TG-TH_2_DT truong thinh phu" xfId="605"/>
    <cellStyle name="_TG-TH_2_DTCDT MR.2N110.HOCMON.TDTOAN.CCUNG" xfId="606"/>
    <cellStyle name="_TG-TH_2_DTDuong dong tien -sua tham tra 2009 - luong 650" xfId="607"/>
    <cellStyle name="_TG-TH_2_DU TRU VAT TU" xfId="608"/>
    <cellStyle name="_TG-TH_2_Kiem Tra Don Gia" xfId="610"/>
    <cellStyle name="_TG-TH_2_khoiluongbdacdoa" xfId="609"/>
    <cellStyle name="_TG-TH_2_Lora-tungchau" xfId="611"/>
    <cellStyle name="_TG-TH_2_moi" xfId="612"/>
    <cellStyle name="_TG-TH_2_PGIA-phieu tham tra Kho bac" xfId="613"/>
    <cellStyle name="_TG-TH_2_PT02-02" xfId="614"/>
    <cellStyle name="_TG-TH_2_PT02-02_Book1" xfId="615"/>
    <cellStyle name="_TG-TH_2_PT02-03" xfId="616"/>
    <cellStyle name="_TG-TH_2_PT02-03_Book1" xfId="617"/>
    <cellStyle name="_TG-TH_2_Qt-HT3PQ1(CauKho)" xfId="618"/>
    <cellStyle name="_TG-TH_2_Qt-HT3PQ1(CauKho)_Book1" xfId="619"/>
    <cellStyle name="_TG-TH_2_Qt-HT3PQ1(CauKho)_Don gia quy 3 nam 2003 - Ban Dien Luc" xfId="620"/>
    <cellStyle name="_TG-TH_2_Qt-HT3PQ1(CauKho)_Kiem Tra Don Gia" xfId="621"/>
    <cellStyle name="_TG-TH_2_Qt-HT3PQ1(CauKho)_NC-VL2-2003" xfId="622"/>
    <cellStyle name="_TG-TH_2_Qt-HT3PQ1(CauKho)_NC-VL2-2003_1" xfId="623"/>
    <cellStyle name="_TG-TH_2_Qt-HT3PQ1(CauKho)_XL4Test5" xfId="624"/>
    <cellStyle name="_TG-TH_2_QT-LCTP-AE" xfId="625"/>
    <cellStyle name="_TG-TH_2_quy luong con lai nam 2004" xfId="626"/>
    <cellStyle name="_TG-TH_2_Sheet2" xfId="627"/>
    <cellStyle name="_TG-TH_2_TEL OUT 2004" xfId="628"/>
    <cellStyle name="_TG-TH_2_Tong hop 3 tinh (11_5)-TTH-QN-QT" xfId="629"/>
    <cellStyle name="_TG-TH_2_XL4Poppy" xfId="630"/>
    <cellStyle name="_TG-TH_2_XL4Test5" xfId="631"/>
    <cellStyle name="_TG-TH_2_ÿÿÿÿÿ" xfId="632"/>
    <cellStyle name="_TG-TH_2_" xfId="633"/>
    <cellStyle name="_TG-TH_3" xfId="634"/>
    <cellStyle name="_TG-TH_3_Book1" xfId="635"/>
    <cellStyle name="_TG-TH_3_Lora-tungchau" xfId="636"/>
    <cellStyle name="_TG-TH_3_Qt-HT3PQ1(CauKho)" xfId="637"/>
    <cellStyle name="_TG-TH_3_Qt-HT3PQ1(CauKho)_Book1" xfId="638"/>
    <cellStyle name="_TG-TH_3_Qt-HT3PQ1(CauKho)_Don gia quy 3 nam 2003 - Ban Dien Luc" xfId="639"/>
    <cellStyle name="_TG-TH_3_Qt-HT3PQ1(CauKho)_Kiem Tra Don Gia" xfId="640"/>
    <cellStyle name="_TG-TH_3_Qt-HT3PQ1(CauKho)_NC-VL2-2003" xfId="641"/>
    <cellStyle name="_TG-TH_3_Qt-HT3PQ1(CauKho)_NC-VL2-2003_1" xfId="642"/>
    <cellStyle name="_TG-TH_3_Qt-HT3PQ1(CauKho)_XL4Test5" xfId="643"/>
    <cellStyle name="_TG-TH_3_quy luong con lai nam 2004" xfId="644"/>
    <cellStyle name="_TG-TH_3_" xfId="645"/>
    <cellStyle name="_TG-TH_4" xfId="646"/>
    <cellStyle name="_TG-TH_4_Book1" xfId="647"/>
    <cellStyle name="_TG-TH_4_DTDuong dong tien -sua tham tra 2009 - luong 650" xfId="648"/>
    <cellStyle name="_TG-TH_4_quy luong con lai nam 2004" xfId="649"/>
    <cellStyle name="_TKP" xfId="651"/>
    <cellStyle name="_Tong dutoan PP LAHAI" xfId="652"/>
    <cellStyle name="_Tong hop 3 tinh (11_5)-TTH-QN-QT" xfId="653"/>
    <cellStyle name="_Tong hop may cheu nganh 1" xfId="654"/>
    <cellStyle name="_TH KHAI TOAN THU THIEM cac tuyen TT noi" xfId="650"/>
    <cellStyle name="_ung 2011 - 11-6-Thanh hoa-Nghe an" xfId="655"/>
    <cellStyle name="_ung truoc 2011 NSTW Thanh Hoa + Nge An gui Thu 12-5" xfId="656"/>
    <cellStyle name="_ung truoc cua long an (6-5-2010)" xfId="657"/>
    <cellStyle name="_ung von chinh thuc doan kiem tra TAY NAM BO" xfId="658"/>
    <cellStyle name="_Ung von nam 2011 vung TNB - Doan Cong tac (12-5-2010)" xfId="659"/>
    <cellStyle name="_Ung von nam 2011 vung TNB - Doan Cong tac (12-5-2010)_Copy of ghep 3 bieu trinh LD BO 28-6 (TPCP)" xfId="660"/>
    <cellStyle name="_ÿÿÿÿÿ" xfId="661"/>
    <cellStyle name="_ÿÿÿÿÿ_Kh ql62 (2010) 11-09" xfId="662"/>
    <cellStyle name="_" xfId="663"/>
    <cellStyle name="__1" xfId="664"/>
    <cellStyle name="__Bao gia TB Kon Dao 2010" xfId="665"/>
    <cellStyle name="~1" xfId="666"/>
    <cellStyle name="’Ê‰Ý [0.00]_laroux" xfId="667"/>
    <cellStyle name="’Ê‰Ý_laroux" xfId="668"/>
    <cellStyle name="•W?_Format" xfId="669"/>
    <cellStyle name="•W€_¯–ì" xfId="670"/>
    <cellStyle name="•W_¯–ì" xfId="671"/>
    <cellStyle name="W_MARINE" xfId="672"/>
    <cellStyle name="0" xfId="673"/>
    <cellStyle name="0.0" xfId="674"/>
    <cellStyle name="0.00" xfId="675"/>
    <cellStyle name="1" xfId="676"/>
    <cellStyle name="1_17 bieu (hung cap nhap)" xfId="677"/>
    <cellStyle name="1_17 bieu (hung cap nhap) 2" xfId="1840"/>
    <cellStyle name="1_17 bieu (hung cap nhap) 2 2" xfId="1977"/>
    <cellStyle name="1_17 bieu (hung cap nhap) 3" xfId="1788"/>
    <cellStyle name="1_17 bieu (hung cap nhap) 3 2" xfId="1965"/>
    <cellStyle name="1_17 bieu (hung cap nhap) 4" xfId="1897"/>
    <cellStyle name="1_7 noi 48 goi C5 9 vi na" xfId="678"/>
    <cellStyle name="1_BANG KE VAT TU" xfId="679"/>
    <cellStyle name="1_Bao cao doan cong tac cua Bo thang 4-2010" xfId="680"/>
    <cellStyle name="1_Bao cao doan cong tac cua Bo thang 4-2010 2" xfId="1841"/>
    <cellStyle name="1_Bao cao doan cong tac cua Bo thang 4-2010 3" xfId="1789"/>
    <cellStyle name="1_Bao cao giai ngan von dau tu nam 2009 (theo doi)" xfId="681"/>
    <cellStyle name="1_Bao cao giai ngan von dau tu nam 2009 (theo doi) 2" xfId="1842"/>
    <cellStyle name="1_Bao cao giai ngan von dau tu nam 2009 (theo doi) 3" xfId="1790"/>
    <cellStyle name="1_Bao cao giai ngan von dau tu nam 2009 (theo doi)_Bao cao doan cong tac cua Bo thang 4-2010" xfId="682"/>
    <cellStyle name="1_Bao cao giai ngan von dau tu nam 2009 (theo doi)_Bao cao doan cong tac cua Bo thang 4-2010 2" xfId="1843"/>
    <cellStyle name="1_Bao cao giai ngan von dau tu nam 2009 (theo doi)_Bao cao doan cong tac cua Bo thang 4-2010 3" xfId="1791"/>
    <cellStyle name="1_Bao cao giai ngan von dau tu nam 2009 (theo doi)_Ke hoach 2009 (theo doi) -1" xfId="683"/>
    <cellStyle name="1_Bao cao giai ngan von dau tu nam 2009 (theo doi)_Ke hoach 2009 (theo doi) -1 2" xfId="1844"/>
    <cellStyle name="1_Bao cao giai ngan von dau tu nam 2009 (theo doi)_Ke hoach 2009 (theo doi) -1 3" xfId="1792"/>
    <cellStyle name="1_Bao cao KP tu chu" xfId="684"/>
    <cellStyle name="1_BAO GIA NGAY 24-10-08 (co dam)" xfId="685"/>
    <cellStyle name="1_Bao gia TB Kon Dao 2010" xfId="686"/>
    <cellStyle name="1_Bao gia TB Kon Dao 2010 2" xfId="1845"/>
    <cellStyle name="1_Bao gia TB Kon Dao 2010 2 2" xfId="1978"/>
    <cellStyle name="1_Bao gia TB Kon Dao 2010 3" xfId="1793"/>
    <cellStyle name="1_Bao gia TB Kon Dao 2010 3 2" xfId="1966"/>
    <cellStyle name="1_Bao gia TB Kon Dao 2010 4" xfId="1898"/>
    <cellStyle name="1_BC 8 thang 2009 ve CT trong diem 5nam" xfId="687"/>
    <cellStyle name="1_BC 8 thang 2009 ve CT trong diem 5nam 2" xfId="1846"/>
    <cellStyle name="1_BC 8 thang 2009 ve CT trong diem 5nam 3" xfId="1794"/>
    <cellStyle name="1_BC 8 thang 2009 ve CT trong diem 5nam_Bao cao doan cong tac cua Bo thang 4-2010" xfId="688"/>
    <cellStyle name="1_BC 8 thang 2009 ve CT trong diem 5nam_Bao cao doan cong tac cua Bo thang 4-2010 2" xfId="1847"/>
    <cellStyle name="1_BC 8 thang 2009 ve CT trong diem 5nam_Bao cao doan cong tac cua Bo thang 4-2010 3" xfId="1795"/>
    <cellStyle name="1_BC 8 thang 2009 ve CT trong diem 5nam_bieu 01" xfId="689"/>
    <cellStyle name="1_BC 8 thang 2009 ve CT trong diem 5nam_bieu 01 2" xfId="1848"/>
    <cellStyle name="1_BC 8 thang 2009 ve CT trong diem 5nam_bieu 01 3" xfId="1796"/>
    <cellStyle name="1_BC 8 thang 2009 ve CT trong diem 5nam_bieu 01_Bao cao doan cong tac cua Bo thang 4-2010" xfId="690"/>
    <cellStyle name="1_BC 8 thang 2009 ve CT trong diem 5nam_bieu 01_Bao cao doan cong tac cua Bo thang 4-2010 2" xfId="1849"/>
    <cellStyle name="1_BC 8 thang 2009 ve CT trong diem 5nam_bieu 01_Bao cao doan cong tac cua Bo thang 4-2010 3" xfId="1797"/>
    <cellStyle name="1_BC nam 2007 (UB)" xfId="691"/>
    <cellStyle name="1_BC nam 2007 (UB) 2" xfId="1850"/>
    <cellStyle name="1_BC nam 2007 (UB) 3" xfId="1798"/>
    <cellStyle name="1_BC nam 2007 (UB)_Bao cao doan cong tac cua Bo thang 4-2010" xfId="692"/>
    <cellStyle name="1_BC nam 2007 (UB)_Bao cao doan cong tac cua Bo thang 4-2010 2" xfId="1851"/>
    <cellStyle name="1_BC nam 2007 (UB)_Bao cao doan cong tac cua Bo thang 4-2010 3" xfId="1799"/>
    <cellStyle name="1_bieu tong hop" xfId="693"/>
    <cellStyle name="1_Book1" xfId="694"/>
    <cellStyle name="1_Book1 2" xfId="1852"/>
    <cellStyle name="1_Book1 2 2" xfId="1979"/>
    <cellStyle name="1_Book1 3" xfId="1800"/>
    <cellStyle name="1_Book1 3 2" xfId="1967"/>
    <cellStyle name="1_Book1 4" xfId="1899"/>
    <cellStyle name="1_Book1_1" xfId="695"/>
    <cellStyle name="1_Book1_1 2" xfId="1853"/>
    <cellStyle name="1_Book1_1 3" xfId="1801"/>
    <cellStyle name="1_Book1_1_VBPL kiểm toán Đầu tư XDCB 2010" xfId="696"/>
    <cellStyle name="1_Book1_Bao cao doan cong tac cua Bo thang 4-2010" xfId="697"/>
    <cellStyle name="1_Book1_BL vu" xfId="698"/>
    <cellStyle name="1_Book1_Book1" xfId="699"/>
    <cellStyle name="1_Book1_Gia - Thanh An" xfId="700"/>
    <cellStyle name="1_Book1_VBPL kiểm toán Đầu tư XDCB 2010" xfId="701"/>
    <cellStyle name="1_Book2" xfId="702"/>
    <cellStyle name="1_Book2 2" xfId="1854"/>
    <cellStyle name="1_Book2 3" xfId="1802"/>
    <cellStyle name="1_Book2_Bao cao doan cong tac cua Bo thang 4-2010" xfId="703"/>
    <cellStyle name="1_Book2_Bao cao doan cong tac cua Bo thang 4-2010 2" xfId="1855"/>
    <cellStyle name="1_Book2_Bao cao doan cong tac cua Bo thang 4-2010 3" xfId="1803"/>
    <cellStyle name="1_Cau thuy dien Ban La (Cu Anh)" xfId="704"/>
    <cellStyle name="1_Copy of ghep 3 bieu trinh LD BO 28-6 (TPCP)" xfId="705"/>
    <cellStyle name="1_Danh sach gui BC thuc hien KH2009" xfId="706"/>
    <cellStyle name="1_Danh sach gui BC thuc hien KH2009 2" xfId="1856"/>
    <cellStyle name="1_Danh sach gui BC thuc hien KH2009 3" xfId="1804"/>
    <cellStyle name="1_Danh sach gui BC thuc hien KH2009_Bao cao doan cong tac cua Bo thang 4-2010" xfId="707"/>
    <cellStyle name="1_Danh sach gui BC thuc hien KH2009_Bao cao doan cong tac cua Bo thang 4-2010 2" xfId="1857"/>
    <cellStyle name="1_Danh sach gui BC thuc hien KH2009_Bao cao doan cong tac cua Bo thang 4-2010 3" xfId="1805"/>
    <cellStyle name="1_Danh sach gui BC thuc hien KH2009_Ke hoach 2009 (theo doi) -1" xfId="708"/>
    <cellStyle name="1_Danh sach gui BC thuc hien KH2009_Ke hoach 2009 (theo doi) -1 2" xfId="1858"/>
    <cellStyle name="1_Danh sach gui BC thuc hien KH2009_Ke hoach 2009 (theo doi) -1 3" xfId="1806"/>
    <cellStyle name="1_Don gia Du thau ( XL19)" xfId="709"/>
    <cellStyle name="1_Don gia Du thau ( XL19) 2" xfId="1859"/>
    <cellStyle name="1_Don gia Du thau ( XL19) 3" xfId="1807"/>
    <cellStyle name="1_DT972000" xfId="710"/>
    <cellStyle name="1_dtCau Km3+429,21TL685" xfId="711"/>
    <cellStyle name="1_Dtdchinh2397" xfId="712"/>
    <cellStyle name="1_Du toan 558 (Km17+508.12 - Km 22)" xfId="714"/>
    <cellStyle name="1_du toan lan 3" xfId="715"/>
    <cellStyle name="1_Du thau" xfId="713"/>
    <cellStyle name="1_Gia - Thanh An" xfId="716"/>
    <cellStyle name="1_Gia - Thanh An 2" xfId="1860"/>
    <cellStyle name="1_Gia - Thanh An 2 2" xfId="1980"/>
    <cellStyle name="1_Gia - Thanh An 3" xfId="1808"/>
    <cellStyle name="1_Gia - Thanh An 3 2" xfId="1968"/>
    <cellStyle name="1_Gia - Thanh An 4" xfId="1900"/>
    <cellStyle name="1_Gia_VLQL48_duyet " xfId="717"/>
    <cellStyle name="1_GIA-DUTHAUsuaNS" xfId="718"/>
    <cellStyle name="1_GIA-DUTHAUsuaNS 2" xfId="1861"/>
    <cellStyle name="1_GIA-DUTHAUsuaNS 2 2" xfId="1981"/>
    <cellStyle name="1_GIA-DUTHAUsuaNS 3" xfId="1809"/>
    <cellStyle name="1_GIA-DUTHAUsuaNS 3 2" xfId="1969"/>
    <cellStyle name="1_GIA-DUTHAUsuaNS 4" xfId="1901"/>
    <cellStyle name="1_KL km 0-km3+300 dieu chinh 4-2008" xfId="723"/>
    <cellStyle name="1_KL km 0-km3+300 dieu chinh 4-2008 2" xfId="1864"/>
    <cellStyle name="1_KL km 0-km3+300 dieu chinh 4-2008 2 2" xfId="1982"/>
    <cellStyle name="1_KL km 0-km3+300 dieu chinh 4-2008 3" xfId="1812"/>
    <cellStyle name="1_KL km 0-km3+300 dieu chinh 4-2008 3 2" xfId="1970"/>
    <cellStyle name="1_KL km 0-km3+300 dieu chinh 4-2008 4" xfId="1902"/>
    <cellStyle name="1_KLNM 1303" xfId="724"/>
    <cellStyle name="1_KlQdinhduyet" xfId="725"/>
    <cellStyle name="1_KH 2007 (theo doi)" xfId="719"/>
    <cellStyle name="1_KH 2007 (theo doi) 2" xfId="1862"/>
    <cellStyle name="1_KH 2007 (theo doi) 3" xfId="1810"/>
    <cellStyle name="1_KH 2007 (theo doi)_Bao cao doan cong tac cua Bo thang 4-2010" xfId="720"/>
    <cellStyle name="1_KH 2007 (theo doi)_Bao cao doan cong tac cua Bo thang 4-2010 2" xfId="1863"/>
    <cellStyle name="1_KH 2007 (theo doi)_Bao cao doan cong tac cua Bo thang 4-2010 3" xfId="1811"/>
    <cellStyle name="1_Kh ql62 (2010) 11-09" xfId="721"/>
    <cellStyle name="1_khoiluongbdacdoa" xfId="722"/>
    <cellStyle name="1_LuuNgay17-03-2009Đơn KN Cục thuế" xfId="726"/>
    <cellStyle name="1_NTHOC" xfId="727"/>
    <cellStyle name="1_NTHOC_Tong hop theo doi von TPCP" xfId="728"/>
    <cellStyle name="1_NTHOC_Tong hop theo doi von TPCP_Bao cao kiem toan kh 2010" xfId="729"/>
    <cellStyle name="1_NTHOC_Tong hop theo doi von TPCP_Ke hoach 2010 (theo doi)2" xfId="730"/>
    <cellStyle name="1_NTHOC_Tong hop theo doi von TPCP_QD UBND tinh" xfId="731"/>
    <cellStyle name="1_NTHOC_Tong hop theo doi von TPCP_Worksheet in D: My Documents Luc Van ban xu ly Nam 2011 Bao cao ra soat tam ung TPCP" xfId="732"/>
    <cellStyle name="1_QT Thue GTGT 2008" xfId="733"/>
    <cellStyle name="1_QT Thue GTGT 2008 2" xfId="1865"/>
    <cellStyle name="1_QT Thue GTGT 2008 2 2" xfId="1983"/>
    <cellStyle name="1_QT Thue GTGT 2008 3" xfId="1813"/>
    <cellStyle name="1_QT Thue GTGT 2008 3 2" xfId="1971"/>
    <cellStyle name="1_QT Thue GTGT 2008 4" xfId="1903"/>
    <cellStyle name="1_Ra soat Giai ngan 2007 (dang lam)" xfId="734"/>
    <cellStyle name="1_Ra soat Giai ngan 2007 (dang lam) 2" xfId="1866"/>
    <cellStyle name="1_Ra soat Giai ngan 2007 (dang lam) 3" xfId="1814"/>
    <cellStyle name="1_TonghopKL_BOY-sual2" xfId="738"/>
    <cellStyle name="1_Theo doi von TPCP (dang lam)" xfId="735"/>
    <cellStyle name="1_Theo doi von TPCP (dang lam) 2" xfId="1867"/>
    <cellStyle name="1_Theo doi von TPCP (dang lam) 3" xfId="1815"/>
    <cellStyle name="1_Thong ke cong" xfId="736"/>
    <cellStyle name="1_thong ke giao dan sinh" xfId="737"/>
    <cellStyle name="1_TRUNG PMU 5" xfId="739"/>
    <cellStyle name="1_VBPL kiểm toán Đầu tư XDCB 2010" xfId="740"/>
    <cellStyle name="1_VBPL kiểm toán Đầu tư XDCB 2010 2" xfId="1868"/>
    <cellStyle name="1_VBPL kiểm toán Đầu tư XDCB 2010 2 2" xfId="1984"/>
    <cellStyle name="1_VBPL kiểm toán Đầu tư XDCB 2010 3" xfId="1816"/>
    <cellStyle name="1_VBPL kiểm toán Đầu tư XDCB 2010 3 2" xfId="1972"/>
    <cellStyle name="1_VBPL kiểm toán Đầu tư XDCB 2010 4" xfId="1904"/>
    <cellStyle name="1_ÿÿÿÿÿ" xfId="741"/>
    <cellStyle name="1_ÿÿÿÿÿ 2" xfId="1869"/>
    <cellStyle name="1_ÿÿÿÿÿ 3" xfId="1817"/>
    <cellStyle name="1_ÿÿÿÿÿ_Bieu tong hop nhu cau ung 2011 da chon loc -Mien nui" xfId="742"/>
    <cellStyle name="1_ÿÿÿÿÿ_Kh ql62 (2010) 11-09" xfId="743"/>
    <cellStyle name="1_ÿÿÿÿÿ_mau bieu doan giam sat 2010 (version 2)" xfId="744"/>
    <cellStyle name="1_ÿÿÿÿÿ_VBPL kiểm toán Đầu tư XDCB 2010" xfId="745"/>
    <cellStyle name="1_" xfId="746"/>
    <cellStyle name="15" xfId="747"/>
    <cellStyle name="18" xfId="748"/>
    <cellStyle name="¹éºÐÀ²_      " xfId="749"/>
    <cellStyle name="2" xfId="750"/>
    <cellStyle name="2_7 noi 48 goi C5 9 vi na" xfId="751"/>
    <cellStyle name="2_BL vu" xfId="752"/>
    <cellStyle name="2_Book1" xfId="753"/>
    <cellStyle name="2_Book1 2" xfId="1870"/>
    <cellStyle name="2_Book1 3" xfId="1818"/>
    <cellStyle name="2_Book1_1" xfId="754"/>
    <cellStyle name="2_Book1_Bao cao kiem toan kh 2010" xfId="755"/>
    <cellStyle name="2_Book1_Bao cao kiem toan kh 2010 2" xfId="1871"/>
    <cellStyle name="2_Book1_Bao cao kiem toan kh 2010 3" xfId="1819"/>
    <cellStyle name="2_Book1_Ke hoach 2010 (theo doi)2" xfId="756"/>
    <cellStyle name="2_Book1_Ke hoach 2010 (theo doi)2 2" xfId="1872"/>
    <cellStyle name="2_Book1_Ke hoach 2010 (theo doi)2 3" xfId="1820"/>
    <cellStyle name="2_Book1_QD UBND tinh" xfId="757"/>
    <cellStyle name="2_Book1_QD UBND tinh 2" xfId="1873"/>
    <cellStyle name="2_Book1_QD UBND tinh 3" xfId="1821"/>
    <cellStyle name="2_Book1_VBPL kiểm toán Đầu tư XDCB 2010" xfId="758"/>
    <cellStyle name="2_Book1_Worksheet in D: My Documents Luc Van ban xu ly Nam 2011 Bao cao ra soat tam ung TPCP" xfId="759"/>
    <cellStyle name="2_Book1_Worksheet in D: My Documents Luc Van ban xu ly Nam 2011 Bao cao ra soat tam ung TPCP 2" xfId="1874"/>
    <cellStyle name="2_Book1_Worksheet in D: My Documents Luc Van ban xu ly Nam 2011 Bao cao ra soat tam ung TPCP 3" xfId="1822"/>
    <cellStyle name="2_Cau thuy dien Ban La (Cu Anh)" xfId="760"/>
    <cellStyle name="2_Dtdchinh2397" xfId="761"/>
    <cellStyle name="2_Du toan 558 (Km17+508.12 - Km 22)" xfId="762"/>
    <cellStyle name="2_Gia_VLQL48_duyet " xfId="763"/>
    <cellStyle name="2_KLNM 1303" xfId="764"/>
    <cellStyle name="2_KlQdinhduyet" xfId="765"/>
    <cellStyle name="2_NTHOC" xfId="766"/>
    <cellStyle name="2_NTHOC 2" xfId="1875"/>
    <cellStyle name="2_NTHOC 3" xfId="1823"/>
    <cellStyle name="2_NTHOC_Tong hop theo doi von TPCP" xfId="767"/>
    <cellStyle name="2_NTHOC_Tong hop theo doi von TPCP 2" xfId="1876"/>
    <cellStyle name="2_NTHOC_Tong hop theo doi von TPCP 3" xfId="1824"/>
    <cellStyle name="2_NTHOC_Tong hop theo doi von TPCP_Bao cao kiem toan kh 2010" xfId="768"/>
    <cellStyle name="2_NTHOC_Tong hop theo doi von TPCP_Bao cao kiem toan kh 2010 2" xfId="1877"/>
    <cellStyle name="2_NTHOC_Tong hop theo doi von TPCP_Bao cao kiem toan kh 2010 3" xfId="1825"/>
    <cellStyle name="2_NTHOC_Tong hop theo doi von TPCP_Ke hoach 2010 (theo doi)2" xfId="769"/>
    <cellStyle name="2_NTHOC_Tong hop theo doi von TPCP_Ke hoach 2010 (theo doi)2 2" xfId="1878"/>
    <cellStyle name="2_NTHOC_Tong hop theo doi von TPCP_Ke hoach 2010 (theo doi)2 3" xfId="1826"/>
    <cellStyle name="2_NTHOC_Tong hop theo doi von TPCP_QD UBND tinh" xfId="770"/>
    <cellStyle name="2_NTHOC_Tong hop theo doi von TPCP_QD UBND tinh 2" xfId="1879"/>
    <cellStyle name="2_NTHOC_Tong hop theo doi von TPCP_QD UBND tinh 3" xfId="1827"/>
    <cellStyle name="2_NTHOC_Tong hop theo doi von TPCP_Worksheet in D: My Documents Luc Van ban xu ly Nam 2011 Bao cao ra soat tam ung TPCP" xfId="771"/>
    <cellStyle name="2_NTHOC_Tong hop theo doi von TPCP_Worksheet in D: My Documents Luc Van ban xu ly Nam 2011 Bao cao ra soat tam ung TPCP 2" xfId="1880"/>
    <cellStyle name="2_NTHOC_Tong hop theo doi von TPCP_Worksheet in D: My Documents Luc Van ban xu ly Nam 2011 Bao cao ra soat tam ung TPCP 3" xfId="1828"/>
    <cellStyle name="2_Tong hop theo doi von TPCP" xfId="774"/>
    <cellStyle name="2_Tong hop theo doi von TPCP 2" xfId="1881"/>
    <cellStyle name="2_Tong hop theo doi von TPCP 3" xfId="1829"/>
    <cellStyle name="2_Tong hop theo doi von TPCP_Bao cao kiem toan kh 2010" xfId="775"/>
    <cellStyle name="2_Tong hop theo doi von TPCP_Bao cao kiem toan kh 2010 2" xfId="1882"/>
    <cellStyle name="2_Tong hop theo doi von TPCP_Bao cao kiem toan kh 2010 3" xfId="1830"/>
    <cellStyle name="2_Tong hop theo doi von TPCP_Ke hoach 2010 (theo doi)2" xfId="776"/>
    <cellStyle name="2_Tong hop theo doi von TPCP_Ke hoach 2010 (theo doi)2 2" xfId="1883"/>
    <cellStyle name="2_Tong hop theo doi von TPCP_Ke hoach 2010 (theo doi)2 3" xfId="1831"/>
    <cellStyle name="2_Tong hop theo doi von TPCP_QD UBND tinh" xfId="777"/>
    <cellStyle name="2_Tong hop theo doi von TPCP_QD UBND tinh 2" xfId="1884"/>
    <cellStyle name="2_Tong hop theo doi von TPCP_QD UBND tinh 3" xfId="1832"/>
    <cellStyle name="2_Tong hop theo doi von TPCP_Worksheet in D: My Documents Luc Van ban xu ly Nam 2011 Bao cao ra soat tam ung TPCP" xfId="778"/>
    <cellStyle name="2_Tong hop theo doi von TPCP_Worksheet in D: My Documents Luc Van ban xu ly Nam 2011 Bao cao ra soat tam ung TPCP 2" xfId="1885"/>
    <cellStyle name="2_Tong hop theo doi von TPCP_Worksheet in D: My Documents Luc Van ban xu ly Nam 2011 Bao cao ra soat tam ung TPCP 3" xfId="1833"/>
    <cellStyle name="2_Thong ke cong" xfId="772"/>
    <cellStyle name="2_thong ke giao dan sinh" xfId="773"/>
    <cellStyle name="2_TRUNG PMU 5" xfId="779"/>
    <cellStyle name="2_VBPL kiểm toán Đầu tư XDCB 2010" xfId="780"/>
    <cellStyle name="2_ÿÿÿÿÿ" xfId="781"/>
    <cellStyle name="2_ÿÿÿÿÿ_Bieu tong hop nhu cau ung 2011 da chon loc -Mien nui" xfId="782"/>
    <cellStyle name="2_ÿÿÿÿÿ_mau bieu doan giam sat 2010 (version 2)" xfId="783"/>
    <cellStyle name="20" xfId="784"/>
    <cellStyle name="20% - Accent1" xfId="1926" builtinId="30" customBuiltin="1"/>
    <cellStyle name="20% - Accent1 2" xfId="785"/>
    <cellStyle name="20% - Accent1 3" xfId="1951"/>
    <cellStyle name="20% - Accent2" xfId="1930" builtinId="34" customBuiltin="1"/>
    <cellStyle name="20% - Accent2 2" xfId="786"/>
    <cellStyle name="20% - Accent2 3" xfId="1953"/>
    <cellStyle name="20% - Accent3" xfId="1934" builtinId="38" customBuiltin="1"/>
    <cellStyle name="20% - Accent3 2" xfId="787"/>
    <cellStyle name="20% - Accent3 3" xfId="1955"/>
    <cellStyle name="20% - Accent4" xfId="1938" builtinId="42" customBuiltin="1"/>
    <cellStyle name="20% - Accent4 2" xfId="788"/>
    <cellStyle name="20% - Accent4 3" xfId="1957"/>
    <cellStyle name="20% - Accent5" xfId="1942" builtinId="46" customBuiltin="1"/>
    <cellStyle name="20% - Accent5 2" xfId="789"/>
    <cellStyle name="20% - Accent5 3" xfId="1959"/>
    <cellStyle name="20% - Accent6" xfId="1946" builtinId="50" customBuiltin="1"/>
    <cellStyle name="20% - Accent6 2" xfId="790"/>
    <cellStyle name="20% - Accent6 3" xfId="1961"/>
    <cellStyle name="20% - Nhấn1" xfId="791"/>
    <cellStyle name="20% - Nhấn2" xfId="792"/>
    <cellStyle name="20% - Nhấn3" xfId="793"/>
    <cellStyle name="20% - Nhấn4" xfId="794"/>
    <cellStyle name="20% - Nhấn5" xfId="795"/>
    <cellStyle name="20% - Nhấn6" xfId="796"/>
    <cellStyle name="-2001" xfId="797"/>
    <cellStyle name="3" xfId="798"/>
    <cellStyle name="3_7 noi 48 goi C5 9 vi na" xfId="799"/>
    <cellStyle name="3_Book1" xfId="800"/>
    <cellStyle name="3_Book1_1" xfId="801"/>
    <cellStyle name="3_Cau thuy dien Ban La (Cu Anh)" xfId="802"/>
    <cellStyle name="3_Dtdchinh2397" xfId="803"/>
    <cellStyle name="3_Du toan 558 (Km17+508.12 - Km 22)" xfId="804"/>
    <cellStyle name="3_Gia_VLQL48_duyet " xfId="805"/>
    <cellStyle name="3_KLNM 1303" xfId="806"/>
    <cellStyle name="3_KlQdinhduyet" xfId="807"/>
    <cellStyle name="3_Thong ke cong" xfId="808"/>
    <cellStyle name="3_thong ke giao dan sinh" xfId="809"/>
    <cellStyle name="3_VBPL kiểm toán Đầu tư XDCB 2010" xfId="810"/>
    <cellStyle name="3_ÿÿÿÿÿ" xfId="811"/>
    <cellStyle name="4" xfId="812"/>
    <cellStyle name="4_7 noi 48 goi C5 9 vi na" xfId="813"/>
    <cellStyle name="4_Book1" xfId="814"/>
    <cellStyle name="4_Book1_1" xfId="815"/>
    <cellStyle name="4_Cau thuy dien Ban La (Cu Anh)" xfId="816"/>
    <cellStyle name="4_Dtdchinh2397" xfId="817"/>
    <cellStyle name="4_Du toan 558 (Km17+508.12 - Km 22)" xfId="818"/>
    <cellStyle name="4_Gia_VLQL48_duyet " xfId="819"/>
    <cellStyle name="4_KLNM 1303" xfId="820"/>
    <cellStyle name="4_KlQdinhduyet" xfId="821"/>
    <cellStyle name="4_Thong ke cong" xfId="822"/>
    <cellStyle name="4_thong ke giao dan sinh" xfId="823"/>
    <cellStyle name="4_ÿÿÿÿÿ" xfId="824"/>
    <cellStyle name="40% - Accent1" xfId="1927" builtinId="31" customBuiltin="1"/>
    <cellStyle name="40% - Accent1 2" xfId="825"/>
    <cellStyle name="40% - Accent1 3" xfId="1952"/>
    <cellStyle name="40% - Accent2" xfId="1931" builtinId="35" customBuiltin="1"/>
    <cellStyle name="40% - Accent2 2" xfId="826"/>
    <cellStyle name="40% - Accent2 3" xfId="1954"/>
    <cellStyle name="40% - Accent3" xfId="1935" builtinId="39" customBuiltin="1"/>
    <cellStyle name="40% - Accent3 2" xfId="827"/>
    <cellStyle name="40% - Accent3 3" xfId="1956"/>
    <cellStyle name="40% - Accent4" xfId="1939" builtinId="43" customBuiltin="1"/>
    <cellStyle name="40% - Accent4 2" xfId="828"/>
    <cellStyle name="40% - Accent4 3" xfId="1958"/>
    <cellStyle name="40% - Accent5" xfId="1943" builtinId="47" customBuiltin="1"/>
    <cellStyle name="40% - Accent5 2" xfId="829"/>
    <cellStyle name="40% - Accent5 3" xfId="1960"/>
    <cellStyle name="40% - Accent6" xfId="1947" builtinId="51" customBuiltin="1"/>
    <cellStyle name="40% - Accent6 2" xfId="830"/>
    <cellStyle name="40% - Accent6 3" xfId="1962"/>
    <cellStyle name="40% - Nhấn1" xfId="831"/>
    <cellStyle name="40% - Nhấn2" xfId="832"/>
    <cellStyle name="40% - Nhấn3" xfId="833"/>
    <cellStyle name="40% - Nhấn4" xfId="834"/>
    <cellStyle name="40% - Nhấn5" xfId="835"/>
    <cellStyle name="40% - Nhấn6" xfId="836"/>
    <cellStyle name="6" xfId="837"/>
    <cellStyle name="6_Bieu mau ung 2011-Mien Trung-TPCP-11-6" xfId="838"/>
    <cellStyle name="6_Copy of ghep 3 bieu trinh LD BO 28-6 (TPCP)" xfId="839"/>
    <cellStyle name="6_DTDuong dong tien -sua tham tra 2009 - luong 650" xfId="840"/>
    <cellStyle name="6_Nhu cau tam ung NSNN&amp;TPCP&amp;ODA theo tieu chi cua Bo (CV410_BKH-TH)_vung Tay Nguyen (11.6.2010)" xfId="841"/>
    <cellStyle name="60% - Accent1" xfId="1928" builtinId="32" customBuiltin="1"/>
    <cellStyle name="60% - Accent1 2" xfId="842"/>
    <cellStyle name="60% - Accent2" xfId="1932" builtinId="36" customBuiltin="1"/>
    <cellStyle name="60% - Accent2 2" xfId="843"/>
    <cellStyle name="60% - Accent3" xfId="1936" builtinId="40" customBuiltin="1"/>
    <cellStyle name="60% - Accent3 2" xfId="844"/>
    <cellStyle name="60% - Accent4" xfId="1940" builtinId="44" customBuiltin="1"/>
    <cellStyle name="60% - Accent4 2" xfId="845"/>
    <cellStyle name="60% - Accent5" xfId="1944" builtinId="48" customBuiltin="1"/>
    <cellStyle name="60% - Accent5 2" xfId="846"/>
    <cellStyle name="60% - Accent6" xfId="1948" builtinId="52" customBuiltin="1"/>
    <cellStyle name="60% - Accent6 2" xfId="847"/>
    <cellStyle name="60% - Nhấn1" xfId="848"/>
    <cellStyle name="60% - Nhấn2" xfId="849"/>
    <cellStyle name="60% - Nhấn3" xfId="850"/>
    <cellStyle name="60% - Nhấn4" xfId="851"/>
    <cellStyle name="60% - Nhấn5" xfId="852"/>
    <cellStyle name="60% - Nhấn6" xfId="853"/>
    <cellStyle name="9" xfId="854"/>
    <cellStyle name="Accent1" xfId="1925" builtinId="29" customBuiltin="1"/>
    <cellStyle name="Accent1 2" xfId="855"/>
    <cellStyle name="Accent2" xfId="1929" builtinId="33" customBuiltin="1"/>
    <cellStyle name="Accent2 2" xfId="856"/>
    <cellStyle name="Accent3" xfId="1933" builtinId="37" customBuiltin="1"/>
    <cellStyle name="Accent3 2" xfId="857"/>
    <cellStyle name="Accent4" xfId="1937" builtinId="41" customBuiltin="1"/>
    <cellStyle name="Accent4 2" xfId="858"/>
    <cellStyle name="Accent5" xfId="1941" builtinId="45" customBuiltin="1"/>
    <cellStyle name="Accent5 2" xfId="859"/>
    <cellStyle name="Accent6" xfId="1945" builtinId="49" customBuiltin="1"/>
    <cellStyle name="Accent6 2" xfId="860"/>
    <cellStyle name="ÅëÈ­ [0]_      " xfId="861"/>
    <cellStyle name="AeE­ [0]_INQUIRY ¿?¾÷AßAø " xfId="862"/>
    <cellStyle name="ÅëÈ­ [0]_L601CPT" xfId="863"/>
    <cellStyle name="ÅëÈ­_      " xfId="864"/>
    <cellStyle name="AeE­_INQUIRY ¿?¾÷AßAø " xfId="865"/>
    <cellStyle name="ÅëÈ­_L601CPT" xfId="866"/>
    <cellStyle name="args.style" xfId="867"/>
    <cellStyle name="at" xfId="868"/>
    <cellStyle name="ÄÞ¸¶ [0]_      " xfId="869"/>
    <cellStyle name="AÞ¸¶ [0]_INQUIRY ¿?¾÷AßAø " xfId="870"/>
    <cellStyle name="ÄÞ¸¶ [0]_L601CPT" xfId="871"/>
    <cellStyle name="ÄÞ¸¶_      " xfId="872"/>
    <cellStyle name="AÞ¸¶_INQUIRY ¿?¾÷AßAø " xfId="873"/>
    <cellStyle name="ÄÞ¸¶_L601CPT" xfId="874"/>
    <cellStyle name="AutoFormat Options" xfId="875"/>
    <cellStyle name="AutoFormat-Optionen" xfId="876"/>
    <cellStyle name="AutoFormat-Optionen 2" xfId="877"/>
    <cellStyle name="AutoFormat-Optionen 2 2" xfId="878"/>
    <cellStyle name="AutoFormat-Optionen 3" xfId="879"/>
    <cellStyle name="Bad" xfId="1915" builtinId="27" customBuiltin="1"/>
    <cellStyle name="Bad 2" xfId="880"/>
    <cellStyle name="Body" xfId="881"/>
    <cellStyle name="C?AØ_¿?¾÷CoE² " xfId="882"/>
    <cellStyle name="C~1" xfId="883"/>
    <cellStyle name="Ç¥ÁØ_      " xfId="884"/>
    <cellStyle name="C￥AØ_¿μ¾÷CoE² " xfId="885"/>
    <cellStyle name="Ç¥ÁØ_±¸¹Ì´ëÃ¥" xfId="886"/>
    <cellStyle name="C￥AØ_Sheet1_¿μ¾÷CoE² " xfId="887"/>
    <cellStyle name="Ç¥ÁØ_ÿÿÿÿÿÿ_4_ÃÑÇÕ°è " xfId="888"/>
    <cellStyle name="Calc Currency (0)" xfId="889"/>
    <cellStyle name="Calc Currency (2)" xfId="890"/>
    <cellStyle name="Calc Percent (0)" xfId="891"/>
    <cellStyle name="Calc Percent (1)" xfId="892"/>
    <cellStyle name="Calc Percent (2)" xfId="893"/>
    <cellStyle name="Calc Units (0)" xfId="894"/>
    <cellStyle name="Calc Units (1)" xfId="895"/>
    <cellStyle name="Calc Units (2)" xfId="896"/>
    <cellStyle name="Calculation" xfId="1919" builtinId="22" customBuiltin="1"/>
    <cellStyle name="Calculation 2" xfId="897"/>
    <cellStyle name="category" xfId="898"/>
    <cellStyle name="Cerrency_Sheet2_XANGDAU" xfId="899"/>
    <cellStyle name="Co?ma_Sheet1" xfId="904"/>
    <cellStyle name="Comma" xfId="1" builtinId="3"/>
    <cellStyle name="Comma  - Style1" xfId="905"/>
    <cellStyle name="Comma  - Style2" xfId="906"/>
    <cellStyle name="Comma  - Style3" xfId="907"/>
    <cellStyle name="Comma  - Style4" xfId="908"/>
    <cellStyle name="Comma  - Style5" xfId="909"/>
    <cellStyle name="Comma  - Style6" xfId="910"/>
    <cellStyle name="Comma  - Style7" xfId="911"/>
    <cellStyle name="Comma  - Style8" xfId="912"/>
    <cellStyle name="Comma [0] 2" xfId="913"/>
    <cellStyle name="Comma [0] 3" xfId="914"/>
    <cellStyle name="Comma [0] 4" xfId="915"/>
    <cellStyle name="Comma [0] 5" xfId="916"/>
    <cellStyle name="Comma [00]" xfId="917"/>
    <cellStyle name="Comma 10" xfId="918"/>
    <cellStyle name="Comma 10 2" xfId="3"/>
    <cellStyle name="Comma 10 2 2" xfId="919"/>
    <cellStyle name="Comma 10 3" xfId="920"/>
    <cellStyle name="Comma 11" xfId="921"/>
    <cellStyle name="Comma 12" xfId="922"/>
    <cellStyle name="Comma 13" xfId="923"/>
    <cellStyle name="Comma 14" xfId="2"/>
    <cellStyle name="Comma 15" xfId="924"/>
    <cellStyle name="Comma 16" xfId="925"/>
    <cellStyle name="Comma 17" xfId="926"/>
    <cellStyle name="Comma 18" xfId="927"/>
    <cellStyle name="Comma 19" xfId="928"/>
    <cellStyle name="Comma 2" xfId="929"/>
    <cellStyle name="Comma 2 2" xfId="930"/>
    <cellStyle name="Comma 2 2 2" xfId="1896"/>
    <cellStyle name="Comma 2 3" xfId="931"/>
    <cellStyle name="Comma 2 3 2" xfId="932"/>
    <cellStyle name="Comma 2 4" xfId="933"/>
    <cellStyle name="Comma 2 5" xfId="934"/>
    <cellStyle name="Comma 2_Book1" xfId="935"/>
    <cellStyle name="Comma 20" xfId="936"/>
    <cellStyle name="Comma 21" xfId="937"/>
    <cellStyle name="Comma 21 2" xfId="938"/>
    <cellStyle name="Comma 21 3" xfId="939"/>
    <cellStyle name="Comma 21 4" xfId="940"/>
    <cellStyle name="Comma 21 5" xfId="941"/>
    <cellStyle name="Comma 21 6" xfId="942"/>
    <cellStyle name="Comma 22" xfId="943"/>
    <cellStyle name="Comma 22 2" xfId="944"/>
    <cellStyle name="Comma 22 2 2" xfId="1886"/>
    <cellStyle name="Comma 22 3" xfId="5"/>
    <cellStyle name="Comma 23" xfId="945"/>
    <cellStyle name="Comma 23 2" xfId="946"/>
    <cellStyle name="Comma 23 3" xfId="1887"/>
    <cellStyle name="Comma 24" xfId="947"/>
    <cellStyle name="Comma 25" xfId="948"/>
    <cellStyle name="Comma 26" xfId="949"/>
    <cellStyle name="Comma 3" xfId="950"/>
    <cellStyle name="Comma 3 2" xfId="951"/>
    <cellStyle name="Comma 3 3" xfId="952"/>
    <cellStyle name="Comma 3_VBPL kiểm toán Đầu tư XDCB 2010" xfId="953"/>
    <cellStyle name="Comma 4" xfId="954"/>
    <cellStyle name="Comma 4 2" xfId="955"/>
    <cellStyle name="Comma 4_Bieu mau KH 2011 (gui Vu DP)" xfId="956"/>
    <cellStyle name="Comma 5" xfId="957"/>
    <cellStyle name="Comma 6" xfId="958"/>
    <cellStyle name="Comma 7" xfId="959"/>
    <cellStyle name="Comma 8" xfId="960"/>
    <cellStyle name="Comma 8 2" xfId="961"/>
    <cellStyle name="Comma 9" xfId="962"/>
    <cellStyle name="comma zerodec" xfId="963"/>
    <cellStyle name="Comma0" xfId="964"/>
    <cellStyle name="Comma0 - Modelo1" xfId="965"/>
    <cellStyle name="Comma0 - Style1" xfId="966"/>
    <cellStyle name="Comma0 2" xfId="967"/>
    <cellStyle name="Comma0_Book1" xfId="968"/>
    <cellStyle name="Comma1 - Modelo2" xfId="969"/>
    <cellStyle name="Comma1 - Style2" xfId="970"/>
    <cellStyle name="cong" xfId="971"/>
    <cellStyle name="Copied" xfId="972"/>
    <cellStyle name="Cࡵrrency_Sheet1_PRODUCTĠ" xfId="973"/>
    <cellStyle name="Currency [00]" xfId="974"/>
    <cellStyle name="Currency 2" xfId="975"/>
    <cellStyle name="Currency 3" xfId="976"/>
    <cellStyle name="Currency0" xfId="977"/>
    <cellStyle name="Currency0 2" xfId="978"/>
    <cellStyle name="Currency0 2 2" xfId="979"/>
    <cellStyle name="Currency0 2 3" xfId="980"/>
    <cellStyle name="Currency0 2 4" xfId="981"/>
    <cellStyle name="Currency0 2_Khoi cong moi 1" xfId="982"/>
    <cellStyle name="Currency0 3" xfId="983"/>
    <cellStyle name="Currency0 4" xfId="984"/>
    <cellStyle name="Currency0_Book1" xfId="985"/>
    <cellStyle name="Currency1" xfId="986"/>
    <cellStyle name="Check Cell" xfId="1921" builtinId="23" customBuiltin="1"/>
    <cellStyle name="Check Cell 2" xfId="900"/>
    <cellStyle name="Chi phÝ kh¸c_Book1" xfId="901"/>
    <cellStyle name="chu" xfId="902"/>
    <cellStyle name="CHUONG" xfId="903"/>
    <cellStyle name="D1" xfId="987"/>
    <cellStyle name="Date" xfId="988"/>
    <cellStyle name="Date 2" xfId="989"/>
    <cellStyle name="Date Short" xfId="990"/>
    <cellStyle name="Date_17 bieu (hung cap nhap)" xfId="991"/>
    <cellStyle name="DAUDE" xfId="994"/>
    <cellStyle name="Decimal" xfId="999"/>
    <cellStyle name="Decimal 2" xfId="1000"/>
    <cellStyle name="Decimal 3" xfId="1001"/>
    <cellStyle name="Decimal 4" xfId="1002"/>
    <cellStyle name="DELTA" xfId="1003"/>
    <cellStyle name="Dezimal [0]_35ERI8T2gbIEMixb4v26icuOo" xfId="1004"/>
    <cellStyle name="Dezimal_35ERI8T2gbIEMixb4v26icuOo" xfId="1005"/>
    <cellStyle name="Dg" xfId="1006"/>
    <cellStyle name="Dgia" xfId="1007"/>
    <cellStyle name="Dia" xfId="1008"/>
    <cellStyle name="Dollar (zero dec)" xfId="1009"/>
    <cellStyle name="Don gia" xfId="1010"/>
    <cellStyle name="DuToanBXD" xfId="1011"/>
    <cellStyle name="Dziesi?tny [0]_Invoices2001Slovakia" xfId="1012"/>
    <cellStyle name="Dziesi?tny_Invoices2001Slovakia" xfId="1013"/>
    <cellStyle name="Dziesietny [0]_Invoices2001Slovakia" xfId="1014"/>
    <cellStyle name="Dziesiętny [0]_Invoices2001Slovakia" xfId="1015"/>
    <cellStyle name="Dziesietny [0]_Invoices2001Slovakia_01_Nha so 1_Dien" xfId="1016"/>
    <cellStyle name="Dziesiętny [0]_Invoices2001Slovakia_01_Nha so 1_Dien" xfId="1017"/>
    <cellStyle name="Dziesietny [0]_Invoices2001Slovakia_10_Nha so 10_Dien1" xfId="1018"/>
    <cellStyle name="Dziesiętny [0]_Invoices2001Slovakia_10_Nha so 10_Dien1" xfId="1019"/>
    <cellStyle name="Dziesietny [0]_Invoices2001Slovakia_Book1" xfId="1020"/>
    <cellStyle name="Dziesiętny [0]_Invoices2001Slovakia_Book1" xfId="1021"/>
    <cellStyle name="Dziesietny [0]_Invoices2001Slovakia_Book1_1" xfId="1022"/>
    <cellStyle name="Dziesiętny [0]_Invoices2001Slovakia_Book1_1" xfId="1023"/>
    <cellStyle name="Dziesietny [0]_Invoices2001Slovakia_Book1_1_Book1" xfId="1024"/>
    <cellStyle name="Dziesiętny [0]_Invoices2001Slovakia_Book1_1_Book1" xfId="1025"/>
    <cellStyle name="Dziesietny [0]_Invoices2001Slovakia_Book1_2" xfId="1026"/>
    <cellStyle name="Dziesiętny [0]_Invoices2001Slovakia_Book1_2" xfId="1027"/>
    <cellStyle name="Dziesietny [0]_Invoices2001Slovakia_Book1_Nhu cau von ung truoc 2011 Tha h Hoa + Nge An gui TW" xfId="1028"/>
    <cellStyle name="Dziesiętny [0]_Invoices2001Slovakia_Book1_Nhu cau von ung truoc 2011 Tha h Hoa + Nge An gui TW" xfId="1029"/>
    <cellStyle name="Dziesietny [0]_Invoices2001Slovakia_Book1_Tong hop Cac tuyen(9-1-06)" xfId="1030"/>
    <cellStyle name="Dziesiętny [0]_Invoices2001Slovakia_Book1_Tong hop Cac tuyen(9-1-06)" xfId="1031"/>
    <cellStyle name="Dziesietny [0]_Invoices2001Slovakia_Book1_ung 2011 - 11-6-Thanh hoa-Nghe an" xfId="1032"/>
    <cellStyle name="Dziesiętny [0]_Invoices2001Slovakia_Book1_ung 2011 - 11-6-Thanh hoa-Nghe an" xfId="1033"/>
    <cellStyle name="Dziesietny [0]_Invoices2001Slovakia_Book1_ung truoc 2011 NSTW Thanh Hoa + Nge An gui Thu 12-5" xfId="1034"/>
    <cellStyle name="Dziesiętny [0]_Invoices2001Slovakia_Book1_ung truoc 2011 NSTW Thanh Hoa + Nge An gui Thu 12-5" xfId="1035"/>
    <cellStyle name="Dziesietny [0]_Invoices2001Slovakia_d-uong+TDT" xfId="1036"/>
    <cellStyle name="Dziesiętny [0]_Invoices2001Slovakia_Nhµ ®Ó xe" xfId="1037"/>
    <cellStyle name="Dziesietny [0]_Invoices2001Slovakia_Nha bao ve(28-7-05)" xfId="1038"/>
    <cellStyle name="Dziesiętny [0]_Invoices2001Slovakia_Nha bao ve(28-7-05)" xfId="1039"/>
    <cellStyle name="Dziesietny [0]_Invoices2001Slovakia_NHA de xe nguyen du" xfId="1040"/>
    <cellStyle name="Dziesiętny [0]_Invoices2001Slovakia_NHA de xe nguyen du" xfId="1041"/>
    <cellStyle name="Dziesietny [0]_Invoices2001Slovakia_Nhalamviec VTC(25-1-05)" xfId="1042"/>
    <cellStyle name="Dziesiętny [0]_Invoices2001Slovakia_Nhalamviec VTC(25-1-05)" xfId="1043"/>
    <cellStyle name="Dziesietny [0]_Invoices2001Slovakia_Nhu cau von ung truoc 2011 Tha h Hoa + Nge An gui TW" xfId="1044"/>
    <cellStyle name="Dziesiętny [0]_Invoices2001Slovakia_TDT KHANH HOA" xfId="1045"/>
    <cellStyle name="Dziesietny [0]_Invoices2001Slovakia_TDT KHANH HOA_Tong hop Cac tuyen(9-1-06)" xfId="1046"/>
    <cellStyle name="Dziesiętny [0]_Invoices2001Slovakia_TDT KHANH HOA_Tong hop Cac tuyen(9-1-06)" xfId="1047"/>
    <cellStyle name="Dziesietny [0]_Invoices2001Slovakia_TDT quangngai" xfId="1048"/>
    <cellStyle name="Dziesiętny [0]_Invoices2001Slovakia_TDT quangngai" xfId="1049"/>
    <cellStyle name="Dziesietny [0]_Invoices2001Slovakia_TMDT(10-5-06)" xfId="1050"/>
    <cellStyle name="Dziesietny_Invoices2001Slovakia" xfId="1051"/>
    <cellStyle name="Dziesiętny_Invoices2001Slovakia" xfId="1052"/>
    <cellStyle name="Dziesietny_Invoices2001Slovakia_01_Nha so 1_Dien" xfId="1053"/>
    <cellStyle name="Dziesiętny_Invoices2001Slovakia_01_Nha so 1_Dien" xfId="1054"/>
    <cellStyle name="Dziesietny_Invoices2001Slovakia_10_Nha so 10_Dien1" xfId="1055"/>
    <cellStyle name="Dziesiętny_Invoices2001Slovakia_10_Nha so 10_Dien1" xfId="1056"/>
    <cellStyle name="Dziesietny_Invoices2001Slovakia_Book1" xfId="1057"/>
    <cellStyle name="Dziesiętny_Invoices2001Slovakia_Book1" xfId="1058"/>
    <cellStyle name="Dziesietny_Invoices2001Slovakia_Book1_1" xfId="1059"/>
    <cellStyle name="Dziesiętny_Invoices2001Slovakia_Book1_1" xfId="1060"/>
    <cellStyle name="Dziesietny_Invoices2001Slovakia_Book1_1_Book1" xfId="1061"/>
    <cellStyle name="Dziesiętny_Invoices2001Slovakia_Book1_1_Book1" xfId="1062"/>
    <cellStyle name="Dziesietny_Invoices2001Slovakia_Book1_2" xfId="1063"/>
    <cellStyle name="Dziesiętny_Invoices2001Slovakia_Book1_2" xfId="1064"/>
    <cellStyle name="Dziesietny_Invoices2001Slovakia_Book1_Nhu cau von ung truoc 2011 Tha h Hoa + Nge An gui TW" xfId="1065"/>
    <cellStyle name="Dziesiętny_Invoices2001Slovakia_Book1_Nhu cau von ung truoc 2011 Tha h Hoa + Nge An gui TW" xfId="1066"/>
    <cellStyle name="Dziesietny_Invoices2001Slovakia_Book1_Tong hop Cac tuyen(9-1-06)" xfId="1067"/>
    <cellStyle name="Dziesiętny_Invoices2001Slovakia_Book1_Tong hop Cac tuyen(9-1-06)" xfId="1068"/>
    <cellStyle name="Dziesietny_Invoices2001Slovakia_Book1_ung 2011 - 11-6-Thanh hoa-Nghe an" xfId="1069"/>
    <cellStyle name="Dziesiętny_Invoices2001Slovakia_Book1_ung 2011 - 11-6-Thanh hoa-Nghe an" xfId="1070"/>
    <cellStyle name="Dziesietny_Invoices2001Slovakia_Book1_ung truoc 2011 NSTW Thanh Hoa + Nge An gui Thu 12-5" xfId="1071"/>
    <cellStyle name="Dziesiętny_Invoices2001Slovakia_Book1_ung truoc 2011 NSTW Thanh Hoa + Nge An gui Thu 12-5" xfId="1072"/>
    <cellStyle name="Dziesietny_Invoices2001Slovakia_d-uong+TDT" xfId="1073"/>
    <cellStyle name="Dziesiętny_Invoices2001Slovakia_Nhµ ®Ó xe" xfId="1074"/>
    <cellStyle name="Dziesietny_Invoices2001Slovakia_Nha bao ve(28-7-05)" xfId="1075"/>
    <cellStyle name="Dziesiętny_Invoices2001Slovakia_Nha bao ve(28-7-05)" xfId="1076"/>
    <cellStyle name="Dziesietny_Invoices2001Slovakia_NHA de xe nguyen du" xfId="1077"/>
    <cellStyle name="Dziesiętny_Invoices2001Slovakia_NHA de xe nguyen du" xfId="1078"/>
    <cellStyle name="Dziesietny_Invoices2001Slovakia_Nhalamviec VTC(25-1-05)" xfId="1079"/>
    <cellStyle name="Dziesiętny_Invoices2001Slovakia_Nhalamviec VTC(25-1-05)" xfId="1080"/>
    <cellStyle name="Dziesietny_Invoices2001Slovakia_Nhu cau von ung truoc 2011 Tha h Hoa + Nge An gui TW" xfId="1081"/>
    <cellStyle name="Dziesiętny_Invoices2001Slovakia_TDT KHANH HOA" xfId="1082"/>
    <cellStyle name="Dziesietny_Invoices2001Slovakia_TDT KHANH HOA_Tong hop Cac tuyen(9-1-06)" xfId="1083"/>
    <cellStyle name="Dziesiętny_Invoices2001Slovakia_TDT KHANH HOA_Tong hop Cac tuyen(9-1-06)" xfId="1084"/>
    <cellStyle name="Dziesietny_Invoices2001Slovakia_TDT quangngai" xfId="1085"/>
    <cellStyle name="Dziesiętny_Invoices2001Slovakia_TDT quangngai" xfId="1086"/>
    <cellStyle name="Dziesietny_Invoices2001Slovakia_TMDT(10-5-06)" xfId="1087"/>
    <cellStyle name="Đầu ra" xfId="992"/>
    <cellStyle name="Đầu vào" xfId="993"/>
    <cellStyle name="Đề mục 1" xfId="995"/>
    <cellStyle name="Đề mục 2" xfId="996"/>
    <cellStyle name="Đề mục 3" xfId="997"/>
    <cellStyle name="Đề mục 4" xfId="998"/>
    <cellStyle name="e" xfId="1088"/>
    <cellStyle name="Encabez1" xfId="1089"/>
    <cellStyle name="Encabez2" xfId="1090"/>
    <cellStyle name="Enter Currency (0)" xfId="1091"/>
    <cellStyle name="Enter Currency (2)" xfId="1092"/>
    <cellStyle name="Enter Units (0)" xfId="1093"/>
    <cellStyle name="Enter Units (1)" xfId="1094"/>
    <cellStyle name="Enter Units (2)" xfId="1095"/>
    <cellStyle name="Entered" xfId="1096"/>
    <cellStyle name="En-tete1" xfId="1097"/>
    <cellStyle name="En-tete2" xfId="1098"/>
    <cellStyle name="Euro" xfId="1099"/>
    <cellStyle name="Explanatory Text" xfId="1923" builtinId="53" customBuiltin="1"/>
    <cellStyle name="Explanatory Text 2" xfId="1100"/>
    <cellStyle name="f" xfId="1101"/>
    <cellStyle name="F2" xfId="1102"/>
    <cellStyle name="F3" xfId="1103"/>
    <cellStyle name="F4" xfId="1104"/>
    <cellStyle name="F5" xfId="1105"/>
    <cellStyle name="F6" xfId="1106"/>
    <cellStyle name="F7" xfId="1107"/>
    <cellStyle name="F8" xfId="1108"/>
    <cellStyle name="Fijo" xfId="1109"/>
    <cellStyle name="Financier" xfId="1110"/>
    <cellStyle name="Financiero" xfId="1111"/>
    <cellStyle name="Fixe" xfId="1112"/>
    <cellStyle name="Fixed" xfId="1113"/>
    <cellStyle name="Fixed 2" xfId="1114"/>
    <cellStyle name="Font Britannic16" xfId="1115"/>
    <cellStyle name="Font Britannic18" xfId="1116"/>
    <cellStyle name="Font CenturyCond 18" xfId="1117"/>
    <cellStyle name="Font Cond20" xfId="1118"/>
    <cellStyle name="Font LucidaSans16" xfId="1119"/>
    <cellStyle name="Font NewCenturyCond18" xfId="1120"/>
    <cellStyle name="Font Ottawa14" xfId="1121"/>
    <cellStyle name="Font Ottawa16" xfId="1122"/>
    <cellStyle name="Formulas" xfId="1123"/>
    <cellStyle name="Formulas 2" xfId="1888"/>
    <cellStyle name="Formulas 3" xfId="1834"/>
    <cellStyle name="Ghi chú" xfId="1124"/>
    <cellStyle name="Good" xfId="1914" builtinId="26" customBuiltin="1"/>
    <cellStyle name="Good 2" xfId="1126"/>
    <cellStyle name="Grey" xfId="1127"/>
    <cellStyle name="Group" xfId="1128"/>
    <cellStyle name="gia" xfId="1125"/>
    <cellStyle name="H" xfId="1129"/>
    <cellStyle name="ha" xfId="1130"/>
    <cellStyle name="Head 1" xfId="1131"/>
    <cellStyle name="HEADER" xfId="1132"/>
    <cellStyle name="Header1" xfId="1133"/>
    <cellStyle name="Header2" xfId="1134"/>
    <cellStyle name="Heading 1" xfId="1910" builtinId="16" customBuiltin="1"/>
    <cellStyle name="Heading 1 2" xfId="1135"/>
    <cellStyle name="Heading 1 3" xfId="1136"/>
    <cellStyle name="Heading 2" xfId="1911" builtinId="17" customBuiltin="1"/>
    <cellStyle name="Heading 2 2" xfId="1137"/>
    <cellStyle name="Heading 2 3" xfId="1138"/>
    <cellStyle name="Heading 3" xfId="1912" builtinId="18" customBuiltin="1"/>
    <cellStyle name="Heading 3 2" xfId="1139"/>
    <cellStyle name="Heading 4" xfId="1913" builtinId="19" customBuiltin="1"/>
    <cellStyle name="Heading 4 2" xfId="1140"/>
    <cellStyle name="Heading1" xfId="1141"/>
    <cellStyle name="Heading2" xfId="1142"/>
    <cellStyle name="HEADINGS" xfId="1143"/>
    <cellStyle name="HEADINGSTOP" xfId="1144"/>
    <cellStyle name="headoption" xfId="1145"/>
    <cellStyle name="hoa" xfId="1146"/>
    <cellStyle name="Hoa-Scholl" xfId="1147"/>
    <cellStyle name="HUY" xfId="1148"/>
    <cellStyle name="i phÝ kh¸c_B¶ng 2" xfId="1149"/>
    <cellStyle name="I.3" xfId="1150"/>
    <cellStyle name="i·0" xfId="1151"/>
    <cellStyle name="ï-¾È»ê_BiÓu TB" xfId="1152"/>
    <cellStyle name="Input" xfId="1917" builtinId="20" customBuiltin="1"/>
    <cellStyle name="Input [yellow]" xfId="1153"/>
    <cellStyle name="Input 2" xfId="1154"/>
    <cellStyle name="k" xfId="1155"/>
    <cellStyle name="k_TONG HOP KINH PHI" xfId="1156"/>
    <cellStyle name="k_ÿÿÿÿÿ" xfId="1157"/>
    <cellStyle name="k_ÿÿÿÿÿ_1" xfId="1158"/>
    <cellStyle name="k_ÿÿÿÿÿ_2" xfId="1159"/>
    <cellStyle name="Kiểm tra Ô" xfId="1164"/>
    <cellStyle name="KL" xfId="1165"/>
    <cellStyle name="kh¸c_Bang Chi tieu" xfId="1160"/>
    <cellStyle name="khanh" xfId="1161"/>
    <cellStyle name="khoa2" xfId="1162"/>
    <cellStyle name="khung" xfId="1163"/>
    <cellStyle name="LAS - XD 354" xfId="1166"/>
    <cellStyle name="Ledger 17 x 11 in" xfId="1167"/>
    <cellStyle name="left" xfId="1168"/>
    <cellStyle name="Line" xfId="1169"/>
    <cellStyle name="Link Currency (0)" xfId="1170"/>
    <cellStyle name="Link Currency (2)" xfId="1171"/>
    <cellStyle name="Link Units (0)" xfId="1172"/>
    <cellStyle name="Link Units (1)" xfId="1173"/>
    <cellStyle name="Link Units (2)" xfId="1174"/>
    <cellStyle name="Linked Cell" xfId="1920" builtinId="24" customBuiltin="1"/>
    <cellStyle name="Linked Cell 2" xfId="1175"/>
    <cellStyle name="MAU" xfId="1176"/>
    <cellStyle name="Migliaia (0)_CALPREZZ" xfId="1177"/>
    <cellStyle name="Migliaia_ PESO ELETTR." xfId="1178"/>
    <cellStyle name="Millares [0]_10 AVERIAS MASIVAS + ANT" xfId="1179"/>
    <cellStyle name="Millares_Well Timing" xfId="1180"/>
    <cellStyle name="Milliers [0]_      " xfId="1181"/>
    <cellStyle name="Milliers_      " xfId="1182"/>
    <cellStyle name="Model" xfId="1183"/>
    <cellStyle name="moi" xfId="1184"/>
    <cellStyle name="Moneda [0]_Well Timing" xfId="1185"/>
    <cellStyle name="Moneda_Well Timing" xfId="1186"/>
    <cellStyle name="Monetaire" xfId="1187"/>
    <cellStyle name="Monétaire [0]_      " xfId="1188"/>
    <cellStyle name="Monétaire_      " xfId="1189"/>
    <cellStyle name="n" xfId="1190"/>
    <cellStyle name="n_17 bieu (hung cap nhap)" xfId="1191"/>
    <cellStyle name="n_Bao cao doan cong tac cua Bo thang 4-2010" xfId="1192"/>
    <cellStyle name="n_goi 4 - qt" xfId="1193"/>
    <cellStyle name="n_VBPL kiểm toán Đầu tư XDCB 2010" xfId="1194"/>
    <cellStyle name="Neutral" xfId="1916" builtinId="28" customBuiltin="1"/>
    <cellStyle name="Neutral 2" xfId="1195"/>
    <cellStyle name="New" xfId="1196"/>
    <cellStyle name="New Times Roman" xfId="1197"/>
    <cellStyle name="no dec" xfId="1205"/>
    <cellStyle name="ÑONVÒ" xfId="1206"/>
    <cellStyle name="Normal" xfId="0" builtinId="0"/>
    <cellStyle name="Normal - ??1" xfId="1207"/>
    <cellStyle name="Normal - Style1" xfId="1208"/>
    <cellStyle name="Normal - Style1 2" xfId="1209"/>
    <cellStyle name="Normal - Style1 2 2" xfId="1210"/>
    <cellStyle name="Normal - Style1 2 3" xfId="1211"/>
    <cellStyle name="Normal - Style1 2 4" xfId="1212"/>
    <cellStyle name="Normal - Style1 2_Khoi cong moi 1" xfId="1213"/>
    <cellStyle name="Normal - Style1 3" xfId="1214"/>
    <cellStyle name="Normal - Style1 4" xfId="1215"/>
    <cellStyle name="Normal - Style1_Bao cao kiem toan kh 2010" xfId="1216"/>
    <cellStyle name="Normal - 유형1" xfId="1217"/>
    <cellStyle name="Normal 10" xfId="1218"/>
    <cellStyle name="Normal 10 2" xfId="1890"/>
    <cellStyle name="Normal 11" xfId="1219"/>
    <cellStyle name="Normal 12" xfId="1220"/>
    <cellStyle name="Normal 13" xfId="1221"/>
    <cellStyle name="Normal 14" xfId="1222"/>
    <cellStyle name="Normal 15" xfId="1223"/>
    <cellStyle name="Normal 16" xfId="1224"/>
    <cellStyle name="Normal 17" xfId="1225"/>
    <cellStyle name="Normal 18" xfId="1226"/>
    <cellStyle name="Normal 19" xfId="1227"/>
    <cellStyle name="Normal 2" xfId="1228"/>
    <cellStyle name="Normal 2 2" xfId="1229"/>
    <cellStyle name="Normal 2 3" xfId="1230"/>
    <cellStyle name="Normal 2 3 2" xfId="1231"/>
    <cellStyle name="Normal 2_17 bieu (hung cap nhap)" xfId="1232"/>
    <cellStyle name="Normal 20" xfId="1233"/>
    <cellStyle name="Normal 21" xfId="1234"/>
    <cellStyle name="Normal 22" xfId="1235"/>
    <cellStyle name="Normal 23" xfId="1236"/>
    <cellStyle name="Normal 24" xfId="1949"/>
    <cellStyle name="Normal 24 2" xfId="1963"/>
    <cellStyle name="Normal 3" xfId="1237"/>
    <cellStyle name="Normal 3 2" xfId="1238"/>
    <cellStyle name="Normal 3 4" xfId="1239"/>
    <cellStyle name="Normal 3_17 bieu (hung cap nhap)" xfId="1240"/>
    <cellStyle name="Normal 4" xfId="1241"/>
    <cellStyle name="Normal 4 2" xfId="1242"/>
    <cellStyle name="Normal 4_Bieu mau KH 2011 (gui Vu DP)" xfId="1243"/>
    <cellStyle name="Normal 5" xfId="1244"/>
    <cellStyle name="Normal 5 2" xfId="1245"/>
    <cellStyle name="Normal 5 3" xfId="1246"/>
    <cellStyle name="Normal 5_Book1" xfId="1247"/>
    <cellStyle name="Normal 6" xfId="1248"/>
    <cellStyle name="Normal 6 2" xfId="1249"/>
    <cellStyle name="Normal 6 3" xfId="1250"/>
    <cellStyle name="Normal 6 4" xfId="1251"/>
    <cellStyle name="Normal 6 5" xfId="1252"/>
    <cellStyle name="Normal 6 6" xfId="1253"/>
    <cellStyle name="Normal 6_Bieu mau KH 2011 (gui Vu DP)" xfId="1254"/>
    <cellStyle name="Normal 7" xfId="1255"/>
    <cellStyle name="Normal 8" xfId="1256"/>
    <cellStyle name="Normal 9" xfId="1257"/>
    <cellStyle name="Normal 9 2" xfId="4"/>
    <cellStyle name="Normal 9 3" xfId="1258"/>
    <cellStyle name="Normal1" xfId="1259"/>
    <cellStyle name="Normal8" xfId="1260"/>
    <cellStyle name="NORMAL-ADB" xfId="1261"/>
    <cellStyle name="Normale_ PESO ELETTR." xfId="1262"/>
    <cellStyle name="Normalny_Cennik obowiazuje od 06-08-2001 r (1)" xfId="1263"/>
    <cellStyle name="Note 2" xfId="1264"/>
    <cellStyle name="Note 3" xfId="1950"/>
    <cellStyle name="Note 3 2" xfId="1964"/>
    <cellStyle name="NWM" xfId="1265"/>
    <cellStyle name="nga" xfId="1198"/>
    <cellStyle name="nga 2" xfId="1889"/>
    <cellStyle name="nga 2 2" xfId="1985"/>
    <cellStyle name="nga 3" xfId="1835"/>
    <cellStyle name="nga 3 2" xfId="1973"/>
    <cellStyle name="nga 4" xfId="1905"/>
    <cellStyle name="Nhấn1" xfId="1199"/>
    <cellStyle name="Nhấn2" xfId="1200"/>
    <cellStyle name="Nhấn3" xfId="1201"/>
    <cellStyle name="Nhấn4" xfId="1202"/>
    <cellStyle name="Nhấn5" xfId="1203"/>
    <cellStyle name="Nhấn6" xfId="1204"/>
    <cellStyle name="Ò_x000d_Normal_123569" xfId="1267"/>
    <cellStyle name="Œ…‹æØ‚è [0.00]_††††† " xfId="1268"/>
    <cellStyle name="Œ…‹æØ‚è_††††† " xfId="1269"/>
    <cellStyle name="oft Excel]_x000d__x000a_Comment=open=/f ‚ðw’è‚·‚é‚ÆAƒ†[ƒU[’è‹`ŠÖ”‚ðŠÖ”“\‚è•t‚¯‚Ìˆê——‚É“o˜^‚·‚é‚±‚Æ‚ª‚Å‚«‚Ü‚·B_x000d__x000a_Maximized" xfId="1270"/>
    <cellStyle name="oft Excel]_x000d__x000a_Comment=open=/f ‚ðŽw’è‚·‚é‚ÆAƒ†[ƒU[’è‹`ŠÖ”‚ðŠÖ”“\‚è•t‚¯‚Ìˆê——‚É“o˜^‚·‚é‚±‚Æ‚ª‚Å‚«‚Ü‚·B_x000d__x000a_Maximized" xfId="1271"/>
    <cellStyle name="oft Excel]_x000d__x000a_Comment=The open=/f lines load custom functions into the Paste Function list._x000d__x000a_Maximized=2_x000d__x000a_Basics=1_x000d__x000a_A" xfId="1272"/>
    <cellStyle name="oft Excel]_x000d__x000a_Comment=The open=/f lines load custom functions into the Paste Function list._x000d__x000a_Maximized=3_x000d__x000a_Basics=1_x000d__x000a_A" xfId="1273"/>
    <cellStyle name="omma [0]_Mktg Prog" xfId="1274"/>
    <cellStyle name="ormal_Sheet1_1" xfId="1275"/>
    <cellStyle name="Output" xfId="1918" builtinId="21" customBuiltin="1"/>
    <cellStyle name="Output 2" xfId="1276"/>
    <cellStyle name="Ô Được nối kết" xfId="1266"/>
    <cellStyle name="p" xfId="1277"/>
    <cellStyle name="p 2" xfId="1891"/>
    <cellStyle name="p 2 2" xfId="1986"/>
    <cellStyle name="p 3" xfId="1836"/>
    <cellStyle name="p 3 2" xfId="1974"/>
    <cellStyle name="p 4" xfId="1906"/>
    <cellStyle name="paint" xfId="1278"/>
    <cellStyle name="Pattern" xfId="1279"/>
    <cellStyle name="per.style" xfId="1280"/>
    <cellStyle name="Percent" xfId="1895" builtinId="5"/>
    <cellStyle name="Percent [0]" xfId="1281"/>
    <cellStyle name="Percent [00]" xfId="1282"/>
    <cellStyle name="Percent [2]" xfId="1283"/>
    <cellStyle name="Percent 2" xfId="1284"/>
    <cellStyle name="Percent 3" xfId="1285"/>
    <cellStyle name="PERCENTAGE" xfId="1286"/>
    <cellStyle name="Pourcentage" xfId="1288"/>
    <cellStyle name="PrePop Currency (0)" xfId="1289"/>
    <cellStyle name="PrePop Currency (2)" xfId="1290"/>
    <cellStyle name="PrePop Units (0)" xfId="1291"/>
    <cellStyle name="PrePop Units (1)" xfId="1292"/>
    <cellStyle name="PrePop Units (2)" xfId="1293"/>
    <cellStyle name="pricing" xfId="1294"/>
    <cellStyle name="PSChar" xfId="1295"/>
    <cellStyle name="PSHeading" xfId="1296"/>
    <cellStyle name="PHONG" xfId="1287"/>
    <cellStyle name="regstoresfromspecstores" xfId="1297"/>
    <cellStyle name="RevList" xfId="1298"/>
    <cellStyle name="rlink_tiªn l­în_x001b_Hyperlink_TONG HOP KINH PHI" xfId="1299"/>
    <cellStyle name="rmal_ADAdot" xfId="1300"/>
    <cellStyle name="S—_x0008_" xfId="1301"/>
    <cellStyle name="s]_x000d__x000a_spooler=yes_x000d__x000a_load=_x000d__x000a_Beep=yes_x000d__x000a_NullPort=None_x000d__x000a_BorderWidth=3_x000d__x000a_CursorBlinkRate=1200_x000d__x000a_DoubleClickSpeed=452_x000d__x000a_Programs=co" xfId="1302"/>
    <cellStyle name="SAPBEXaggData" xfId="1303"/>
    <cellStyle name="SAPBEXaggDataEmph" xfId="1304"/>
    <cellStyle name="SAPBEXaggItem" xfId="1305"/>
    <cellStyle name="SAPBEXchaText" xfId="1306"/>
    <cellStyle name="SAPBEXexcBad7" xfId="1307"/>
    <cellStyle name="SAPBEXexcBad8" xfId="1308"/>
    <cellStyle name="SAPBEXexcBad9" xfId="1309"/>
    <cellStyle name="SAPBEXexcCritical4" xfId="1310"/>
    <cellStyle name="SAPBEXexcCritical5" xfId="1311"/>
    <cellStyle name="SAPBEXexcCritical6" xfId="1312"/>
    <cellStyle name="SAPBEXexcGood1" xfId="1313"/>
    <cellStyle name="SAPBEXexcGood2" xfId="1314"/>
    <cellStyle name="SAPBEXexcGood3" xfId="1315"/>
    <cellStyle name="SAPBEXfilterDrill" xfId="1316"/>
    <cellStyle name="SAPBEXfilterItem" xfId="1317"/>
    <cellStyle name="SAPBEXfilterText" xfId="1318"/>
    <cellStyle name="SAPBEXformats" xfId="1319"/>
    <cellStyle name="SAPBEXheaderItem" xfId="1320"/>
    <cellStyle name="SAPBEXheaderText" xfId="1321"/>
    <cellStyle name="SAPBEXresData" xfId="1322"/>
    <cellStyle name="SAPBEXresDataEmph" xfId="1323"/>
    <cellStyle name="SAPBEXresItem" xfId="1324"/>
    <cellStyle name="SAPBEXstdData" xfId="1325"/>
    <cellStyle name="SAPBEXstdDataEmph" xfId="1326"/>
    <cellStyle name="SAPBEXstdItem" xfId="1327"/>
    <cellStyle name="SAPBEXtitle" xfId="1328"/>
    <cellStyle name="SAPBEXundefined" xfId="1329"/>
    <cellStyle name="serJet 1200 Series PCL 6" xfId="1330"/>
    <cellStyle name="SHADEDSTORES" xfId="1331"/>
    <cellStyle name="so" xfId="1332"/>
    <cellStyle name="SO%" xfId="1333"/>
    <cellStyle name="so_Book1" xfId="1334"/>
    <cellStyle name="songuyen" xfId="1335"/>
    <cellStyle name="specstores" xfId="1336"/>
    <cellStyle name="Standard_AAbgleich" xfId="1337"/>
    <cellStyle name="STT" xfId="1338"/>
    <cellStyle name="STTDG" xfId="1339"/>
    <cellStyle name="Style 1" xfId="1340"/>
    <cellStyle name="Style 10" xfId="1341"/>
    <cellStyle name="Style 100" xfId="1342"/>
    <cellStyle name="Style 101" xfId="1343"/>
    <cellStyle name="Style 102" xfId="1344"/>
    <cellStyle name="Style 103" xfId="1345"/>
    <cellStyle name="Style 104" xfId="1346"/>
    <cellStyle name="Style 105" xfId="1347"/>
    <cellStyle name="Style 106" xfId="1348"/>
    <cellStyle name="Style 107" xfId="1349"/>
    <cellStyle name="Style 108" xfId="1350"/>
    <cellStyle name="Style 109" xfId="1351"/>
    <cellStyle name="Style 11" xfId="1352"/>
    <cellStyle name="Style 110" xfId="1353"/>
    <cellStyle name="Style 111" xfId="1354"/>
    <cellStyle name="Style 112" xfId="1355"/>
    <cellStyle name="Style 113" xfId="1356"/>
    <cellStyle name="Style 114" xfId="1357"/>
    <cellStyle name="Style 115" xfId="1358"/>
    <cellStyle name="Style 116" xfId="1359"/>
    <cellStyle name="Style 117" xfId="1360"/>
    <cellStyle name="Style 118" xfId="1361"/>
    <cellStyle name="Style 119" xfId="1362"/>
    <cellStyle name="Style 12" xfId="1363"/>
    <cellStyle name="Style 120" xfId="1364"/>
    <cellStyle name="Style 121" xfId="1365"/>
    <cellStyle name="Style 122" xfId="1366"/>
    <cellStyle name="Style 123" xfId="1367"/>
    <cellStyle name="Style 124" xfId="1368"/>
    <cellStyle name="Style 125" xfId="1369"/>
    <cellStyle name="Style 126" xfId="1370"/>
    <cellStyle name="Style 127" xfId="1371"/>
    <cellStyle name="Style 128" xfId="1372"/>
    <cellStyle name="Style 129" xfId="1373"/>
    <cellStyle name="Style 13" xfId="1374"/>
    <cellStyle name="Style 130" xfId="1375"/>
    <cellStyle name="Style 131" xfId="1376"/>
    <cellStyle name="Style 132" xfId="1377"/>
    <cellStyle name="Style 133" xfId="1378"/>
    <cellStyle name="Style 134" xfId="1379"/>
    <cellStyle name="Style 135" xfId="1380"/>
    <cellStyle name="Style 136" xfId="1381"/>
    <cellStyle name="Style 137" xfId="1382"/>
    <cellStyle name="Style 138" xfId="1383"/>
    <cellStyle name="Style 139" xfId="1384"/>
    <cellStyle name="Style 14" xfId="1385"/>
    <cellStyle name="Style 140" xfId="1386"/>
    <cellStyle name="Style 141" xfId="1387"/>
    <cellStyle name="Style 142" xfId="1388"/>
    <cellStyle name="Style 143" xfId="1389"/>
    <cellStyle name="Style 144" xfId="1390"/>
    <cellStyle name="Style 145" xfId="1391"/>
    <cellStyle name="Style 146" xfId="1392"/>
    <cellStyle name="Style 147" xfId="1393"/>
    <cellStyle name="Style 148" xfId="1394"/>
    <cellStyle name="Style 149" xfId="1395"/>
    <cellStyle name="Style 15" xfId="1396"/>
    <cellStyle name="Style 150" xfId="1397"/>
    <cellStyle name="Style 151" xfId="1398"/>
    <cellStyle name="Style 152" xfId="1399"/>
    <cellStyle name="Style 153" xfId="1400"/>
    <cellStyle name="Style 154" xfId="1401"/>
    <cellStyle name="Style 155" xfId="1402"/>
    <cellStyle name="Style 156" xfId="1403"/>
    <cellStyle name="Style 157" xfId="1404"/>
    <cellStyle name="Style 158" xfId="1405"/>
    <cellStyle name="Style 159" xfId="1406"/>
    <cellStyle name="Style 16" xfId="1407"/>
    <cellStyle name="Style 160" xfId="1408"/>
    <cellStyle name="Style 161" xfId="1409"/>
    <cellStyle name="Style 162" xfId="1410"/>
    <cellStyle name="Style 163" xfId="1411"/>
    <cellStyle name="Style 17" xfId="1412"/>
    <cellStyle name="Style 18" xfId="1413"/>
    <cellStyle name="Style 19" xfId="1414"/>
    <cellStyle name="Style 2" xfId="1415"/>
    <cellStyle name="Style 20" xfId="1416"/>
    <cellStyle name="Style 21" xfId="1417"/>
    <cellStyle name="Style 22" xfId="1418"/>
    <cellStyle name="Style 23" xfId="1419"/>
    <cellStyle name="Style 24" xfId="1420"/>
    <cellStyle name="Style 25" xfId="1421"/>
    <cellStyle name="Style 26" xfId="1422"/>
    <cellStyle name="Style 27" xfId="1423"/>
    <cellStyle name="Style 28" xfId="1424"/>
    <cellStyle name="Style 29" xfId="1425"/>
    <cellStyle name="Style 3" xfId="1426"/>
    <cellStyle name="Style 30" xfId="1427"/>
    <cellStyle name="Style 31" xfId="1428"/>
    <cellStyle name="Style 32" xfId="1429"/>
    <cellStyle name="Style 33" xfId="1430"/>
    <cellStyle name="Style 34" xfId="1431"/>
    <cellStyle name="Style 35" xfId="1432"/>
    <cellStyle name="Style 36" xfId="1433"/>
    <cellStyle name="Style 37" xfId="1434"/>
    <cellStyle name="Style 38" xfId="1435"/>
    <cellStyle name="Style 39" xfId="1436"/>
    <cellStyle name="Style 4" xfId="1437"/>
    <cellStyle name="Style 40" xfId="1438"/>
    <cellStyle name="Style 41" xfId="1439"/>
    <cellStyle name="Style 42" xfId="1440"/>
    <cellStyle name="Style 43" xfId="1441"/>
    <cellStyle name="Style 44" xfId="1442"/>
    <cellStyle name="Style 45" xfId="1443"/>
    <cellStyle name="Style 46" xfId="1444"/>
    <cellStyle name="Style 47" xfId="1445"/>
    <cellStyle name="Style 48" xfId="1446"/>
    <cellStyle name="Style 49" xfId="1447"/>
    <cellStyle name="Style 5" xfId="1448"/>
    <cellStyle name="Style 50" xfId="1449"/>
    <cellStyle name="Style 51" xfId="1450"/>
    <cellStyle name="Style 52" xfId="1451"/>
    <cellStyle name="Style 53" xfId="1452"/>
    <cellStyle name="Style 54" xfId="1453"/>
    <cellStyle name="Style 55" xfId="1454"/>
    <cellStyle name="Style 56" xfId="1455"/>
    <cellStyle name="Style 57" xfId="1456"/>
    <cellStyle name="Style 58" xfId="1457"/>
    <cellStyle name="Style 59" xfId="1458"/>
    <cellStyle name="Style 6" xfId="1459"/>
    <cellStyle name="Style 60" xfId="1460"/>
    <cellStyle name="Style 61" xfId="1461"/>
    <cellStyle name="Style 62" xfId="1462"/>
    <cellStyle name="Style 63" xfId="1463"/>
    <cellStyle name="Style 64" xfId="1464"/>
    <cellStyle name="Style 65" xfId="1465"/>
    <cellStyle name="Style 66" xfId="1466"/>
    <cellStyle name="Style 67" xfId="1467"/>
    <cellStyle name="Style 68" xfId="1468"/>
    <cellStyle name="Style 69" xfId="1469"/>
    <cellStyle name="Style 7" xfId="1470"/>
    <cellStyle name="Style 70" xfId="1471"/>
    <cellStyle name="Style 71" xfId="1472"/>
    <cellStyle name="Style 72" xfId="1473"/>
    <cellStyle name="Style 73" xfId="1474"/>
    <cellStyle name="Style 74" xfId="1475"/>
    <cellStyle name="Style 75" xfId="1476"/>
    <cellStyle name="Style 76" xfId="1477"/>
    <cellStyle name="Style 77" xfId="1478"/>
    <cellStyle name="Style 78" xfId="1479"/>
    <cellStyle name="Style 79" xfId="1480"/>
    <cellStyle name="Style 8" xfId="1481"/>
    <cellStyle name="Style 80" xfId="1482"/>
    <cellStyle name="Style 81" xfId="1483"/>
    <cellStyle name="Style 82" xfId="1484"/>
    <cellStyle name="Style 83" xfId="1485"/>
    <cellStyle name="Style 84" xfId="1486"/>
    <cellStyle name="Style 85" xfId="1487"/>
    <cellStyle name="Style 86" xfId="1488"/>
    <cellStyle name="Style 87" xfId="1489"/>
    <cellStyle name="Style 88" xfId="1490"/>
    <cellStyle name="Style 89" xfId="1491"/>
    <cellStyle name="Style 9" xfId="1492"/>
    <cellStyle name="Style 90" xfId="1493"/>
    <cellStyle name="Style 91" xfId="1494"/>
    <cellStyle name="Style 92" xfId="1495"/>
    <cellStyle name="Style 93" xfId="1496"/>
    <cellStyle name="Style 94" xfId="1497"/>
    <cellStyle name="Style 95" xfId="1498"/>
    <cellStyle name="Style 96" xfId="1499"/>
    <cellStyle name="Style 97" xfId="1500"/>
    <cellStyle name="Style 98" xfId="1501"/>
    <cellStyle name="Style 99" xfId="1502"/>
    <cellStyle name="Style Date" xfId="1503"/>
    <cellStyle name="style_1" xfId="1504"/>
    <cellStyle name="subhead" xfId="1505"/>
    <cellStyle name="Subtotal" xfId="1506"/>
    <cellStyle name="symbol" xfId="1507"/>
    <cellStyle name="T" xfId="1508"/>
    <cellStyle name="T_BANG LUONG MOI KSDH va KSDC (co phu cap khu vuc)" xfId="1509"/>
    <cellStyle name="T_bao cao" xfId="1510"/>
    <cellStyle name="T_Bao cao so lieu kiem toan nam 2007 sua" xfId="1511"/>
    <cellStyle name="T_BBTNG-06" xfId="1512"/>
    <cellStyle name="T_BC CTMT-2008 Ttinh" xfId="1513"/>
    <cellStyle name="T_BC CTMT-2008 Ttinh_bieu tong hop" xfId="1514"/>
    <cellStyle name="T_BC CTMT-2008 Ttinh_Tong hop ra soat von ung 2011 -Chau" xfId="1515"/>
    <cellStyle name="T_BC CTMT-2008 Ttinh_Tong hop -Yte-Giao thong-Thuy loi-24-6" xfId="1516"/>
    <cellStyle name="T_Bc_tuan_1_CKy_6_KONTUM" xfId="1517"/>
    <cellStyle name="T_Bc_tuan_1_CKy_6_KONTUM_Book1" xfId="1518"/>
    <cellStyle name="T_Bieu mau danh muc du an thuoc CTMTQG nam 2008" xfId="1519"/>
    <cellStyle name="T_Bieu mau danh muc du an thuoc CTMTQG nam 2008_bieu tong hop" xfId="1520"/>
    <cellStyle name="T_Bieu mau danh muc du an thuoc CTMTQG nam 2008_Tong hop ra soat von ung 2011 -Chau" xfId="1521"/>
    <cellStyle name="T_Bieu mau danh muc du an thuoc CTMTQG nam 2008_Tong hop -Yte-Giao thong-Thuy loi-24-6" xfId="1522"/>
    <cellStyle name="T_Bieu tong hop nhu cau ung 2011 da chon loc -Mien nui" xfId="1523"/>
    <cellStyle name="T_Book1" xfId="1524"/>
    <cellStyle name="T_Book1_1" xfId="1525"/>
    <cellStyle name="T_Book1_1_Bieu mau ung 2011-Mien Trung-TPCP-11-6" xfId="1526"/>
    <cellStyle name="T_Book1_1_bieu tong hop" xfId="1527"/>
    <cellStyle name="T_Book1_1_Bieu tong hop nhu cau ung 2011 da chon loc -Mien nui" xfId="1528"/>
    <cellStyle name="T_Book1_1_Book1" xfId="1529"/>
    <cellStyle name="T_Book1_1_CPK" xfId="1530"/>
    <cellStyle name="T_Book1_1_KL NT dap nen Dot 3" xfId="1533"/>
    <cellStyle name="T_Book1_1_KL NT Dot 3" xfId="1534"/>
    <cellStyle name="T_Book1_1_Khoi luong cac hang muc chi tiet-702" xfId="1531"/>
    <cellStyle name="T_Book1_1_khoiluongbdacdoa" xfId="1532"/>
    <cellStyle name="T_Book1_1_mau KL vach son" xfId="1535"/>
    <cellStyle name="T_Book1_1_Nhu cau tam ung NSNN&amp;TPCP&amp;ODA theo tieu chi cua Bo (CV410_BKH-TH)_vung Tay Nguyen (11.6.2010)" xfId="1536"/>
    <cellStyle name="T_Book1_1_Tong hop ra soat von ung 2011 -Chau" xfId="1539"/>
    <cellStyle name="T_Book1_1_Tong hop -Yte-Giao thong-Thuy loi-24-6" xfId="1540"/>
    <cellStyle name="T_Book1_1_Thiet bi" xfId="1537"/>
    <cellStyle name="T_Book1_1_Thong ke cong" xfId="1538"/>
    <cellStyle name="T_Book1_2" xfId="1541"/>
    <cellStyle name="T_Book1_2_DTDuong dong tien -sua tham tra 2009 - luong 650" xfId="1542"/>
    <cellStyle name="T_Book1_Bao cao kiem toan kh 2010" xfId="1543"/>
    <cellStyle name="T_Book1_Bieu mau danh muc du an thuoc CTMTQG nam 2008" xfId="1544"/>
    <cellStyle name="T_Book1_Bieu mau danh muc du an thuoc CTMTQG nam 2008_bieu tong hop" xfId="1545"/>
    <cellStyle name="T_Book1_Bieu mau danh muc du an thuoc CTMTQG nam 2008_Tong hop ra soat von ung 2011 -Chau" xfId="1546"/>
    <cellStyle name="T_Book1_Bieu mau danh muc du an thuoc CTMTQG nam 2008_Tong hop -Yte-Giao thong-Thuy loi-24-6" xfId="1547"/>
    <cellStyle name="T_Book1_Bieu tong hop nhu cau ung 2011 da chon loc -Mien nui" xfId="1548"/>
    <cellStyle name="T_Book1_Book1" xfId="1549"/>
    <cellStyle name="T_Book1_Book1_1" xfId="1550"/>
    <cellStyle name="T_Book1_CPK" xfId="1551"/>
    <cellStyle name="T_Book1_DT492" xfId="1552"/>
    <cellStyle name="T_Book1_DT972000" xfId="1553"/>
    <cellStyle name="T_Book1_DTDuong dong tien -sua tham tra 2009 - luong 650" xfId="1554"/>
    <cellStyle name="T_Book1_Du an khoi cong moi nam 2010" xfId="1555"/>
    <cellStyle name="T_Book1_Du an khoi cong moi nam 2010_bieu tong hop" xfId="1556"/>
    <cellStyle name="T_Book1_Du an khoi cong moi nam 2010_Tong hop ra soat von ung 2011 -Chau" xfId="1557"/>
    <cellStyle name="T_Book1_Du an khoi cong moi nam 2010_Tong hop -Yte-Giao thong-Thuy loi-24-6" xfId="1558"/>
    <cellStyle name="T_Book1_Du toan khao sat (bo sung 2009)" xfId="1559"/>
    <cellStyle name="T_Book1_Hang Tom goi9 9-07(Cau 12 sua)" xfId="1560"/>
    <cellStyle name="T_Book1_HECO-NR78-Gui a-Vinh(15-5-07)" xfId="1561"/>
    <cellStyle name="T_Book1_Ke hoach 2010 (theo doi)2" xfId="1562"/>
    <cellStyle name="T_Book1_Ket qua phan bo von nam 2008" xfId="1563"/>
    <cellStyle name="T_Book1_KL NT dap nen Dot 3" xfId="1568"/>
    <cellStyle name="T_Book1_KL NT Dot 3" xfId="1569"/>
    <cellStyle name="T_Book1_KH XDCB_2008 lan 2 sua ngay 10-11" xfId="1564"/>
    <cellStyle name="T_Book1_Khoi luong cac hang muc chi tiet-702" xfId="1565"/>
    <cellStyle name="T_Book1_Khoi luong chinh Hang Tom" xfId="1566"/>
    <cellStyle name="T_Book1_khoiluongbdacdoa" xfId="1567"/>
    <cellStyle name="T_Book1_mau bieu doan giam sat 2010 (version 2)" xfId="1570"/>
    <cellStyle name="T_Book1_mau KL vach son" xfId="1571"/>
    <cellStyle name="T_Book1_Nhu cau von ung truoc 2011 Tha h Hoa + Nge An gui TW" xfId="1572"/>
    <cellStyle name="T_Book1_QD UBND tinh" xfId="1573"/>
    <cellStyle name="T_Book1_San sat hach moi" xfId="1574"/>
    <cellStyle name="T_Book1_Tong hop 3 tinh (11_5)-TTH-QN-QT" xfId="1577"/>
    <cellStyle name="T_Book1_Thiet bi" xfId="1575"/>
    <cellStyle name="T_Book1_Thong ke cong" xfId="1576"/>
    <cellStyle name="T_Book1_ung 2011 - 11-6-Thanh hoa-Nghe an" xfId="1578"/>
    <cellStyle name="T_Book1_ung truoc 2011 NSTW Thanh Hoa + Nge An gui Thu 12-5" xfId="1579"/>
    <cellStyle name="T_Book1_VBPL kiểm toán Đầu tư XDCB 2010" xfId="1580"/>
    <cellStyle name="T_Book1_Worksheet in D: My Documents Luc Van ban xu ly Nam 2011 Bao cao ra soat tam ung TPCP" xfId="1581"/>
    <cellStyle name="T_CDKT" xfId="1582"/>
    <cellStyle name="T_Copy of Bao cao  XDCB 7 thang nam 2008_So KH&amp;DT SUA" xfId="1587"/>
    <cellStyle name="T_Copy of Bao cao  XDCB 7 thang nam 2008_So KH&amp;DT SUA_bieu tong hop" xfId="1588"/>
    <cellStyle name="T_Copy of Bao cao  XDCB 7 thang nam 2008_So KH&amp;DT SUA_Tong hop ra soat von ung 2011 -Chau" xfId="1589"/>
    <cellStyle name="T_Copy of Bao cao  XDCB 7 thang nam 2008_So KH&amp;DT SUA_Tong hop -Yte-Giao thong-Thuy loi-24-6" xfId="1590"/>
    <cellStyle name="T_Copy of KS Du an dau tu" xfId="1591"/>
    <cellStyle name="T_Cost for DD (summary)" xfId="1592"/>
    <cellStyle name="T_CPK" xfId="1593"/>
    <cellStyle name="T_CTMTQG 2008" xfId="1594"/>
    <cellStyle name="T_CTMTQG 2008_Bieu mau danh muc du an thuoc CTMTQG nam 2008" xfId="1595"/>
    <cellStyle name="T_CTMTQG 2008_Hi-Tong hop KQ phan bo KH nam 08- LD fong giao 15-11-08" xfId="1596"/>
    <cellStyle name="T_CTMTQG 2008_Ket qua thuc hien nam 2008" xfId="1597"/>
    <cellStyle name="T_CTMTQG 2008_KH XDCB_2008 lan 1" xfId="1598"/>
    <cellStyle name="T_CTMTQG 2008_KH XDCB_2008 lan 1 sua ngay 27-10" xfId="1599"/>
    <cellStyle name="T_CTMTQG 2008_KH XDCB_2008 lan 2 sua ngay 10-11" xfId="1600"/>
    <cellStyle name="T_Chuan bi dau tu nam 2008" xfId="1583"/>
    <cellStyle name="T_Chuan bi dau tu nam 2008_bieu tong hop" xfId="1584"/>
    <cellStyle name="T_Chuan bi dau tu nam 2008_Tong hop ra soat von ung 2011 -Chau" xfId="1585"/>
    <cellStyle name="T_Chuan bi dau tu nam 2008_Tong hop -Yte-Giao thong-Thuy loi-24-6" xfId="1586"/>
    <cellStyle name="T_DT972000" xfId="1601"/>
    <cellStyle name="T_DTDuong dong tien -sua tham tra 2009 - luong 650" xfId="1602"/>
    <cellStyle name="T_dtTL598G1." xfId="1603"/>
    <cellStyle name="T_Du an khoi cong moi nam 2010" xfId="1604"/>
    <cellStyle name="T_Du an khoi cong moi nam 2010_bieu tong hop" xfId="1605"/>
    <cellStyle name="T_Du an khoi cong moi nam 2010_Tong hop ra soat von ung 2011 -Chau" xfId="1606"/>
    <cellStyle name="T_Du an khoi cong moi nam 2010_Tong hop -Yte-Giao thong-Thuy loi-24-6" xfId="1607"/>
    <cellStyle name="T_DU AN TKQH VA CHUAN BI DAU TU NAM 2007 sua ngay 9-11" xfId="1608"/>
    <cellStyle name="T_DU AN TKQH VA CHUAN BI DAU TU NAM 2007 sua ngay 9-11_Bieu mau danh muc du an thuoc CTMTQG nam 2008" xfId="1609"/>
    <cellStyle name="T_DU AN TKQH VA CHUAN BI DAU TU NAM 2007 sua ngay 9-11_Bieu mau danh muc du an thuoc CTMTQG nam 2008_bieu tong hop" xfId="1610"/>
    <cellStyle name="T_DU AN TKQH VA CHUAN BI DAU TU NAM 2007 sua ngay 9-11_Bieu mau danh muc du an thuoc CTMTQG nam 2008_Tong hop ra soat von ung 2011 -Chau" xfId="1611"/>
    <cellStyle name="T_DU AN TKQH VA CHUAN BI DAU TU NAM 2007 sua ngay 9-11_Bieu mau danh muc du an thuoc CTMTQG nam 2008_Tong hop -Yte-Giao thong-Thuy loi-24-6" xfId="1612"/>
    <cellStyle name="T_DU AN TKQH VA CHUAN BI DAU TU NAM 2007 sua ngay 9-11_Du an khoi cong moi nam 2010" xfId="1613"/>
    <cellStyle name="T_DU AN TKQH VA CHUAN BI DAU TU NAM 2007 sua ngay 9-11_Du an khoi cong moi nam 2010_bieu tong hop" xfId="1614"/>
    <cellStyle name="T_DU AN TKQH VA CHUAN BI DAU TU NAM 2007 sua ngay 9-11_Du an khoi cong moi nam 2010_Tong hop ra soat von ung 2011 -Chau" xfId="1615"/>
    <cellStyle name="T_DU AN TKQH VA CHUAN BI DAU TU NAM 2007 sua ngay 9-11_Du an khoi cong moi nam 2010_Tong hop -Yte-Giao thong-Thuy loi-24-6" xfId="1616"/>
    <cellStyle name="T_DU AN TKQH VA CHUAN BI DAU TU NAM 2007 sua ngay 9-11_Ket qua phan bo von nam 2008" xfId="1617"/>
    <cellStyle name="T_DU AN TKQH VA CHUAN BI DAU TU NAM 2007 sua ngay 9-11_KH XDCB_2008 lan 2 sua ngay 10-11" xfId="1618"/>
    <cellStyle name="T_du toan dieu chinh  20-8-2006" xfId="1619"/>
    <cellStyle name="T_Du toan khao sat (bo sung 2009)" xfId="1620"/>
    <cellStyle name="T_du toan lan 3" xfId="1621"/>
    <cellStyle name="T_Ke hoach KTXH  nam 2009_PKT thang 11 nam 2008" xfId="1622"/>
    <cellStyle name="T_Ke hoach KTXH  nam 2009_PKT thang 11 nam 2008_bieu tong hop" xfId="1623"/>
    <cellStyle name="T_Ke hoach KTXH  nam 2009_PKT thang 11 nam 2008_Tong hop ra soat von ung 2011 -Chau" xfId="1624"/>
    <cellStyle name="T_Ke hoach KTXH  nam 2009_PKT thang 11 nam 2008_Tong hop -Yte-Giao thong-Thuy loi-24-6" xfId="1625"/>
    <cellStyle name="T_Ket qua dau thau" xfId="1626"/>
    <cellStyle name="T_Ket qua dau thau_bieu tong hop" xfId="1627"/>
    <cellStyle name="T_Ket qua dau thau_Tong hop ra soat von ung 2011 -Chau" xfId="1628"/>
    <cellStyle name="T_Ket qua dau thau_Tong hop -Yte-Giao thong-Thuy loi-24-6" xfId="1629"/>
    <cellStyle name="T_Ket qua phan bo von nam 2008" xfId="1630"/>
    <cellStyle name="T_KL NT dap nen Dot 3" xfId="1634"/>
    <cellStyle name="T_KL NT Dot 3" xfId="1635"/>
    <cellStyle name="T_Kl VL ranh" xfId="1636"/>
    <cellStyle name="T_KLNMD1" xfId="1637"/>
    <cellStyle name="T_KH XDCB_2008 lan 2 sua ngay 10-11" xfId="1631"/>
    <cellStyle name="T_Khao satD1" xfId="1632"/>
    <cellStyle name="T_Khoi luong cac hang muc chi tiet-702" xfId="1633"/>
    <cellStyle name="T_mau bieu doan giam sat 2010 (version 2)" xfId="1638"/>
    <cellStyle name="T_mau KL vach son" xfId="1639"/>
    <cellStyle name="T_Me_Tri_6_07" xfId="1640"/>
    <cellStyle name="T_N2 thay dat (N1-1)" xfId="1641"/>
    <cellStyle name="T_Phuong an can doi nam 2008" xfId="1642"/>
    <cellStyle name="T_Phuong an can doi nam 2008_bieu tong hop" xfId="1643"/>
    <cellStyle name="T_Phuong an can doi nam 2008_Tong hop ra soat von ung 2011 -Chau" xfId="1644"/>
    <cellStyle name="T_Phuong an can doi nam 2008_Tong hop -Yte-Giao thong-Thuy loi-24-6" xfId="1645"/>
    <cellStyle name="T_San sat hach moi" xfId="1646"/>
    <cellStyle name="T_Seagame(BTL)" xfId="1647"/>
    <cellStyle name="T_So GTVT" xfId="1648"/>
    <cellStyle name="T_So GTVT_bieu tong hop" xfId="1649"/>
    <cellStyle name="T_So GTVT_Tong hop ra soat von ung 2011 -Chau" xfId="1650"/>
    <cellStyle name="T_So GTVT_Tong hop -Yte-Giao thong-Thuy loi-24-6" xfId="1651"/>
    <cellStyle name="T_SS BVTC cau va cong tuyen Le Chan" xfId="1652"/>
    <cellStyle name="T_Tay Bac 1" xfId="1653"/>
    <cellStyle name="T_Tay Bac 1_Bao cao kiem toan kh 2010" xfId="1654"/>
    <cellStyle name="T_Tay Bac 1_Book1" xfId="1655"/>
    <cellStyle name="T_Tay Bac 1_Ke hoach 2010 (theo doi)2" xfId="1656"/>
    <cellStyle name="T_Tay Bac 1_QD UBND tinh" xfId="1657"/>
    <cellStyle name="T_Tay Bac 1_Worksheet in D: My Documents Luc Van ban xu ly Nam 2011 Bao cao ra soat tam ung TPCP" xfId="1658"/>
    <cellStyle name="T_TDT + duong(8-5-07)" xfId="1659"/>
    <cellStyle name="T_tien2004" xfId="1666"/>
    <cellStyle name="T_TKE-ChoDon-sua" xfId="1667"/>
    <cellStyle name="T_Tong hop 3 tinh (11_5)-TTH-QN-QT" xfId="1668"/>
    <cellStyle name="T_Tong hop khoi luong Dot 3" xfId="1669"/>
    <cellStyle name="T_Tong hop theo doi von TPCP" xfId="1670"/>
    <cellStyle name="T_Tong hop theo doi von TPCP_Bao cao kiem toan kh 2010" xfId="1671"/>
    <cellStyle name="T_Tong hop theo doi von TPCP_Ke hoach 2010 (theo doi)2" xfId="1672"/>
    <cellStyle name="T_Tong hop theo doi von TPCP_QD UBND tinh" xfId="1673"/>
    <cellStyle name="T_Tong hop theo doi von TPCP_Worksheet in D: My Documents Luc Van ban xu ly Nam 2011 Bao cao ra soat tam ung TPCP" xfId="1674"/>
    <cellStyle name="T_tham_tra_du_toan" xfId="1660"/>
    <cellStyle name="T_Thiet bi" xfId="1661"/>
    <cellStyle name="T_THKL 1303" xfId="1662"/>
    <cellStyle name="T_Thong ke" xfId="1663"/>
    <cellStyle name="T_Thong ke cong" xfId="1664"/>
    <cellStyle name="T_thong ke giao dan sinh" xfId="1665"/>
    <cellStyle name="T_VBPL kiểm toán Đầu tư XDCB 2010" xfId="1675"/>
    <cellStyle name="T_Worksheet in D: ... Hoan thien 5goi theo KL cu 28-06 4.Cong 5goi Coc 33-Km1+490.13 Cong coc 33-km1+490.13" xfId="1676"/>
    <cellStyle name="T_ÿÿÿÿÿ" xfId="1677"/>
    <cellStyle name="Text" xfId="1678"/>
    <cellStyle name="Text Indent A" xfId="1679"/>
    <cellStyle name="Text Indent B" xfId="1680"/>
    <cellStyle name="Text Indent C" xfId="1681"/>
    <cellStyle name="Text_Bao cao doan cong tac cua Bo thang 4-2010" xfId="1682"/>
    <cellStyle name="Tien1" xfId="1693"/>
    <cellStyle name="Tien1 2" xfId="1893"/>
    <cellStyle name="Tien1 2 2" xfId="1988"/>
    <cellStyle name="Tien1 3" xfId="1838"/>
    <cellStyle name="Tien1 3 2" xfId="1976"/>
    <cellStyle name="Tien1 4" xfId="1908"/>
    <cellStyle name="Tiêu đề" xfId="1694"/>
    <cellStyle name="Times New Roman" xfId="1695"/>
    <cellStyle name="Tính toán" xfId="1696"/>
    <cellStyle name="tit1" xfId="1697"/>
    <cellStyle name="tit2" xfId="1698"/>
    <cellStyle name="tit3" xfId="1699"/>
    <cellStyle name="tit4" xfId="1700"/>
    <cellStyle name="Title" xfId="1909" builtinId="15" customBuiltin="1"/>
    <cellStyle name="Title 2" xfId="1701"/>
    <cellStyle name="Tongcong" xfId="1703"/>
    <cellStyle name="Tongcong 2" xfId="1894"/>
    <cellStyle name="Tongcong 3" xfId="1839"/>
    <cellStyle name="Total" xfId="1924" builtinId="25" customBuiltin="1"/>
    <cellStyle name="Total 2" xfId="1705"/>
    <cellStyle name="Total 3" xfId="1706"/>
    <cellStyle name="Tổng" xfId="1702"/>
    <cellStyle name="Tốt" xfId="1704"/>
    <cellStyle name="tt1" xfId="1709"/>
    <cellStyle name="Tuan" xfId="1710"/>
    <cellStyle name="Tusental (0)_pldt" xfId="1711"/>
    <cellStyle name="Tusental_pldt" xfId="1712"/>
    <cellStyle name="th" xfId="1683"/>
    <cellStyle name="than" xfId="1684"/>
    <cellStyle name="thanh" xfId="1685"/>
    <cellStyle name="þ_x001d_ð¤_x000c_¯þ_x0014__x000d_¨þU_x0001_À_x0004_ _x0015__x000f__x0001__x0001_" xfId="1686"/>
    <cellStyle name="þ_x001d_ð·_x000c_æþ'_x000d_ßþU_x0001_Ø_x0005_ü_x0014__x0007__x0001__x0001_" xfId="1687"/>
    <cellStyle name="þ_x001d_ðÇ%Uý—&amp;Hý9_x0008_Ÿ s_x000a__x0007__x0001__x0001_" xfId="1688"/>
    <cellStyle name="þ_x001d_ðK_x000c_Fý_x001b__x000d_9ýU_x0001_Ð_x0008_¦)_x0007__x0001__x0001_" xfId="1689"/>
    <cellStyle name="thuong-10" xfId="1690"/>
    <cellStyle name="thuong-10 2" xfId="1892"/>
    <cellStyle name="thuong-10 2 2" xfId="1987"/>
    <cellStyle name="thuong-10 3" xfId="1837"/>
    <cellStyle name="thuong-10 3 2" xfId="1975"/>
    <cellStyle name="thuong-10 4" xfId="1907"/>
    <cellStyle name="thuong-11" xfId="1691"/>
    <cellStyle name="Thuyet minh" xfId="1692"/>
    <cellStyle name="trang" xfId="1707"/>
    <cellStyle name="Trung tính" xfId="1708"/>
    <cellStyle name="u" xfId="1713"/>
    <cellStyle name="ux_3_¼­¿ï-¾È»ê" xfId="1714"/>
    <cellStyle name="Valuta (0)_CALPREZZ" xfId="1715"/>
    <cellStyle name="Valuta_ PESO ELETTR." xfId="1716"/>
    <cellStyle name="VANG1" xfId="1719"/>
    <cellStyle name="Văn bản Cảnh báo" xfId="1717"/>
    <cellStyle name="Văn bản Giải thích" xfId="1718"/>
    <cellStyle name="viet" xfId="1720"/>
    <cellStyle name="viet2" xfId="1721"/>
    <cellStyle name="Vietnam 1" xfId="1722"/>
    <cellStyle name="VN new romanNormal" xfId="1723"/>
    <cellStyle name="vn time 10" xfId="1724"/>
    <cellStyle name="Vn Time 13" xfId="1725"/>
    <cellStyle name="Vn Time 14" xfId="1726"/>
    <cellStyle name="VN time new roman" xfId="1727"/>
    <cellStyle name="vn_time" xfId="1728"/>
    <cellStyle name="vnbo" xfId="1729"/>
    <cellStyle name="vntxt1" xfId="1734"/>
    <cellStyle name="vntxt2" xfId="1735"/>
    <cellStyle name="vnhead1" xfId="1730"/>
    <cellStyle name="vnhead2" xfId="1731"/>
    <cellStyle name="vnhead3" xfId="1732"/>
    <cellStyle name="vnhead4" xfId="1733"/>
    <cellStyle name="W?hrung [0]_35ERI8T2gbIEMixb4v26icuOo" xfId="1736"/>
    <cellStyle name="W?hrung_35ERI8T2gbIEMixb4v26icuOo" xfId="1737"/>
    <cellStyle name="Währung [0]_68574_Materialbedarfsliste" xfId="1738"/>
    <cellStyle name="Währung_68574_Materialbedarfsliste" xfId="1739"/>
    <cellStyle name="Walutowy [0]_Invoices2001Slovakia" xfId="1740"/>
    <cellStyle name="Walutowy_Invoices2001Slovakia" xfId="1741"/>
    <cellStyle name="Warning Text" xfId="1922" builtinId="11" customBuiltin="1"/>
    <cellStyle name="Warning Text 2" xfId="1742"/>
    <cellStyle name="wrap" xfId="1743"/>
    <cellStyle name="Wไhrung [0]_35ERI8T2gbIEMixb4v26icuOo" xfId="1744"/>
    <cellStyle name="Wไhrung_35ERI8T2gbIEMixb4v26icuOo" xfId="1745"/>
    <cellStyle name="Xấu" xfId="1746"/>
    <cellStyle name="xuan" xfId="1747"/>
    <cellStyle name="y" xfId="1748"/>
    <cellStyle name="Ý kh¸c_B¶ng 1 (2)" xfId="1749"/>
    <cellStyle name="เครื่องหมายสกุลเงิน [0]_FTC_OFFER" xfId="1750"/>
    <cellStyle name="เครื่องหมายสกุลเงิน_FTC_OFFER" xfId="1751"/>
    <cellStyle name="ปกติ_FTC_OFFER" xfId="1752"/>
    <cellStyle name=" [0.00]_ Att. 1- Cover" xfId="1753"/>
    <cellStyle name="_ Att. 1- Cover" xfId="1754"/>
    <cellStyle name="?_ Att. 1- Cover" xfId="1755"/>
    <cellStyle name="똿뗦먛귟 [0.00]_PRODUCT DETAIL Q1" xfId="1756"/>
    <cellStyle name="똿뗦먛귟_PRODUCT DETAIL Q1" xfId="1757"/>
    <cellStyle name="믅됞 [0.00]_PRODUCT DETAIL Q1" xfId="1758"/>
    <cellStyle name="믅됞_PRODUCT DETAIL Q1" xfId="1759"/>
    <cellStyle name="백분율_††††† " xfId="1760"/>
    <cellStyle name="뷭?_BOOKSHIP" xfId="1761"/>
    <cellStyle name="안건회계법인" xfId="1762"/>
    <cellStyle name="콤마 [ - 유형1" xfId="1763"/>
    <cellStyle name="콤마 [ - 유형2" xfId="1764"/>
    <cellStyle name="콤마 [ - 유형3" xfId="1765"/>
    <cellStyle name="콤마 [ - 유형4" xfId="1766"/>
    <cellStyle name="콤마 [ - 유형5" xfId="1767"/>
    <cellStyle name="콤마 [ - 유형6" xfId="1768"/>
    <cellStyle name="콤마 [ - 유형7" xfId="1769"/>
    <cellStyle name="콤마 [ - 유형8" xfId="1770"/>
    <cellStyle name="콤마 [0]_ 비목별 월별기술 " xfId="1771"/>
    <cellStyle name="콤마_ 비목별 월별기술 " xfId="1772"/>
    <cellStyle name="통화 [0]_††††† " xfId="1773"/>
    <cellStyle name="통화_††††† " xfId="1774"/>
    <cellStyle name="표준_ 97년 경영분석(안)" xfId="1775"/>
    <cellStyle name="표줠_Sheet1_1_총괄표 (수출입) (2)" xfId="1776"/>
    <cellStyle name="一般_00Q3902REV.1" xfId="1777"/>
    <cellStyle name="千分位[0]_00Q3902REV.1" xfId="1778"/>
    <cellStyle name="千分位_00Q3902REV.1" xfId="1779"/>
    <cellStyle name="桁区切り [0.00]_BE-BQ" xfId="1780"/>
    <cellStyle name="桁区切り_BE-BQ" xfId="1781"/>
    <cellStyle name="標準_(A1)BOQ " xfId="1782"/>
    <cellStyle name="貨幣 [0]_00Q3902REV.1" xfId="1783"/>
    <cellStyle name="貨幣[0]_BRE" xfId="1784"/>
    <cellStyle name="貨幣_00Q3902REV.1" xfId="1785"/>
    <cellStyle name="通貨 [0.00]_BE-BQ" xfId="1786"/>
    <cellStyle name="通貨_BE-BQ" xfId="178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T%202014%20_%20PA%20sau%20TL/DT%202014%20_%20PA%20sau%20TL/WINDOWS/Desktop/Khiem2004/anhvan/tam/nah%2095-97/My%20Documents/DT%20XECEL/A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hhao/Desktop/C&#244;ng%20vi&#7879;c%20ch&#432;a%20x&#7917;%20l&#253;/UTH%2006%20thang/1837_Hao_CV%20kem%20du%20thao%20BC%20danh%20gia%20thu%20chi%20NSNN%2006%20thang%20nam%202021/1837_Hao-BC-UTH-thu-chi-06-thang-nam-2021%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Ph­¬ng mai 2"/>
      <sheetName val="CL Ph­¬ng mai 2"/>
      <sheetName val="DT MN V¨n H­¬ng"/>
      <sheetName val="CL MN V¨n H­¬ng"/>
      <sheetName val="DT Hµ t©y"/>
      <sheetName val="CL Hµ t©y"/>
      <sheetName val="DT Bæ tóc"/>
      <sheetName val="CL Bæ tóc"/>
      <sheetName val="DT Ph­¬ng mai 1"/>
      <sheetName val="CL Ph­¬ng mai  1"/>
      <sheetName val="§¬n gi¸ chÝnh"/>
      <sheetName val="Dù to¸n mÉu"/>
      <sheetName val="CLVL MÉu"/>
      <sheetName val="00000000"/>
      <sheetName val="Dialog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F4">
            <v>0</v>
          </cell>
        </row>
        <row r="5">
          <cell r="F5">
            <v>1369</v>
          </cell>
        </row>
        <row r="6">
          <cell r="F6">
            <v>1712</v>
          </cell>
        </row>
        <row r="7">
          <cell r="F7">
            <v>1011</v>
          </cell>
        </row>
        <row r="9">
          <cell r="F9">
            <v>1011</v>
          </cell>
        </row>
        <row r="10">
          <cell r="F10">
            <v>643.1</v>
          </cell>
        </row>
        <row r="11">
          <cell r="F11">
            <v>2750</v>
          </cell>
        </row>
        <row r="12">
          <cell r="F12">
            <v>3951</v>
          </cell>
        </row>
        <row r="13">
          <cell r="F13">
            <v>1617</v>
          </cell>
        </row>
        <row r="14">
          <cell r="F14">
            <v>2780</v>
          </cell>
        </row>
        <row r="15">
          <cell r="F15">
            <v>4052</v>
          </cell>
        </row>
        <row r="16">
          <cell r="F16">
            <v>1232</v>
          </cell>
        </row>
        <row r="17">
          <cell r="F17">
            <v>1960</v>
          </cell>
        </row>
        <row r="18">
          <cell r="F18">
            <v>780</v>
          </cell>
        </row>
        <row r="19">
          <cell r="F19">
            <v>2206</v>
          </cell>
        </row>
        <row r="20">
          <cell r="F20">
            <v>2206</v>
          </cell>
        </row>
        <row r="21">
          <cell r="F21">
            <v>1312</v>
          </cell>
        </row>
        <row r="22">
          <cell r="F22">
            <v>12840</v>
          </cell>
        </row>
        <row r="23">
          <cell r="F23">
            <v>2599</v>
          </cell>
        </row>
        <row r="24">
          <cell r="F24">
            <v>1471</v>
          </cell>
        </row>
        <row r="25">
          <cell r="F25">
            <v>135290</v>
          </cell>
        </row>
        <row r="26">
          <cell r="F26">
            <v>1894</v>
          </cell>
        </row>
        <row r="27">
          <cell r="F27">
            <v>3632</v>
          </cell>
        </row>
        <row r="28">
          <cell r="F28">
            <v>1894</v>
          </cell>
        </row>
        <row r="29">
          <cell r="F29">
            <v>14747</v>
          </cell>
        </row>
        <row r="30">
          <cell r="F30">
            <v>5835</v>
          </cell>
        </row>
        <row r="31">
          <cell r="F31">
            <v>12840</v>
          </cell>
        </row>
        <row r="32">
          <cell r="F32">
            <v>1471</v>
          </cell>
        </row>
        <row r="33">
          <cell r="F33">
            <v>12840</v>
          </cell>
        </row>
        <row r="40">
          <cell r="F40">
            <v>324</v>
          </cell>
        </row>
        <row r="41">
          <cell r="F41">
            <v>891</v>
          </cell>
        </row>
        <row r="42">
          <cell r="F42">
            <v>891</v>
          </cell>
        </row>
        <row r="43">
          <cell r="F43">
            <v>130</v>
          </cell>
        </row>
        <row r="53">
          <cell r="F53">
            <v>400</v>
          </cell>
        </row>
        <row r="54">
          <cell r="F54">
            <v>1068</v>
          </cell>
        </row>
        <row r="55">
          <cell r="F55">
            <v>12840</v>
          </cell>
        </row>
        <row r="56">
          <cell r="F56">
            <v>12840</v>
          </cell>
        </row>
        <row r="60">
          <cell r="F60">
            <v>2470</v>
          </cell>
        </row>
        <row r="61">
          <cell r="F61">
            <v>2007</v>
          </cell>
        </row>
        <row r="62">
          <cell r="F62">
            <v>12840</v>
          </cell>
        </row>
        <row r="63">
          <cell r="F63">
            <v>10700</v>
          </cell>
        </row>
        <row r="64">
          <cell r="F64">
            <v>2189</v>
          </cell>
        </row>
        <row r="65">
          <cell r="F65">
            <v>2736</v>
          </cell>
        </row>
        <row r="66">
          <cell r="F66">
            <v>2736</v>
          </cell>
        </row>
        <row r="67">
          <cell r="F67">
            <v>1519</v>
          </cell>
        </row>
        <row r="68">
          <cell r="F68">
            <v>304</v>
          </cell>
        </row>
        <row r="69">
          <cell r="F69">
            <v>12840</v>
          </cell>
        </row>
        <row r="70">
          <cell r="F70">
            <v>12840</v>
          </cell>
        </row>
        <row r="72">
          <cell r="F72">
            <v>2803</v>
          </cell>
        </row>
        <row r="73">
          <cell r="F73">
            <v>8072</v>
          </cell>
        </row>
        <row r="74">
          <cell r="F74">
            <v>1528</v>
          </cell>
        </row>
        <row r="75">
          <cell r="F75">
            <v>12840</v>
          </cell>
        </row>
        <row r="76">
          <cell r="F76">
            <v>540</v>
          </cell>
        </row>
        <row r="82">
          <cell r="F82">
            <v>1518.99</v>
          </cell>
        </row>
        <row r="83">
          <cell r="F83">
            <v>12840</v>
          </cell>
        </row>
        <row r="89">
          <cell r="F89">
            <v>8988</v>
          </cell>
        </row>
        <row r="90">
          <cell r="F90">
            <v>2736</v>
          </cell>
        </row>
        <row r="91">
          <cell r="F91">
            <v>5188</v>
          </cell>
        </row>
        <row r="92">
          <cell r="F92">
            <v>51495</v>
          </cell>
        </row>
        <row r="93">
          <cell r="F93">
            <v>1700.58</v>
          </cell>
        </row>
        <row r="94">
          <cell r="F94">
            <v>1700.58</v>
          </cell>
        </row>
        <row r="95">
          <cell r="F95">
            <v>1700.58</v>
          </cell>
        </row>
        <row r="96">
          <cell r="F96">
            <v>12840</v>
          </cell>
        </row>
        <row r="97">
          <cell r="F97">
            <v>2375</v>
          </cell>
        </row>
        <row r="100">
          <cell r="F100">
            <v>12840</v>
          </cell>
        </row>
        <row r="101">
          <cell r="F101">
            <v>20714</v>
          </cell>
        </row>
        <row r="102">
          <cell r="F102">
            <v>2969</v>
          </cell>
        </row>
        <row r="103">
          <cell r="F103">
            <v>20000</v>
          </cell>
        </row>
        <row r="105">
          <cell r="F105">
            <v>36282</v>
          </cell>
        </row>
        <row r="107">
          <cell r="F107">
            <v>4525</v>
          </cell>
        </row>
        <row r="108">
          <cell r="F108">
            <v>5430</v>
          </cell>
        </row>
        <row r="113">
          <cell r="F113">
            <v>539</v>
          </cell>
        </row>
        <row r="114">
          <cell r="F114">
            <v>552</v>
          </cell>
        </row>
        <row r="115">
          <cell r="F115">
            <v>1962</v>
          </cell>
        </row>
        <row r="116">
          <cell r="F116">
            <v>1962</v>
          </cell>
        </row>
        <row r="117">
          <cell r="F117">
            <v>892</v>
          </cell>
        </row>
        <row r="118">
          <cell r="F118">
            <v>892</v>
          </cell>
        </row>
        <row r="119">
          <cell r="F119">
            <v>892</v>
          </cell>
        </row>
        <row r="120">
          <cell r="F120">
            <v>892</v>
          </cell>
        </row>
        <row r="122">
          <cell r="F122">
            <v>11940</v>
          </cell>
        </row>
        <row r="125">
          <cell r="F125">
            <v>583.70000000000005</v>
          </cell>
        </row>
        <row r="126">
          <cell r="F126">
            <v>583.70000000000005</v>
          </cell>
        </row>
        <row r="127">
          <cell r="F127">
            <v>4510</v>
          </cell>
        </row>
        <row r="129">
          <cell r="F129">
            <v>10700</v>
          </cell>
        </row>
        <row r="132">
          <cell r="F132">
            <v>5000</v>
          </cell>
        </row>
        <row r="133">
          <cell r="F133">
            <v>5000</v>
          </cell>
        </row>
        <row r="135">
          <cell r="F135">
            <v>4510</v>
          </cell>
        </row>
        <row r="136">
          <cell r="F136">
            <v>1649</v>
          </cell>
        </row>
        <row r="137">
          <cell r="F137">
            <v>1649</v>
          </cell>
        </row>
        <row r="138">
          <cell r="F138">
            <v>1649</v>
          </cell>
        </row>
        <row r="139">
          <cell r="F139">
            <v>1649</v>
          </cell>
        </row>
        <row r="140">
          <cell r="F140">
            <v>10000</v>
          </cell>
        </row>
        <row r="141">
          <cell r="F141">
            <v>5000</v>
          </cell>
        </row>
        <row r="142">
          <cell r="F142">
            <v>50000</v>
          </cell>
        </row>
        <row r="143">
          <cell r="F143">
            <v>35490</v>
          </cell>
        </row>
        <row r="148">
          <cell r="F148">
            <v>300</v>
          </cell>
        </row>
        <row r="149">
          <cell r="F149">
            <v>465</v>
          </cell>
        </row>
        <row r="150">
          <cell r="F150">
            <v>300</v>
          </cell>
        </row>
        <row r="151">
          <cell r="F151">
            <v>8068</v>
          </cell>
        </row>
        <row r="152">
          <cell r="F152">
            <v>6413</v>
          </cell>
        </row>
        <row r="154">
          <cell r="F154">
            <v>43152</v>
          </cell>
        </row>
        <row r="155">
          <cell r="F155">
            <v>13079</v>
          </cell>
        </row>
        <row r="156">
          <cell r="F156">
            <v>10700</v>
          </cell>
        </row>
        <row r="157">
          <cell r="F157">
            <v>35490</v>
          </cell>
        </row>
        <row r="160">
          <cell r="F160">
            <v>3091</v>
          </cell>
        </row>
        <row r="161">
          <cell r="F161">
            <v>3091</v>
          </cell>
        </row>
        <row r="162">
          <cell r="F162">
            <v>2089</v>
          </cell>
        </row>
        <row r="163">
          <cell r="F163">
            <v>1962</v>
          </cell>
        </row>
        <row r="165">
          <cell r="F165">
            <v>2189</v>
          </cell>
        </row>
        <row r="166">
          <cell r="F166">
            <v>583.70000000000005</v>
          </cell>
        </row>
        <row r="170">
          <cell r="F170">
            <v>12960</v>
          </cell>
        </row>
        <row r="175">
          <cell r="F175">
            <v>15494</v>
          </cell>
        </row>
        <row r="554">
          <cell r="F554">
            <v>1490</v>
          </cell>
        </row>
        <row r="555">
          <cell r="F555">
            <v>6082</v>
          </cell>
        </row>
        <row r="556">
          <cell r="F556">
            <v>1738</v>
          </cell>
        </row>
        <row r="557">
          <cell r="F557">
            <v>6827</v>
          </cell>
        </row>
        <row r="558">
          <cell r="F558">
            <v>2483</v>
          </cell>
        </row>
        <row r="559">
          <cell r="F559">
            <v>8689</v>
          </cell>
        </row>
        <row r="560">
          <cell r="F560">
            <v>16758</v>
          </cell>
        </row>
        <row r="561">
          <cell r="F561">
            <v>40218</v>
          </cell>
        </row>
        <row r="562">
          <cell r="F562">
            <v>15695</v>
          </cell>
        </row>
        <row r="563">
          <cell r="F563">
            <v>15695</v>
          </cell>
        </row>
        <row r="564">
          <cell r="F564">
            <v>15695</v>
          </cell>
        </row>
        <row r="565">
          <cell r="F565">
            <v>27369</v>
          </cell>
        </row>
        <row r="566">
          <cell r="F566">
            <v>27369</v>
          </cell>
        </row>
        <row r="567">
          <cell r="F567">
            <v>27369</v>
          </cell>
        </row>
        <row r="568">
          <cell r="F568">
            <v>19716</v>
          </cell>
        </row>
        <row r="569">
          <cell r="F569">
            <v>31390</v>
          </cell>
        </row>
        <row r="570">
          <cell r="F570">
            <v>21662</v>
          </cell>
        </row>
        <row r="571">
          <cell r="F571">
            <v>26072</v>
          </cell>
        </row>
        <row r="572">
          <cell r="F572">
            <v>23607</v>
          </cell>
        </row>
        <row r="573">
          <cell r="F573">
            <v>26720</v>
          </cell>
        </row>
        <row r="574">
          <cell r="F574">
            <v>46177</v>
          </cell>
        </row>
        <row r="575">
          <cell r="F575">
            <v>66152</v>
          </cell>
        </row>
        <row r="576">
          <cell r="F576">
            <v>60964</v>
          </cell>
        </row>
        <row r="577">
          <cell r="F577">
            <v>115312</v>
          </cell>
        </row>
        <row r="578">
          <cell r="F578">
            <v>68746</v>
          </cell>
        </row>
        <row r="579">
          <cell r="F579">
            <v>118036</v>
          </cell>
        </row>
        <row r="580">
          <cell r="F580">
            <v>389</v>
          </cell>
        </row>
        <row r="581">
          <cell r="F581">
            <v>649</v>
          </cell>
        </row>
        <row r="582">
          <cell r="F582">
            <v>1167</v>
          </cell>
        </row>
        <row r="583">
          <cell r="F583">
            <v>908</v>
          </cell>
        </row>
        <row r="584">
          <cell r="F584">
            <v>1038</v>
          </cell>
        </row>
        <row r="585">
          <cell r="F585">
            <v>519</v>
          </cell>
        </row>
        <row r="586">
          <cell r="F586">
            <v>778</v>
          </cell>
        </row>
        <row r="587">
          <cell r="F587">
            <v>1167</v>
          </cell>
        </row>
        <row r="588">
          <cell r="F588">
            <v>2594</v>
          </cell>
        </row>
        <row r="589">
          <cell r="F589">
            <v>259</v>
          </cell>
        </row>
        <row r="590">
          <cell r="F590">
            <v>454</v>
          </cell>
        </row>
        <row r="591">
          <cell r="F591">
            <v>1038</v>
          </cell>
        </row>
        <row r="592">
          <cell r="F592">
            <v>1245</v>
          </cell>
        </row>
        <row r="593">
          <cell r="F593">
            <v>23348</v>
          </cell>
        </row>
        <row r="594">
          <cell r="F594">
            <v>21402</v>
          </cell>
        </row>
        <row r="595">
          <cell r="F595">
            <v>14138</v>
          </cell>
        </row>
        <row r="596">
          <cell r="F596">
            <v>26201</v>
          </cell>
        </row>
        <row r="597">
          <cell r="F597">
            <v>24385</v>
          </cell>
        </row>
        <row r="598">
          <cell r="F598">
            <v>24515</v>
          </cell>
        </row>
        <row r="599">
          <cell r="F599">
            <v>24515</v>
          </cell>
        </row>
        <row r="600">
          <cell r="F600">
            <v>38783</v>
          </cell>
        </row>
        <row r="601">
          <cell r="F601">
            <v>38783</v>
          </cell>
        </row>
        <row r="602">
          <cell r="F602">
            <v>84.311999999999998</v>
          </cell>
        </row>
        <row r="603">
          <cell r="F603">
            <v>114.145</v>
          </cell>
        </row>
        <row r="604">
          <cell r="F604">
            <v>778</v>
          </cell>
        </row>
        <row r="605">
          <cell r="F605">
            <v>1167</v>
          </cell>
        </row>
        <row r="606">
          <cell r="F606">
            <v>389</v>
          </cell>
        </row>
        <row r="607">
          <cell r="F607">
            <v>519</v>
          </cell>
        </row>
        <row r="608">
          <cell r="F608">
            <v>649</v>
          </cell>
        </row>
        <row r="609">
          <cell r="F609">
            <v>778</v>
          </cell>
        </row>
        <row r="610">
          <cell r="F610">
            <v>778</v>
          </cell>
        </row>
        <row r="611">
          <cell r="F611">
            <v>519</v>
          </cell>
        </row>
        <row r="612">
          <cell r="F612">
            <v>1427</v>
          </cell>
        </row>
        <row r="613">
          <cell r="F613">
            <v>1686</v>
          </cell>
        </row>
        <row r="614">
          <cell r="F614">
            <v>389</v>
          </cell>
        </row>
        <row r="615">
          <cell r="F615">
            <v>519</v>
          </cell>
        </row>
        <row r="616">
          <cell r="F616">
            <v>519</v>
          </cell>
        </row>
        <row r="617">
          <cell r="F617">
            <v>778</v>
          </cell>
        </row>
        <row r="618">
          <cell r="F618">
            <v>1297</v>
          </cell>
        </row>
        <row r="619">
          <cell r="F619">
            <v>5837</v>
          </cell>
        </row>
        <row r="620">
          <cell r="F620">
            <v>1297</v>
          </cell>
        </row>
        <row r="621">
          <cell r="F621">
            <v>1686</v>
          </cell>
        </row>
        <row r="622">
          <cell r="F622">
            <v>1946</v>
          </cell>
        </row>
        <row r="623">
          <cell r="F623">
            <v>7783</v>
          </cell>
        </row>
        <row r="624">
          <cell r="F624">
            <v>2594</v>
          </cell>
        </row>
        <row r="625">
          <cell r="F625">
            <v>11373</v>
          </cell>
        </row>
        <row r="626">
          <cell r="F626">
            <v>12099</v>
          </cell>
        </row>
        <row r="627">
          <cell r="F627">
            <v>19721</v>
          </cell>
        </row>
        <row r="628">
          <cell r="F628">
            <v>17302</v>
          </cell>
        </row>
        <row r="629">
          <cell r="F629">
            <v>5445</v>
          </cell>
        </row>
        <row r="630">
          <cell r="F630">
            <v>7501</v>
          </cell>
        </row>
        <row r="631">
          <cell r="F631">
            <v>9437</v>
          </cell>
        </row>
        <row r="632">
          <cell r="F632">
            <v>6775</v>
          </cell>
        </row>
        <row r="633">
          <cell r="F633">
            <v>9921</v>
          </cell>
        </row>
        <row r="634">
          <cell r="F634">
            <v>15003</v>
          </cell>
        </row>
        <row r="635">
          <cell r="F635">
            <v>23351</v>
          </cell>
        </row>
        <row r="636">
          <cell r="F636">
            <v>7501</v>
          </cell>
        </row>
        <row r="637">
          <cell r="F637">
            <v>10647</v>
          </cell>
        </row>
        <row r="638">
          <cell r="F638">
            <v>15850</v>
          </cell>
        </row>
        <row r="639">
          <cell r="F639">
            <v>24198</v>
          </cell>
        </row>
        <row r="640">
          <cell r="F640">
            <v>5566</v>
          </cell>
        </row>
        <row r="641">
          <cell r="F641">
            <v>7622</v>
          </cell>
        </row>
        <row r="642">
          <cell r="F642">
            <v>11736</v>
          </cell>
        </row>
        <row r="643">
          <cell r="F643">
            <v>17665</v>
          </cell>
        </row>
        <row r="644">
          <cell r="F644">
            <v>13188</v>
          </cell>
        </row>
        <row r="645">
          <cell r="F645">
            <v>9195</v>
          </cell>
        </row>
        <row r="646">
          <cell r="F646">
            <v>14398</v>
          </cell>
        </row>
        <row r="647">
          <cell r="F647">
            <v>22988</v>
          </cell>
        </row>
        <row r="648">
          <cell r="F648">
            <v>37507</v>
          </cell>
        </row>
        <row r="649">
          <cell r="F649">
            <v>13188</v>
          </cell>
        </row>
        <row r="650">
          <cell r="F650">
            <v>19116</v>
          </cell>
        </row>
        <row r="651">
          <cell r="F651">
            <v>28312</v>
          </cell>
        </row>
        <row r="652">
          <cell r="F652">
            <v>43556</v>
          </cell>
        </row>
        <row r="653">
          <cell r="F653">
            <v>6050</v>
          </cell>
        </row>
        <row r="654">
          <cell r="F654">
            <v>9316</v>
          </cell>
        </row>
        <row r="655">
          <cell r="F655">
            <v>15124</v>
          </cell>
        </row>
        <row r="656">
          <cell r="F656">
            <v>24198</v>
          </cell>
        </row>
        <row r="657">
          <cell r="F657">
            <v>18269</v>
          </cell>
        </row>
        <row r="658">
          <cell r="F658">
            <v>28312</v>
          </cell>
        </row>
        <row r="659">
          <cell r="F659">
            <v>16334</v>
          </cell>
        </row>
        <row r="660">
          <cell r="F660">
            <v>6331</v>
          </cell>
        </row>
        <row r="661">
          <cell r="F661">
            <v>7448</v>
          </cell>
        </row>
        <row r="662">
          <cell r="F662">
            <v>8317</v>
          </cell>
        </row>
        <row r="663">
          <cell r="F663">
            <v>8317</v>
          </cell>
        </row>
        <row r="664">
          <cell r="F664">
            <v>6775</v>
          </cell>
        </row>
        <row r="665">
          <cell r="F665">
            <v>6775</v>
          </cell>
        </row>
        <row r="666">
          <cell r="F666">
            <v>188.08</v>
          </cell>
        </row>
        <row r="667">
          <cell r="F667">
            <v>194.56</v>
          </cell>
        </row>
        <row r="668">
          <cell r="F668">
            <v>259.42</v>
          </cell>
        </row>
        <row r="669">
          <cell r="F669">
            <v>259.42</v>
          </cell>
        </row>
        <row r="671">
          <cell r="F671">
            <v>233.48</v>
          </cell>
        </row>
        <row r="672">
          <cell r="F672">
            <v>364.49</v>
          </cell>
        </row>
        <row r="673">
          <cell r="F673">
            <v>12960</v>
          </cell>
        </row>
        <row r="674">
          <cell r="F674">
            <v>622.61</v>
          </cell>
        </row>
        <row r="675">
          <cell r="F675">
            <v>648.54999999999995</v>
          </cell>
        </row>
        <row r="676">
          <cell r="F676">
            <v>882.03</v>
          </cell>
        </row>
        <row r="677">
          <cell r="F677">
            <v>679.68</v>
          </cell>
        </row>
        <row r="678">
          <cell r="F678">
            <v>840.52</v>
          </cell>
        </row>
        <row r="679">
          <cell r="F679">
            <v>1011.74</v>
          </cell>
        </row>
        <row r="680">
          <cell r="F680">
            <v>3923</v>
          </cell>
        </row>
        <row r="681">
          <cell r="F681">
            <v>4600</v>
          </cell>
        </row>
        <row r="682">
          <cell r="F682">
            <v>10417</v>
          </cell>
        </row>
        <row r="683">
          <cell r="F683">
            <v>10958</v>
          </cell>
        </row>
        <row r="684">
          <cell r="F684">
            <v>12988</v>
          </cell>
        </row>
        <row r="687">
          <cell r="F687">
            <v>24775</v>
          </cell>
        </row>
        <row r="688">
          <cell r="F688">
            <v>24775</v>
          </cell>
        </row>
        <row r="689">
          <cell r="F689">
            <v>24775</v>
          </cell>
        </row>
        <row r="690">
          <cell r="F690">
            <v>23867</v>
          </cell>
        </row>
        <row r="691">
          <cell r="F691">
            <v>23867</v>
          </cell>
        </row>
        <row r="692">
          <cell r="F692">
            <v>23867</v>
          </cell>
        </row>
        <row r="693">
          <cell r="F693">
            <v>32428</v>
          </cell>
        </row>
        <row r="694">
          <cell r="F694">
            <v>32428</v>
          </cell>
        </row>
        <row r="695">
          <cell r="F695">
            <v>32428</v>
          </cell>
        </row>
        <row r="696">
          <cell r="F696">
            <v>26980</v>
          </cell>
        </row>
        <row r="697">
          <cell r="F697">
            <v>26980</v>
          </cell>
        </row>
        <row r="698">
          <cell r="F698">
            <v>26980</v>
          </cell>
        </row>
        <row r="699">
          <cell r="F699">
            <v>30741</v>
          </cell>
        </row>
        <row r="700">
          <cell r="F700">
            <v>30741</v>
          </cell>
        </row>
        <row r="701">
          <cell r="F701">
            <v>30741</v>
          </cell>
        </row>
        <row r="702">
          <cell r="F702">
            <v>21662</v>
          </cell>
        </row>
        <row r="703">
          <cell r="F703">
            <v>21662</v>
          </cell>
        </row>
        <row r="704">
          <cell r="F704">
            <v>21662</v>
          </cell>
        </row>
        <row r="705">
          <cell r="F705">
            <v>21662</v>
          </cell>
        </row>
        <row r="706">
          <cell r="F706">
            <v>21662</v>
          </cell>
        </row>
        <row r="707">
          <cell r="F707">
            <v>19327</v>
          </cell>
        </row>
        <row r="708">
          <cell r="F708">
            <v>19327</v>
          </cell>
        </row>
        <row r="709">
          <cell r="F709">
            <v>19327</v>
          </cell>
        </row>
        <row r="710">
          <cell r="F710">
            <v>19327</v>
          </cell>
        </row>
        <row r="711">
          <cell r="F711">
            <v>19327</v>
          </cell>
        </row>
        <row r="712">
          <cell r="F712">
            <v>21662</v>
          </cell>
        </row>
        <row r="713">
          <cell r="F713">
            <v>21662</v>
          </cell>
        </row>
        <row r="714">
          <cell r="F714">
            <v>21662</v>
          </cell>
        </row>
        <row r="715">
          <cell r="F715">
            <v>21662</v>
          </cell>
        </row>
        <row r="716">
          <cell r="F716">
            <v>21662</v>
          </cell>
        </row>
        <row r="717">
          <cell r="F717">
            <v>19327</v>
          </cell>
        </row>
        <row r="718">
          <cell r="F718">
            <v>19327</v>
          </cell>
        </row>
        <row r="719">
          <cell r="F719">
            <v>19327</v>
          </cell>
        </row>
        <row r="720">
          <cell r="F720">
            <v>19327</v>
          </cell>
        </row>
        <row r="721">
          <cell r="F721">
            <v>19327</v>
          </cell>
        </row>
        <row r="722">
          <cell r="F722">
            <v>31260</v>
          </cell>
        </row>
        <row r="723">
          <cell r="F723">
            <v>31260</v>
          </cell>
        </row>
        <row r="724">
          <cell r="F724">
            <v>31260</v>
          </cell>
        </row>
        <row r="725">
          <cell r="F725">
            <v>31260</v>
          </cell>
        </row>
        <row r="726">
          <cell r="F726">
            <v>31260</v>
          </cell>
        </row>
        <row r="727">
          <cell r="F727">
            <v>31260</v>
          </cell>
        </row>
        <row r="728">
          <cell r="F728">
            <v>31260</v>
          </cell>
        </row>
        <row r="729">
          <cell r="F729">
            <v>31260</v>
          </cell>
        </row>
        <row r="730">
          <cell r="F730">
            <v>31260</v>
          </cell>
        </row>
        <row r="731">
          <cell r="F731">
            <v>31260</v>
          </cell>
        </row>
        <row r="732">
          <cell r="F732">
            <v>31520</v>
          </cell>
        </row>
        <row r="733">
          <cell r="F733">
            <v>31520</v>
          </cell>
        </row>
        <row r="734">
          <cell r="F734">
            <v>31520</v>
          </cell>
        </row>
        <row r="735">
          <cell r="F735">
            <v>31520</v>
          </cell>
        </row>
        <row r="736">
          <cell r="F736">
            <v>31520</v>
          </cell>
        </row>
        <row r="737">
          <cell r="F737">
            <v>31520</v>
          </cell>
        </row>
        <row r="738">
          <cell r="F738">
            <v>31520</v>
          </cell>
        </row>
        <row r="739">
          <cell r="F739">
            <v>31520</v>
          </cell>
        </row>
        <row r="740">
          <cell r="F740">
            <v>31520</v>
          </cell>
        </row>
        <row r="741">
          <cell r="F741">
            <v>31520</v>
          </cell>
        </row>
        <row r="742">
          <cell r="F742">
            <v>31520</v>
          </cell>
        </row>
        <row r="743">
          <cell r="F743">
            <v>31260</v>
          </cell>
        </row>
        <row r="744">
          <cell r="F744">
            <v>31260</v>
          </cell>
        </row>
        <row r="745">
          <cell r="F745">
            <v>31260</v>
          </cell>
        </row>
        <row r="746">
          <cell r="F746">
            <v>31260</v>
          </cell>
        </row>
        <row r="747">
          <cell r="F747">
            <v>31260</v>
          </cell>
        </row>
        <row r="748">
          <cell r="F748">
            <v>31520</v>
          </cell>
        </row>
        <row r="749">
          <cell r="F749">
            <v>31520</v>
          </cell>
        </row>
        <row r="750">
          <cell r="F750">
            <v>31520</v>
          </cell>
        </row>
        <row r="751">
          <cell r="F751">
            <v>31520</v>
          </cell>
        </row>
        <row r="752">
          <cell r="F752">
            <v>31520</v>
          </cell>
        </row>
        <row r="753">
          <cell r="F753">
            <v>24904</v>
          </cell>
        </row>
        <row r="754">
          <cell r="F754">
            <v>24904</v>
          </cell>
        </row>
        <row r="755">
          <cell r="F755">
            <v>24904</v>
          </cell>
        </row>
        <row r="756">
          <cell r="F756">
            <v>24904</v>
          </cell>
        </row>
        <row r="757">
          <cell r="F757">
            <v>24904</v>
          </cell>
        </row>
        <row r="758">
          <cell r="F758">
            <v>24904</v>
          </cell>
        </row>
        <row r="759">
          <cell r="F759">
            <v>24904</v>
          </cell>
        </row>
        <row r="760">
          <cell r="F760">
            <v>25553</v>
          </cell>
        </row>
        <row r="761">
          <cell r="F761">
            <v>25553</v>
          </cell>
        </row>
        <row r="762">
          <cell r="F762">
            <v>25553</v>
          </cell>
        </row>
        <row r="763">
          <cell r="F763">
            <v>25553</v>
          </cell>
        </row>
        <row r="764">
          <cell r="F764">
            <v>25553</v>
          </cell>
        </row>
        <row r="765">
          <cell r="F765">
            <v>25553</v>
          </cell>
        </row>
        <row r="766">
          <cell r="F766">
            <v>25553</v>
          </cell>
        </row>
        <row r="767">
          <cell r="F767">
            <v>25553</v>
          </cell>
        </row>
        <row r="768">
          <cell r="F768">
            <v>25553</v>
          </cell>
        </row>
        <row r="769">
          <cell r="F769">
            <v>24904</v>
          </cell>
        </row>
        <row r="770">
          <cell r="F770">
            <v>24904</v>
          </cell>
        </row>
        <row r="771">
          <cell r="F771">
            <v>24904</v>
          </cell>
        </row>
        <row r="772">
          <cell r="F772">
            <v>24904</v>
          </cell>
        </row>
        <row r="773">
          <cell r="F773">
            <v>24904</v>
          </cell>
        </row>
        <row r="774">
          <cell r="F774">
            <v>25553</v>
          </cell>
        </row>
        <row r="775">
          <cell r="F775">
            <v>25553</v>
          </cell>
        </row>
        <row r="776">
          <cell r="F776">
            <v>25553</v>
          </cell>
        </row>
        <row r="777">
          <cell r="F777">
            <v>25553</v>
          </cell>
        </row>
        <row r="778">
          <cell r="F778">
            <v>25553</v>
          </cell>
        </row>
        <row r="779">
          <cell r="F779">
            <v>21532</v>
          </cell>
        </row>
        <row r="780">
          <cell r="F780">
            <v>21532</v>
          </cell>
        </row>
        <row r="781">
          <cell r="F781">
            <v>21532</v>
          </cell>
        </row>
        <row r="782">
          <cell r="F782">
            <v>21532</v>
          </cell>
        </row>
        <row r="783">
          <cell r="F783">
            <v>21532</v>
          </cell>
        </row>
        <row r="784">
          <cell r="F784">
            <v>23348</v>
          </cell>
        </row>
        <row r="785">
          <cell r="F785">
            <v>23348</v>
          </cell>
        </row>
        <row r="786">
          <cell r="F786">
            <v>23348</v>
          </cell>
        </row>
        <row r="787">
          <cell r="F787">
            <v>23348</v>
          </cell>
        </row>
        <row r="788">
          <cell r="F788">
            <v>23348</v>
          </cell>
        </row>
        <row r="789">
          <cell r="F789">
            <v>38913</v>
          </cell>
        </row>
        <row r="790">
          <cell r="F790">
            <v>38913</v>
          </cell>
        </row>
        <row r="791">
          <cell r="F791">
            <v>38913</v>
          </cell>
        </row>
        <row r="792">
          <cell r="F792">
            <v>38913</v>
          </cell>
        </row>
        <row r="793">
          <cell r="F793">
            <v>51884</v>
          </cell>
        </row>
        <row r="794">
          <cell r="F794">
            <v>51884</v>
          </cell>
        </row>
        <row r="795">
          <cell r="F795">
            <v>51884</v>
          </cell>
        </row>
        <row r="796">
          <cell r="F796">
            <v>51884</v>
          </cell>
        </row>
        <row r="797">
          <cell r="F797">
            <v>46696</v>
          </cell>
        </row>
        <row r="798">
          <cell r="F798">
            <v>46696</v>
          </cell>
        </row>
        <row r="799">
          <cell r="F799">
            <v>46696</v>
          </cell>
        </row>
        <row r="800">
          <cell r="F800">
            <v>51884</v>
          </cell>
        </row>
        <row r="801">
          <cell r="F801">
            <v>51884</v>
          </cell>
        </row>
        <row r="802">
          <cell r="F802">
            <v>7653</v>
          </cell>
        </row>
        <row r="803">
          <cell r="F803">
            <v>20481</v>
          </cell>
        </row>
        <row r="804">
          <cell r="F804">
            <v>20481</v>
          </cell>
        </row>
        <row r="805">
          <cell r="F805">
            <v>14647</v>
          </cell>
        </row>
        <row r="806">
          <cell r="F806">
            <v>14647</v>
          </cell>
        </row>
        <row r="807">
          <cell r="F807">
            <v>20357</v>
          </cell>
        </row>
        <row r="808">
          <cell r="F808">
            <v>20357</v>
          </cell>
        </row>
        <row r="809">
          <cell r="F809">
            <v>20357</v>
          </cell>
        </row>
        <row r="810">
          <cell r="F810">
            <v>20357</v>
          </cell>
        </row>
        <row r="811">
          <cell r="F811">
            <v>20357</v>
          </cell>
        </row>
        <row r="812">
          <cell r="F812">
            <v>19612</v>
          </cell>
        </row>
        <row r="813">
          <cell r="F813">
            <v>19612</v>
          </cell>
        </row>
        <row r="814">
          <cell r="F814">
            <v>46177</v>
          </cell>
        </row>
        <row r="815">
          <cell r="F815">
            <v>58370</v>
          </cell>
        </row>
        <row r="816">
          <cell r="F816">
            <v>62520</v>
          </cell>
        </row>
        <row r="817">
          <cell r="F817">
            <v>46177</v>
          </cell>
        </row>
        <row r="818">
          <cell r="F818">
            <v>46177</v>
          </cell>
        </row>
        <row r="819">
          <cell r="F819">
            <v>32168</v>
          </cell>
        </row>
        <row r="820">
          <cell r="F820">
            <v>32168</v>
          </cell>
        </row>
        <row r="821">
          <cell r="F821">
            <v>32168</v>
          </cell>
        </row>
        <row r="822">
          <cell r="F822">
            <v>49290</v>
          </cell>
        </row>
        <row r="823">
          <cell r="F823">
            <v>49290</v>
          </cell>
        </row>
        <row r="824">
          <cell r="F824">
            <v>37616</v>
          </cell>
        </row>
        <row r="825">
          <cell r="F825">
            <v>39821</v>
          </cell>
        </row>
        <row r="826">
          <cell r="F826">
            <v>14523</v>
          </cell>
        </row>
        <row r="827">
          <cell r="F827">
            <v>14523</v>
          </cell>
        </row>
        <row r="828">
          <cell r="F828">
            <v>12289</v>
          </cell>
        </row>
        <row r="829">
          <cell r="F829">
            <v>12289</v>
          </cell>
        </row>
        <row r="830">
          <cell r="F830">
            <v>31901</v>
          </cell>
        </row>
        <row r="831">
          <cell r="F831">
            <v>61693</v>
          </cell>
        </row>
        <row r="832">
          <cell r="F832">
            <v>38729</v>
          </cell>
        </row>
        <row r="833">
          <cell r="F833">
            <v>35501</v>
          </cell>
        </row>
        <row r="834">
          <cell r="F834">
            <v>146.83000000000001</v>
          </cell>
        </row>
        <row r="835">
          <cell r="F835">
            <v>108.18</v>
          </cell>
        </row>
        <row r="836">
          <cell r="F836">
            <v>82.37</v>
          </cell>
        </row>
        <row r="837">
          <cell r="F837">
            <v>179.834</v>
          </cell>
        </row>
        <row r="838">
          <cell r="F838">
            <v>186.29900000000001</v>
          </cell>
        </row>
        <row r="839">
          <cell r="F839">
            <v>147.37700000000001</v>
          </cell>
        </row>
        <row r="840">
          <cell r="F840">
            <v>160.96700000000001</v>
          </cell>
        </row>
        <row r="841">
          <cell r="F841">
            <v>120.065</v>
          </cell>
        </row>
        <row r="842">
          <cell r="F842">
            <v>134.447</v>
          </cell>
        </row>
        <row r="843">
          <cell r="F843">
            <v>196.33</v>
          </cell>
        </row>
        <row r="844">
          <cell r="F844">
            <v>201.34</v>
          </cell>
        </row>
        <row r="845">
          <cell r="F845">
            <v>132.19999999999999</v>
          </cell>
        </row>
        <row r="846">
          <cell r="F846">
            <v>134.44999999999999</v>
          </cell>
        </row>
        <row r="847">
          <cell r="F847">
            <v>111.89</v>
          </cell>
        </row>
        <row r="848">
          <cell r="F848">
            <v>116.77</v>
          </cell>
        </row>
        <row r="849">
          <cell r="F849">
            <v>213.74</v>
          </cell>
        </row>
        <row r="850">
          <cell r="F850">
            <v>218.63</v>
          </cell>
        </row>
        <row r="851">
          <cell r="F851">
            <v>132.47</v>
          </cell>
        </row>
        <row r="852">
          <cell r="F852">
            <v>137.35</v>
          </cell>
        </row>
        <row r="853">
          <cell r="F853">
            <v>120.07</v>
          </cell>
        </row>
        <row r="854">
          <cell r="F854">
            <v>120.99</v>
          </cell>
        </row>
        <row r="855">
          <cell r="F855">
            <v>286.57</v>
          </cell>
        </row>
        <row r="856">
          <cell r="F856">
            <v>286.57</v>
          </cell>
        </row>
        <row r="857">
          <cell r="F857">
            <v>291.72000000000003</v>
          </cell>
        </row>
        <row r="858">
          <cell r="F858">
            <v>291.72000000000003</v>
          </cell>
        </row>
        <row r="859">
          <cell r="F859">
            <v>272.19</v>
          </cell>
        </row>
        <row r="860">
          <cell r="F860">
            <v>272.19</v>
          </cell>
        </row>
        <row r="861">
          <cell r="F861">
            <v>276.94</v>
          </cell>
        </row>
        <row r="862">
          <cell r="F862">
            <v>276.94</v>
          </cell>
        </row>
        <row r="863">
          <cell r="F863">
            <v>189.77</v>
          </cell>
        </row>
        <row r="864">
          <cell r="F864">
            <v>141.51</v>
          </cell>
        </row>
        <row r="865">
          <cell r="F865">
            <v>239.21</v>
          </cell>
        </row>
        <row r="866">
          <cell r="F866">
            <v>244.22</v>
          </cell>
        </row>
        <row r="867">
          <cell r="F867">
            <v>190.13</v>
          </cell>
        </row>
        <row r="868">
          <cell r="F868">
            <v>193.03</v>
          </cell>
        </row>
        <row r="869">
          <cell r="F869">
            <v>185.11</v>
          </cell>
        </row>
        <row r="870">
          <cell r="F870">
            <v>189.99</v>
          </cell>
        </row>
        <row r="871">
          <cell r="F871">
            <v>376.69</v>
          </cell>
        </row>
        <row r="872">
          <cell r="F872">
            <v>381.7</v>
          </cell>
        </row>
        <row r="873">
          <cell r="F873">
            <v>292.12</v>
          </cell>
        </row>
        <row r="874">
          <cell r="F874">
            <v>297</v>
          </cell>
        </row>
        <row r="875">
          <cell r="F875">
            <v>193.03</v>
          </cell>
        </row>
        <row r="876">
          <cell r="F876">
            <v>197.91</v>
          </cell>
        </row>
        <row r="877">
          <cell r="F877">
            <v>221.8</v>
          </cell>
        </row>
        <row r="878">
          <cell r="F878">
            <v>1765.35</v>
          </cell>
        </row>
        <row r="879">
          <cell r="F879">
            <v>6323.36</v>
          </cell>
        </row>
        <row r="880">
          <cell r="F880">
            <v>3852.39</v>
          </cell>
        </row>
        <row r="881">
          <cell r="F881">
            <v>10659.5</v>
          </cell>
        </row>
        <row r="882">
          <cell r="F882">
            <v>4315.75</v>
          </cell>
        </row>
        <row r="883">
          <cell r="F883">
            <v>4651.2700000000004</v>
          </cell>
        </row>
        <row r="884">
          <cell r="F884">
            <v>3646.06</v>
          </cell>
        </row>
        <row r="885">
          <cell r="F885">
            <v>3851.71</v>
          </cell>
        </row>
        <row r="886">
          <cell r="F886">
            <v>6190.87</v>
          </cell>
        </row>
        <row r="887">
          <cell r="F887">
            <v>12730.79</v>
          </cell>
        </row>
        <row r="888">
          <cell r="F888">
            <v>5867.53</v>
          </cell>
        </row>
        <row r="889">
          <cell r="F889">
            <v>7056.73</v>
          </cell>
        </row>
        <row r="890">
          <cell r="F890">
            <v>3180.21</v>
          </cell>
        </row>
        <row r="891">
          <cell r="F891">
            <v>2029</v>
          </cell>
        </row>
        <row r="892">
          <cell r="F892">
            <v>3382</v>
          </cell>
        </row>
        <row r="893">
          <cell r="F893">
            <v>6088</v>
          </cell>
        </row>
        <row r="894">
          <cell r="F894">
            <v>11500</v>
          </cell>
        </row>
        <row r="895">
          <cell r="F895">
            <v>107003</v>
          </cell>
        </row>
        <row r="896">
          <cell r="F896">
            <v>107003</v>
          </cell>
        </row>
        <row r="897">
          <cell r="F897">
            <v>141308</v>
          </cell>
        </row>
        <row r="898">
          <cell r="F898">
            <v>111357</v>
          </cell>
        </row>
        <row r="899">
          <cell r="F899">
            <v>111357</v>
          </cell>
        </row>
        <row r="900">
          <cell r="F900">
            <v>128773</v>
          </cell>
        </row>
        <row r="901">
          <cell r="F901">
            <v>131266</v>
          </cell>
        </row>
        <row r="902">
          <cell r="F902">
            <v>129191</v>
          </cell>
        </row>
        <row r="903">
          <cell r="F903">
            <v>51495</v>
          </cell>
        </row>
        <row r="904">
          <cell r="F904">
            <v>55127</v>
          </cell>
        </row>
        <row r="905">
          <cell r="F905">
            <v>50198</v>
          </cell>
        </row>
        <row r="906">
          <cell r="F906">
            <v>1946</v>
          </cell>
        </row>
        <row r="907">
          <cell r="F907">
            <v>2929</v>
          </cell>
        </row>
        <row r="908">
          <cell r="F908">
            <v>3243</v>
          </cell>
        </row>
        <row r="909">
          <cell r="F909">
            <v>5188</v>
          </cell>
        </row>
        <row r="910">
          <cell r="F910">
            <v>577.04999999999995</v>
          </cell>
        </row>
        <row r="911">
          <cell r="F911">
            <v>491.99</v>
          </cell>
        </row>
        <row r="912">
          <cell r="F912">
            <v>91.06</v>
          </cell>
        </row>
        <row r="913">
          <cell r="F913">
            <v>483.053</v>
          </cell>
        </row>
        <row r="914">
          <cell r="F914">
            <v>339.69</v>
          </cell>
        </row>
        <row r="915">
          <cell r="F915">
            <v>305.87700000000001</v>
          </cell>
        </row>
        <row r="916">
          <cell r="F916">
            <v>384.14</v>
          </cell>
        </row>
        <row r="917">
          <cell r="F917">
            <v>477.13</v>
          </cell>
        </row>
        <row r="918">
          <cell r="F918">
            <v>15176</v>
          </cell>
        </row>
        <row r="919">
          <cell r="F919">
            <v>16862</v>
          </cell>
        </row>
        <row r="920">
          <cell r="F920">
            <v>19456</v>
          </cell>
        </row>
        <row r="921">
          <cell r="F921">
            <v>22051</v>
          </cell>
        </row>
        <row r="922">
          <cell r="F922">
            <v>125.97</v>
          </cell>
        </row>
        <row r="923">
          <cell r="F923">
            <v>78.290000000000006</v>
          </cell>
        </row>
        <row r="924">
          <cell r="F924">
            <v>35.409999999999997</v>
          </cell>
        </row>
        <row r="925">
          <cell r="F925">
            <v>35.409999999999997</v>
          </cell>
        </row>
        <row r="926">
          <cell r="F926">
            <v>31</v>
          </cell>
        </row>
        <row r="927">
          <cell r="F927">
            <v>91.834000000000003</v>
          </cell>
        </row>
        <row r="928">
          <cell r="F928">
            <v>169.18</v>
          </cell>
        </row>
        <row r="929">
          <cell r="F929">
            <v>6467</v>
          </cell>
        </row>
        <row r="930">
          <cell r="F930">
            <v>4059</v>
          </cell>
        </row>
        <row r="931">
          <cell r="F931">
            <v>5412</v>
          </cell>
        </row>
        <row r="932">
          <cell r="F932">
            <v>2706</v>
          </cell>
        </row>
        <row r="933">
          <cell r="F933">
            <v>6764</v>
          </cell>
        </row>
        <row r="934">
          <cell r="F934">
            <v>4059</v>
          </cell>
        </row>
        <row r="935">
          <cell r="F935">
            <v>151.24</v>
          </cell>
        </row>
        <row r="936">
          <cell r="F936">
            <v>1541.7</v>
          </cell>
        </row>
        <row r="937">
          <cell r="F937">
            <v>1541.7</v>
          </cell>
        </row>
        <row r="938">
          <cell r="F938">
            <v>1700.58</v>
          </cell>
        </row>
        <row r="939">
          <cell r="F939">
            <v>1700.58</v>
          </cell>
        </row>
        <row r="940">
          <cell r="F940">
            <v>946.88</v>
          </cell>
        </row>
        <row r="941">
          <cell r="F941">
            <v>830.14</v>
          </cell>
        </row>
        <row r="942">
          <cell r="F942">
            <v>583.70000000000005</v>
          </cell>
        </row>
        <row r="943">
          <cell r="F943">
            <v>583.70000000000005</v>
          </cell>
        </row>
        <row r="944">
          <cell r="F944">
            <v>583.70000000000005</v>
          </cell>
        </row>
        <row r="945">
          <cell r="F945">
            <v>583.70000000000005</v>
          </cell>
        </row>
        <row r="946">
          <cell r="F946">
            <v>583.70000000000005</v>
          </cell>
        </row>
        <row r="947">
          <cell r="F947">
            <v>664.12</v>
          </cell>
        </row>
        <row r="948">
          <cell r="F948">
            <v>6764</v>
          </cell>
        </row>
        <row r="949">
          <cell r="F949">
            <v>7441</v>
          </cell>
        </row>
        <row r="950">
          <cell r="F950">
            <v>1808</v>
          </cell>
        </row>
        <row r="951">
          <cell r="F951">
            <v>1808</v>
          </cell>
        </row>
        <row r="952">
          <cell r="F952">
            <v>1808</v>
          </cell>
        </row>
        <row r="953">
          <cell r="F953">
            <v>1808</v>
          </cell>
        </row>
        <row r="954">
          <cell r="F954">
            <v>2599</v>
          </cell>
        </row>
        <row r="955">
          <cell r="F955">
            <v>2599</v>
          </cell>
        </row>
        <row r="956">
          <cell r="F956">
            <v>2599</v>
          </cell>
        </row>
        <row r="957">
          <cell r="F957">
            <v>2599</v>
          </cell>
        </row>
        <row r="958">
          <cell r="F958">
            <v>1808</v>
          </cell>
        </row>
        <row r="959">
          <cell r="F959">
            <v>1808</v>
          </cell>
        </row>
        <row r="960">
          <cell r="F960">
            <v>1808</v>
          </cell>
        </row>
        <row r="961">
          <cell r="F961">
            <v>1808</v>
          </cell>
        </row>
        <row r="962">
          <cell r="F962">
            <v>2599</v>
          </cell>
        </row>
        <row r="963">
          <cell r="F963">
            <v>2599</v>
          </cell>
        </row>
        <row r="964">
          <cell r="F964">
            <v>2599</v>
          </cell>
        </row>
        <row r="965">
          <cell r="F965">
            <v>2599</v>
          </cell>
        </row>
        <row r="966">
          <cell r="F966">
            <v>1808</v>
          </cell>
        </row>
        <row r="967">
          <cell r="F967">
            <v>1808</v>
          </cell>
        </row>
        <row r="968">
          <cell r="F968">
            <v>1808</v>
          </cell>
        </row>
        <row r="969">
          <cell r="F969">
            <v>1808</v>
          </cell>
        </row>
        <row r="970">
          <cell r="F970">
            <v>1808</v>
          </cell>
        </row>
        <row r="971">
          <cell r="F971">
            <v>1808</v>
          </cell>
        </row>
        <row r="972">
          <cell r="F972">
            <v>1808</v>
          </cell>
        </row>
        <row r="973">
          <cell r="F973">
            <v>2599</v>
          </cell>
        </row>
        <row r="974">
          <cell r="F974">
            <v>2166</v>
          </cell>
        </row>
        <row r="975">
          <cell r="F975">
            <v>2166</v>
          </cell>
        </row>
        <row r="976">
          <cell r="F976">
            <v>2599</v>
          </cell>
        </row>
        <row r="977">
          <cell r="F977">
            <v>2599</v>
          </cell>
        </row>
        <row r="978">
          <cell r="F978">
            <v>2599</v>
          </cell>
        </row>
        <row r="979">
          <cell r="F979">
            <v>6571</v>
          </cell>
        </row>
        <row r="980">
          <cell r="F980">
            <v>6571</v>
          </cell>
        </row>
        <row r="981">
          <cell r="F981">
            <v>6571</v>
          </cell>
        </row>
        <row r="982">
          <cell r="F982">
            <v>6571</v>
          </cell>
        </row>
        <row r="983">
          <cell r="F983">
            <v>6571</v>
          </cell>
        </row>
        <row r="984">
          <cell r="F984">
            <v>6571</v>
          </cell>
        </row>
        <row r="985">
          <cell r="F985">
            <v>6571</v>
          </cell>
        </row>
        <row r="986">
          <cell r="F986">
            <v>6571</v>
          </cell>
        </row>
        <row r="987">
          <cell r="F987">
            <v>6571</v>
          </cell>
        </row>
        <row r="988">
          <cell r="F988">
            <v>6571</v>
          </cell>
        </row>
        <row r="989">
          <cell r="F989">
            <v>6571</v>
          </cell>
        </row>
        <row r="990">
          <cell r="F990">
            <v>6571</v>
          </cell>
        </row>
        <row r="991">
          <cell r="F991">
            <v>6571</v>
          </cell>
        </row>
        <row r="992">
          <cell r="F992">
            <v>6571</v>
          </cell>
        </row>
        <row r="993">
          <cell r="F993">
            <v>4354</v>
          </cell>
        </row>
        <row r="994">
          <cell r="F994">
            <v>4354</v>
          </cell>
        </row>
        <row r="995">
          <cell r="F995">
            <v>4354</v>
          </cell>
        </row>
        <row r="996">
          <cell r="F996">
            <v>4354</v>
          </cell>
        </row>
        <row r="997">
          <cell r="F997">
            <v>3958</v>
          </cell>
        </row>
        <row r="998">
          <cell r="F998">
            <v>3958</v>
          </cell>
        </row>
        <row r="999">
          <cell r="F999">
            <v>3958</v>
          </cell>
        </row>
        <row r="1000">
          <cell r="F1000">
            <v>3958</v>
          </cell>
        </row>
        <row r="1001">
          <cell r="F1001">
            <v>3958</v>
          </cell>
        </row>
        <row r="1002">
          <cell r="F1002">
            <v>2985</v>
          </cell>
        </row>
        <row r="1003">
          <cell r="F1003">
            <v>2985</v>
          </cell>
        </row>
        <row r="1004">
          <cell r="F1004">
            <v>2985</v>
          </cell>
        </row>
        <row r="1005">
          <cell r="F1005">
            <v>2985</v>
          </cell>
        </row>
        <row r="1006">
          <cell r="F1006">
            <v>1821</v>
          </cell>
        </row>
        <row r="1007">
          <cell r="F1007">
            <v>1821</v>
          </cell>
        </row>
        <row r="1008">
          <cell r="F1008">
            <v>1821</v>
          </cell>
        </row>
        <row r="1009">
          <cell r="F1009">
            <v>1821</v>
          </cell>
        </row>
        <row r="1010">
          <cell r="F1010">
            <v>3167</v>
          </cell>
        </row>
        <row r="1011">
          <cell r="F1011">
            <v>3167</v>
          </cell>
        </row>
        <row r="1012">
          <cell r="F1012">
            <v>3167</v>
          </cell>
        </row>
        <row r="1013">
          <cell r="F1013">
            <v>3167</v>
          </cell>
        </row>
        <row r="1014">
          <cell r="F1014">
            <v>3167</v>
          </cell>
        </row>
        <row r="1015">
          <cell r="F1015">
            <v>4090</v>
          </cell>
        </row>
        <row r="1016">
          <cell r="F1016">
            <v>4222</v>
          </cell>
        </row>
        <row r="1017">
          <cell r="F1017">
            <v>4222</v>
          </cell>
        </row>
        <row r="1018">
          <cell r="F1018">
            <v>38658</v>
          </cell>
        </row>
        <row r="1019">
          <cell r="F1019">
            <v>38658</v>
          </cell>
        </row>
        <row r="1020">
          <cell r="F1020">
            <v>20451</v>
          </cell>
        </row>
        <row r="1021">
          <cell r="F1021">
            <v>20451</v>
          </cell>
        </row>
        <row r="1022">
          <cell r="F1022">
            <v>20451</v>
          </cell>
        </row>
        <row r="1023">
          <cell r="F1023">
            <v>20451</v>
          </cell>
        </row>
        <row r="1024">
          <cell r="F1024">
            <v>13854</v>
          </cell>
        </row>
        <row r="1025">
          <cell r="F1025">
            <v>13854</v>
          </cell>
        </row>
        <row r="1026">
          <cell r="F1026">
            <v>13854</v>
          </cell>
        </row>
        <row r="1027">
          <cell r="F1027">
            <v>13854</v>
          </cell>
        </row>
        <row r="1028">
          <cell r="F1028">
            <v>33381</v>
          </cell>
        </row>
        <row r="1029">
          <cell r="F1029">
            <v>33381</v>
          </cell>
        </row>
        <row r="1030">
          <cell r="F1030">
            <v>33381</v>
          </cell>
        </row>
        <row r="1031">
          <cell r="F1031">
            <v>33381</v>
          </cell>
        </row>
        <row r="1032">
          <cell r="F1032">
            <v>7238</v>
          </cell>
        </row>
        <row r="1033">
          <cell r="F1033">
            <v>7400</v>
          </cell>
        </row>
        <row r="1034">
          <cell r="F1034">
            <v>14476</v>
          </cell>
        </row>
        <row r="1035">
          <cell r="F1035">
            <v>14801</v>
          </cell>
        </row>
        <row r="1036">
          <cell r="F1036">
            <v>14206</v>
          </cell>
        </row>
        <row r="1037">
          <cell r="F1037">
            <v>14611</v>
          </cell>
        </row>
        <row r="1038">
          <cell r="F1038">
            <v>9064</v>
          </cell>
        </row>
        <row r="1039">
          <cell r="F1039">
            <v>9606</v>
          </cell>
        </row>
        <row r="1040">
          <cell r="F1040">
            <v>9606</v>
          </cell>
        </row>
        <row r="1041">
          <cell r="F1041">
            <v>10526</v>
          </cell>
        </row>
        <row r="1042">
          <cell r="F1042">
            <v>14151</v>
          </cell>
        </row>
        <row r="1043">
          <cell r="F1043">
            <v>15004</v>
          </cell>
        </row>
        <row r="1044">
          <cell r="F1044">
            <v>8794</v>
          </cell>
        </row>
        <row r="1045">
          <cell r="F1045">
            <v>9470</v>
          </cell>
        </row>
        <row r="1046">
          <cell r="F1046">
            <v>6764</v>
          </cell>
        </row>
        <row r="1047">
          <cell r="F1047">
            <v>7441</v>
          </cell>
        </row>
        <row r="1048">
          <cell r="F1048">
            <v>10958</v>
          </cell>
        </row>
        <row r="1049">
          <cell r="F1049">
            <v>12582</v>
          </cell>
        </row>
        <row r="1050">
          <cell r="F1050">
            <v>8388</v>
          </cell>
        </row>
        <row r="1051">
          <cell r="F1051">
            <v>9606</v>
          </cell>
        </row>
        <row r="1052">
          <cell r="F1052">
            <v>17588</v>
          </cell>
        </row>
        <row r="1053">
          <cell r="F1053">
            <v>20294</v>
          </cell>
        </row>
        <row r="1054">
          <cell r="F1054">
            <v>24758</v>
          </cell>
        </row>
        <row r="1055">
          <cell r="F1055">
            <v>28140</v>
          </cell>
        </row>
        <row r="1056">
          <cell r="F1056">
            <v>18955</v>
          </cell>
        </row>
        <row r="1057">
          <cell r="F1057">
            <v>21790</v>
          </cell>
        </row>
        <row r="1058">
          <cell r="F1058">
            <v>19402</v>
          </cell>
        </row>
        <row r="1059">
          <cell r="F1059">
            <v>22984</v>
          </cell>
        </row>
        <row r="1060">
          <cell r="F1060">
            <v>30298</v>
          </cell>
        </row>
        <row r="1061">
          <cell r="F1061">
            <v>24776</v>
          </cell>
        </row>
        <row r="1062">
          <cell r="F1062">
            <v>897</v>
          </cell>
        </row>
        <row r="1063">
          <cell r="F1063">
            <v>897</v>
          </cell>
        </row>
        <row r="1064">
          <cell r="F1064">
            <v>897</v>
          </cell>
        </row>
        <row r="1065">
          <cell r="F1065">
            <v>897</v>
          </cell>
        </row>
        <row r="1066">
          <cell r="F1066">
            <v>1029</v>
          </cell>
        </row>
        <row r="1067">
          <cell r="F1067">
            <v>1029</v>
          </cell>
        </row>
        <row r="1068">
          <cell r="F1068">
            <v>1029</v>
          </cell>
        </row>
        <row r="1069">
          <cell r="F1069">
            <v>1029</v>
          </cell>
        </row>
        <row r="1070">
          <cell r="F1070">
            <v>1399</v>
          </cell>
        </row>
        <row r="1071">
          <cell r="F1071">
            <v>1399</v>
          </cell>
        </row>
        <row r="1072">
          <cell r="F1072">
            <v>1399</v>
          </cell>
        </row>
        <row r="1073">
          <cell r="F1073">
            <v>1399</v>
          </cell>
        </row>
        <row r="1074">
          <cell r="F1074">
            <v>1517</v>
          </cell>
        </row>
        <row r="1075">
          <cell r="F1075">
            <v>1517</v>
          </cell>
        </row>
        <row r="1076">
          <cell r="F1076">
            <v>1517</v>
          </cell>
        </row>
        <row r="1077">
          <cell r="F1077">
            <v>1517</v>
          </cell>
        </row>
        <row r="1078">
          <cell r="F1078">
            <v>1201</v>
          </cell>
        </row>
        <row r="1079">
          <cell r="F1079">
            <v>1201</v>
          </cell>
        </row>
        <row r="1080">
          <cell r="F1080">
            <v>1201</v>
          </cell>
        </row>
        <row r="1081">
          <cell r="F1081">
            <v>1340</v>
          </cell>
        </row>
        <row r="1082">
          <cell r="F1082">
            <v>1340</v>
          </cell>
        </row>
        <row r="1083">
          <cell r="F1083">
            <v>1340</v>
          </cell>
        </row>
        <row r="1084">
          <cell r="F1084">
            <v>1649</v>
          </cell>
        </row>
        <row r="1085">
          <cell r="F1085">
            <v>1649</v>
          </cell>
        </row>
        <row r="1086">
          <cell r="F1086">
            <v>1649</v>
          </cell>
        </row>
        <row r="1087">
          <cell r="F1087">
            <v>1781</v>
          </cell>
        </row>
        <row r="1088">
          <cell r="F1088">
            <v>1781</v>
          </cell>
        </row>
        <row r="1089">
          <cell r="F1089">
            <v>1781</v>
          </cell>
        </row>
        <row r="1090">
          <cell r="F1090">
            <v>1557</v>
          </cell>
        </row>
        <row r="1091">
          <cell r="F1091">
            <v>1557</v>
          </cell>
        </row>
        <row r="1092">
          <cell r="F1092">
            <v>1557</v>
          </cell>
        </row>
        <row r="1093">
          <cell r="F1093">
            <v>1874</v>
          </cell>
        </row>
        <row r="1094">
          <cell r="F1094">
            <v>1874</v>
          </cell>
        </row>
        <row r="1095">
          <cell r="F1095">
            <v>1874</v>
          </cell>
        </row>
        <row r="1096">
          <cell r="F1096">
            <v>1557</v>
          </cell>
        </row>
        <row r="1097">
          <cell r="F1097">
            <v>1781</v>
          </cell>
        </row>
        <row r="1098">
          <cell r="F1098">
            <v>1781</v>
          </cell>
        </row>
        <row r="1099">
          <cell r="F1099">
            <v>1781</v>
          </cell>
        </row>
        <row r="1100">
          <cell r="F1100">
            <v>20055</v>
          </cell>
        </row>
        <row r="1101">
          <cell r="F1101">
            <v>25069</v>
          </cell>
        </row>
        <row r="1102">
          <cell r="F1102">
            <v>36547</v>
          </cell>
        </row>
        <row r="1103">
          <cell r="F1103">
            <v>1764</v>
          </cell>
        </row>
        <row r="1104">
          <cell r="F1104">
            <v>1979</v>
          </cell>
        </row>
        <row r="1105">
          <cell r="F1105">
            <v>1979</v>
          </cell>
        </row>
        <row r="1106">
          <cell r="F1106">
            <v>2283</v>
          </cell>
        </row>
        <row r="1107">
          <cell r="F1107">
            <v>2507</v>
          </cell>
        </row>
        <row r="1108">
          <cell r="F1108">
            <v>2243</v>
          </cell>
        </row>
        <row r="1109">
          <cell r="F1109">
            <v>2375</v>
          </cell>
        </row>
        <row r="1110">
          <cell r="F1110">
            <v>2243</v>
          </cell>
        </row>
        <row r="1111">
          <cell r="F1111">
            <v>2375</v>
          </cell>
        </row>
        <row r="1112">
          <cell r="F1112">
            <v>2503</v>
          </cell>
        </row>
        <row r="1113">
          <cell r="F1113">
            <v>2909</v>
          </cell>
        </row>
        <row r="1114">
          <cell r="F1114">
            <v>5412</v>
          </cell>
        </row>
        <row r="1115">
          <cell r="F1115">
            <v>6088</v>
          </cell>
        </row>
        <row r="1116">
          <cell r="F1116">
            <v>4329</v>
          </cell>
        </row>
        <row r="1117">
          <cell r="F1117">
            <v>5141</v>
          </cell>
        </row>
        <row r="1118">
          <cell r="F1118">
            <v>3112</v>
          </cell>
        </row>
        <row r="1119">
          <cell r="F1119">
            <v>3788</v>
          </cell>
        </row>
        <row r="1120">
          <cell r="F1120">
            <v>2594</v>
          </cell>
        </row>
        <row r="1121">
          <cell r="F1121">
            <v>2854</v>
          </cell>
        </row>
        <row r="1122">
          <cell r="F1122">
            <v>2335</v>
          </cell>
        </row>
        <row r="1123">
          <cell r="F1123">
            <v>2594</v>
          </cell>
        </row>
        <row r="1124">
          <cell r="F1124">
            <v>2205</v>
          </cell>
        </row>
        <row r="1125">
          <cell r="F1125">
            <v>2335</v>
          </cell>
        </row>
        <row r="1126">
          <cell r="F1126">
            <v>2706</v>
          </cell>
        </row>
        <row r="1127">
          <cell r="F1127">
            <v>2570</v>
          </cell>
        </row>
        <row r="1128">
          <cell r="F1128">
            <v>2300</v>
          </cell>
        </row>
        <row r="1129">
          <cell r="F1129">
            <v>2165</v>
          </cell>
        </row>
        <row r="1130">
          <cell r="F1130">
            <v>6764</v>
          </cell>
        </row>
        <row r="1131">
          <cell r="F1131">
            <v>7441</v>
          </cell>
        </row>
        <row r="1132">
          <cell r="F1132">
            <v>5885</v>
          </cell>
        </row>
        <row r="1133">
          <cell r="F1133">
            <v>6764</v>
          </cell>
        </row>
        <row r="1134">
          <cell r="F1134">
            <v>5006</v>
          </cell>
        </row>
        <row r="1135">
          <cell r="F1135">
            <v>5682</v>
          </cell>
        </row>
        <row r="1136">
          <cell r="F1136">
            <v>3636</v>
          </cell>
        </row>
        <row r="1137">
          <cell r="F1137">
            <v>3632</v>
          </cell>
        </row>
        <row r="1138">
          <cell r="F1138">
            <v>1816</v>
          </cell>
        </row>
        <row r="1139">
          <cell r="F1139">
            <v>1816</v>
          </cell>
        </row>
        <row r="1140">
          <cell r="F1140">
            <v>1894</v>
          </cell>
        </row>
        <row r="1141">
          <cell r="F1141">
            <v>1894</v>
          </cell>
        </row>
        <row r="1142">
          <cell r="F1142">
            <v>1894</v>
          </cell>
        </row>
        <row r="1143">
          <cell r="F1143">
            <v>1894</v>
          </cell>
        </row>
        <row r="1144">
          <cell r="F1144">
            <v>1894</v>
          </cell>
        </row>
        <row r="1145">
          <cell r="F1145">
            <v>1894</v>
          </cell>
        </row>
        <row r="1146">
          <cell r="F1146">
            <v>11940</v>
          </cell>
        </row>
        <row r="1147">
          <cell r="F1147">
            <v>11940</v>
          </cell>
        </row>
        <row r="1148">
          <cell r="F1148">
            <v>27058</v>
          </cell>
        </row>
        <row r="1149">
          <cell r="F1149">
            <v>9470</v>
          </cell>
        </row>
        <row r="1150">
          <cell r="F1150">
            <v>23676</v>
          </cell>
        </row>
        <row r="1151">
          <cell r="F1151">
            <v>23676</v>
          </cell>
        </row>
        <row r="1152">
          <cell r="F1152">
            <v>4059</v>
          </cell>
        </row>
        <row r="1153">
          <cell r="F1153">
            <v>5141</v>
          </cell>
        </row>
        <row r="1154">
          <cell r="F1154">
            <v>5141</v>
          </cell>
        </row>
        <row r="1155">
          <cell r="F1155">
            <v>7847</v>
          </cell>
        </row>
        <row r="1156">
          <cell r="F1156">
            <v>7847</v>
          </cell>
        </row>
        <row r="1157">
          <cell r="F1157">
            <v>2134</v>
          </cell>
        </row>
        <row r="1158">
          <cell r="F1158">
            <v>2567</v>
          </cell>
        </row>
        <row r="1159">
          <cell r="F1159">
            <v>5970</v>
          </cell>
        </row>
        <row r="1160">
          <cell r="F1160">
            <v>7313</v>
          </cell>
        </row>
        <row r="1161">
          <cell r="F1161">
            <v>108232</v>
          </cell>
        </row>
        <row r="1162">
          <cell r="F1162">
            <v>135290</v>
          </cell>
        </row>
        <row r="1163">
          <cell r="F1163">
            <v>135290</v>
          </cell>
        </row>
        <row r="1164">
          <cell r="F1164">
            <v>14747</v>
          </cell>
        </row>
        <row r="1165">
          <cell r="F1165">
            <v>14747</v>
          </cell>
        </row>
        <row r="1166">
          <cell r="F1166">
            <v>14747</v>
          </cell>
        </row>
        <row r="1167">
          <cell r="F1167">
            <v>15558</v>
          </cell>
        </row>
        <row r="1168">
          <cell r="F1168">
            <v>15558</v>
          </cell>
        </row>
        <row r="1169">
          <cell r="F1169">
            <v>11364</v>
          </cell>
        </row>
        <row r="1170">
          <cell r="F1170">
            <v>10012</v>
          </cell>
        </row>
        <row r="1171">
          <cell r="F1171">
            <v>4059</v>
          </cell>
        </row>
        <row r="1172">
          <cell r="F1172">
            <v>4465</v>
          </cell>
        </row>
        <row r="1173">
          <cell r="F1173">
            <v>1353</v>
          </cell>
        </row>
        <row r="1174">
          <cell r="F1174">
            <v>676</v>
          </cell>
        </row>
        <row r="1175">
          <cell r="F1175">
            <v>1353</v>
          </cell>
        </row>
        <row r="1176">
          <cell r="F1176">
            <v>1624</v>
          </cell>
        </row>
        <row r="1177">
          <cell r="F1177">
            <v>1759</v>
          </cell>
        </row>
        <row r="1178">
          <cell r="F1178">
            <v>1894</v>
          </cell>
        </row>
        <row r="1179">
          <cell r="F1179">
            <v>10823</v>
          </cell>
        </row>
        <row r="1180">
          <cell r="F1180">
            <v>29764</v>
          </cell>
        </row>
        <row r="1181">
          <cell r="F1181">
            <v>0</v>
          </cell>
        </row>
        <row r="1182">
          <cell r="F1182">
            <v>415</v>
          </cell>
        </row>
        <row r="1183">
          <cell r="F1183">
            <v>493</v>
          </cell>
        </row>
        <row r="1184">
          <cell r="F1184">
            <v>415</v>
          </cell>
        </row>
        <row r="1185">
          <cell r="F1185">
            <v>493</v>
          </cell>
        </row>
        <row r="1186">
          <cell r="F1186">
            <v>246</v>
          </cell>
        </row>
        <row r="1187">
          <cell r="F1187">
            <v>272</v>
          </cell>
        </row>
        <row r="1188">
          <cell r="F1188">
            <v>1092</v>
          </cell>
        </row>
        <row r="1189">
          <cell r="F1189">
            <v>1353</v>
          </cell>
        </row>
        <row r="1190">
          <cell r="F1190">
            <v>6494</v>
          </cell>
        </row>
        <row r="1191">
          <cell r="F1191">
            <v>8659</v>
          </cell>
        </row>
        <row r="1192">
          <cell r="F1192">
            <v>6088</v>
          </cell>
        </row>
        <row r="1193">
          <cell r="F1193">
            <v>7306</v>
          </cell>
        </row>
        <row r="1194">
          <cell r="F1194">
            <v>5818</v>
          </cell>
        </row>
        <row r="1195">
          <cell r="F1195">
            <v>6900</v>
          </cell>
        </row>
        <row r="1196">
          <cell r="F1196">
            <v>649</v>
          </cell>
        </row>
        <row r="1197">
          <cell r="F1197">
            <v>830</v>
          </cell>
        </row>
        <row r="1198">
          <cell r="F1198">
            <v>1608</v>
          </cell>
        </row>
        <row r="1199">
          <cell r="F1199">
            <v>2075</v>
          </cell>
        </row>
        <row r="1200">
          <cell r="F1200">
            <v>2400</v>
          </cell>
        </row>
        <row r="1201">
          <cell r="F1201">
            <v>3113</v>
          </cell>
        </row>
        <row r="1202">
          <cell r="F1202">
            <v>1842</v>
          </cell>
        </row>
        <row r="1203">
          <cell r="F1203">
            <v>2166</v>
          </cell>
        </row>
        <row r="1204">
          <cell r="F1204">
            <v>272</v>
          </cell>
        </row>
        <row r="1205">
          <cell r="F1205">
            <v>934</v>
          </cell>
        </row>
        <row r="1206">
          <cell r="F1206">
            <v>1180</v>
          </cell>
        </row>
        <row r="1207">
          <cell r="F1207">
            <v>662</v>
          </cell>
        </row>
        <row r="1208">
          <cell r="F1208">
            <v>960</v>
          </cell>
        </row>
        <row r="1209">
          <cell r="F1209">
            <v>1116</v>
          </cell>
        </row>
        <row r="1210">
          <cell r="F1210">
            <v>1621</v>
          </cell>
        </row>
        <row r="1211">
          <cell r="F1211">
            <v>731</v>
          </cell>
        </row>
        <row r="1212">
          <cell r="F1212">
            <v>731</v>
          </cell>
        </row>
        <row r="1213">
          <cell r="F1213">
            <v>920</v>
          </cell>
        </row>
        <row r="1214">
          <cell r="F1214">
            <v>372</v>
          </cell>
        </row>
        <row r="1215">
          <cell r="F1215">
            <v>5074</v>
          </cell>
        </row>
        <row r="1216">
          <cell r="F1216">
            <v>6268</v>
          </cell>
        </row>
        <row r="1217">
          <cell r="F1217">
            <v>908</v>
          </cell>
        </row>
        <row r="1218">
          <cell r="F1218">
            <v>259</v>
          </cell>
        </row>
        <row r="1219">
          <cell r="F1219">
            <v>5445</v>
          </cell>
        </row>
        <row r="1220">
          <cell r="F1220">
            <v>1704</v>
          </cell>
        </row>
        <row r="1221">
          <cell r="F1221">
            <v>1967</v>
          </cell>
        </row>
        <row r="1222">
          <cell r="F1222">
            <v>3147</v>
          </cell>
        </row>
        <row r="1223">
          <cell r="F1223">
            <v>3409</v>
          </cell>
        </row>
        <row r="1224">
          <cell r="F1224">
            <v>3802</v>
          </cell>
        </row>
        <row r="1225">
          <cell r="F1225">
            <v>5900</v>
          </cell>
        </row>
        <row r="1226">
          <cell r="F1226">
            <v>4458</v>
          </cell>
        </row>
        <row r="1227">
          <cell r="F1227">
            <v>6293</v>
          </cell>
        </row>
        <row r="1228">
          <cell r="F1228">
            <v>3278</v>
          </cell>
        </row>
        <row r="1229">
          <cell r="F1229">
            <v>3933</v>
          </cell>
        </row>
        <row r="1230">
          <cell r="F1230">
            <v>4327</v>
          </cell>
        </row>
        <row r="1231">
          <cell r="F1231">
            <v>2360</v>
          </cell>
        </row>
        <row r="1232">
          <cell r="F1232">
            <v>2622</v>
          </cell>
        </row>
        <row r="1233">
          <cell r="F1233">
            <v>2098</v>
          </cell>
        </row>
        <row r="1234">
          <cell r="F1234">
            <v>1573</v>
          </cell>
        </row>
        <row r="1235">
          <cell r="F1235">
            <v>1967</v>
          </cell>
        </row>
        <row r="1236">
          <cell r="F1236">
            <v>3278</v>
          </cell>
        </row>
        <row r="1237">
          <cell r="F1237">
            <v>4589</v>
          </cell>
        </row>
        <row r="1238">
          <cell r="F1238">
            <v>2622</v>
          </cell>
        </row>
        <row r="1239">
          <cell r="F1239">
            <v>656</v>
          </cell>
        </row>
        <row r="1240">
          <cell r="F1240">
            <v>787</v>
          </cell>
        </row>
        <row r="1241">
          <cell r="F1241">
            <v>813</v>
          </cell>
        </row>
        <row r="1242">
          <cell r="F1242">
            <v>852</v>
          </cell>
        </row>
        <row r="1243">
          <cell r="F1243">
            <v>1246</v>
          </cell>
        </row>
        <row r="1244">
          <cell r="F1244">
            <v>1442</v>
          </cell>
        </row>
        <row r="1245">
          <cell r="F1245">
            <v>2622</v>
          </cell>
        </row>
        <row r="1246">
          <cell r="F1246">
            <v>3409</v>
          </cell>
        </row>
        <row r="1247">
          <cell r="F1247">
            <v>3802</v>
          </cell>
        </row>
        <row r="1248">
          <cell r="F1248">
            <v>4589</v>
          </cell>
        </row>
        <row r="1249">
          <cell r="F1249">
            <v>5376</v>
          </cell>
        </row>
        <row r="1250">
          <cell r="F1250">
            <v>6031</v>
          </cell>
        </row>
        <row r="1251">
          <cell r="F1251">
            <v>4982</v>
          </cell>
        </row>
        <row r="1252">
          <cell r="F1252">
            <v>5507</v>
          </cell>
        </row>
        <row r="1253">
          <cell r="F1253">
            <v>5900</v>
          </cell>
        </row>
        <row r="1254">
          <cell r="F1254">
            <v>7080</v>
          </cell>
        </row>
        <row r="1255">
          <cell r="F1255">
            <v>197</v>
          </cell>
        </row>
        <row r="1256">
          <cell r="F1256">
            <v>262</v>
          </cell>
        </row>
        <row r="1257">
          <cell r="F1257">
            <v>629</v>
          </cell>
        </row>
        <row r="1258">
          <cell r="F1258">
            <v>747</v>
          </cell>
        </row>
        <row r="1259">
          <cell r="F1259">
            <v>892</v>
          </cell>
        </row>
        <row r="1260">
          <cell r="F1260">
            <v>2045</v>
          </cell>
        </row>
        <row r="1261">
          <cell r="F1261">
            <v>2045</v>
          </cell>
        </row>
        <row r="1262">
          <cell r="F1262">
            <v>3671</v>
          </cell>
        </row>
        <row r="1263">
          <cell r="F1263">
            <v>6556</v>
          </cell>
        </row>
        <row r="1264">
          <cell r="F1264">
            <v>288</v>
          </cell>
        </row>
        <row r="1265">
          <cell r="F1265">
            <v>380</v>
          </cell>
        </row>
        <row r="1266">
          <cell r="F1266">
            <v>616</v>
          </cell>
        </row>
        <row r="1270">
          <cell r="F1270">
            <v>1573</v>
          </cell>
        </row>
        <row r="1271">
          <cell r="F1271">
            <v>1967</v>
          </cell>
        </row>
        <row r="1272">
          <cell r="F1272">
            <v>2753</v>
          </cell>
        </row>
        <row r="1273">
          <cell r="F1273">
            <v>328</v>
          </cell>
        </row>
        <row r="1274">
          <cell r="F1274">
            <v>393</v>
          </cell>
        </row>
        <row r="1275">
          <cell r="F1275">
            <v>328</v>
          </cell>
        </row>
        <row r="1276">
          <cell r="F1276">
            <v>328</v>
          </cell>
        </row>
        <row r="1277">
          <cell r="F1277">
            <v>1967</v>
          </cell>
        </row>
        <row r="1278">
          <cell r="F1278">
            <v>1967</v>
          </cell>
        </row>
        <row r="1279">
          <cell r="F1279">
            <v>2163</v>
          </cell>
        </row>
        <row r="1280">
          <cell r="F1280">
            <v>2163</v>
          </cell>
        </row>
        <row r="1281">
          <cell r="F1281">
            <v>1311</v>
          </cell>
        </row>
        <row r="1282">
          <cell r="F1282">
            <v>1967</v>
          </cell>
        </row>
        <row r="1283">
          <cell r="F1283">
            <v>2756</v>
          </cell>
        </row>
        <row r="1284">
          <cell r="F1284">
            <v>3626</v>
          </cell>
        </row>
        <row r="1285">
          <cell r="F1285">
            <v>6904</v>
          </cell>
        </row>
        <row r="1286">
          <cell r="F1286">
            <v>8285</v>
          </cell>
        </row>
        <row r="1287">
          <cell r="F1287">
            <v>20714</v>
          </cell>
        </row>
        <row r="1288">
          <cell r="F1288">
            <v>20714</v>
          </cell>
        </row>
        <row r="1289">
          <cell r="F1289">
            <v>20714</v>
          </cell>
        </row>
        <row r="1290">
          <cell r="F1290">
            <v>20714</v>
          </cell>
        </row>
        <row r="1291">
          <cell r="F1291">
            <v>2762</v>
          </cell>
        </row>
        <row r="1292">
          <cell r="F1292">
            <v>2348</v>
          </cell>
        </row>
        <row r="1293">
          <cell r="F1293">
            <v>30104</v>
          </cell>
        </row>
        <row r="1294">
          <cell r="F1294">
            <v>2209</v>
          </cell>
        </row>
        <row r="1295">
          <cell r="F1295">
            <v>2624</v>
          </cell>
        </row>
        <row r="1296">
          <cell r="F1296">
            <v>6076</v>
          </cell>
        </row>
        <row r="1297">
          <cell r="F1297">
            <v>1726</v>
          </cell>
        </row>
        <row r="1298">
          <cell r="F1298">
            <v>19873</v>
          </cell>
        </row>
        <row r="1299">
          <cell r="F1299">
            <v>23500</v>
          </cell>
        </row>
        <row r="1300">
          <cell r="F1300">
            <v>27561</v>
          </cell>
        </row>
        <row r="1301">
          <cell r="F1301">
            <v>4439.59</v>
          </cell>
        </row>
        <row r="1302">
          <cell r="F1302">
            <v>4439.59</v>
          </cell>
        </row>
        <row r="1303">
          <cell r="F1303">
            <v>4439.59</v>
          </cell>
        </row>
        <row r="1304">
          <cell r="F1304">
            <v>4690.92</v>
          </cell>
        </row>
        <row r="1305">
          <cell r="F1305">
            <v>5468.36</v>
          </cell>
        </row>
        <row r="1306">
          <cell r="F1306">
            <v>6296.9</v>
          </cell>
        </row>
        <row r="1307">
          <cell r="F1307">
            <v>5937.87</v>
          </cell>
        </row>
        <row r="1308">
          <cell r="F1308">
            <v>7594.95</v>
          </cell>
        </row>
        <row r="1309">
          <cell r="F1309">
            <v>8988</v>
          </cell>
        </row>
        <row r="1310">
          <cell r="F1310">
            <v>3646</v>
          </cell>
        </row>
        <row r="1311">
          <cell r="F1311">
            <v>1400.23</v>
          </cell>
        </row>
        <row r="1312">
          <cell r="F1312">
            <v>1518.99</v>
          </cell>
        </row>
        <row r="1313">
          <cell r="F1313">
            <v>1778.6</v>
          </cell>
        </row>
        <row r="1314">
          <cell r="F1314">
            <v>2188.73</v>
          </cell>
        </row>
        <row r="1315">
          <cell r="F1315">
            <v>1311.86</v>
          </cell>
        </row>
        <row r="1316">
          <cell r="F1316">
            <v>1339.47</v>
          </cell>
        </row>
        <row r="1317">
          <cell r="F1317">
            <v>1443.04</v>
          </cell>
        </row>
        <row r="1318">
          <cell r="F1318">
            <v>1415.42</v>
          </cell>
        </row>
        <row r="1319">
          <cell r="F1319">
            <v>1739.93</v>
          </cell>
        </row>
        <row r="1320">
          <cell r="F1320">
            <v>2209.44</v>
          </cell>
        </row>
        <row r="1321">
          <cell r="F1321">
            <v>1450</v>
          </cell>
        </row>
        <row r="1322">
          <cell r="F1322">
            <v>1712</v>
          </cell>
        </row>
        <row r="1323">
          <cell r="F1323">
            <v>2016</v>
          </cell>
        </row>
        <row r="1324">
          <cell r="F1324">
            <v>2389</v>
          </cell>
        </row>
        <row r="1325">
          <cell r="F1325">
            <v>2886</v>
          </cell>
        </row>
        <row r="1326">
          <cell r="F1326">
            <v>3646</v>
          </cell>
        </row>
        <row r="1327">
          <cell r="F1327">
            <v>1450</v>
          </cell>
        </row>
        <row r="1328">
          <cell r="F1328">
            <v>1712</v>
          </cell>
        </row>
        <row r="1329">
          <cell r="F1329">
            <v>2016</v>
          </cell>
        </row>
        <row r="1330">
          <cell r="F1330">
            <v>2389</v>
          </cell>
        </row>
        <row r="1331">
          <cell r="F1331">
            <v>2886</v>
          </cell>
        </row>
        <row r="1332">
          <cell r="F1332">
            <v>524</v>
          </cell>
        </row>
        <row r="1333">
          <cell r="F1333">
            <v>656</v>
          </cell>
        </row>
        <row r="1334">
          <cell r="F1334">
            <v>1049</v>
          </cell>
        </row>
        <row r="1335">
          <cell r="F1335">
            <v>1180</v>
          </cell>
        </row>
        <row r="1336">
          <cell r="F1336">
            <v>1442</v>
          </cell>
        </row>
        <row r="1337">
          <cell r="F1337">
            <v>1573</v>
          </cell>
        </row>
        <row r="1338">
          <cell r="F1338">
            <v>387</v>
          </cell>
        </row>
        <row r="1339">
          <cell r="F1339">
            <v>483</v>
          </cell>
        </row>
        <row r="1340">
          <cell r="F1340">
            <v>511</v>
          </cell>
        </row>
        <row r="1341">
          <cell r="F1341">
            <v>539</v>
          </cell>
        </row>
        <row r="1342">
          <cell r="F1342">
            <v>552</v>
          </cell>
        </row>
        <row r="1343">
          <cell r="F1343">
            <v>608</v>
          </cell>
        </row>
        <row r="1344">
          <cell r="F1344">
            <v>387</v>
          </cell>
        </row>
        <row r="1345">
          <cell r="F1345">
            <v>483</v>
          </cell>
        </row>
        <row r="1346">
          <cell r="F1346">
            <v>511</v>
          </cell>
        </row>
        <row r="1347">
          <cell r="F1347">
            <v>539</v>
          </cell>
        </row>
        <row r="1348">
          <cell r="F1348">
            <v>552</v>
          </cell>
        </row>
        <row r="1349">
          <cell r="F1349">
            <v>608</v>
          </cell>
        </row>
        <row r="1350">
          <cell r="F1350">
            <v>552</v>
          </cell>
        </row>
        <row r="1351">
          <cell r="F1351">
            <v>690</v>
          </cell>
        </row>
        <row r="1352">
          <cell r="F1352">
            <v>704</v>
          </cell>
        </row>
        <row r="1353">
          <cell r="F1353">
            <v>801</v>
          </cell>
        </row>
        <row r="1354">
          <cell r="F1354">
            <v>829</v>
          </cell>
        </row>
        <row r="1355">
          <cell r="F1355">
            <v>898</v>
          </cell>
        </row>
        <row r="1356">
          <cell r="F1356">
            <v>829</v>
          </cell>
        </row>
        <row r="1357">
          <cell r="F1357">
            <v>884</v>
          </cell>
        </row>
        <row r="1358">
          <cell r="F1358">
            <v>994</v>
          </cell>
        </row>
        <row r="1359">
          <cell r="F1359">
            <v>1091</v>
          </cell>
        </row>
        <row r="1360">
          <cell r="F1360">
            <v>1381</v>
          </cell>
        </row>
        <row r="1361">
          <cell r="F1361">
            <v>1519</v>
          </cell>
        </row>
        <row r="1362">
          <cell r="F1362">
            <v>829</v>
          </cell>
        </row>
        <row r="1363">
          <cell r="F1363">
            <v>884</v>
          </cell>
        </row>
        <row r="1364">
          <cell r="F1364">
            <v>994</v>
          </cell>
        </row>
        <row r="1365">
          <cell r="F1365">
            <v>1091</v>
          </cell>
        </row>
        <row r="1366">
          <cell r="F1366">
            <v>1381</v>
          </cell>
        </row>
        <row r="1367">
          <cell r="F1367">
            <v>1519</v>
          </cell>
        </row>
        <row r="1368">
          <cell r="F1368">
            <v>1243</v>
          </cell>
        </row>
        <row r="1369">
          <cell r="F1369">
            <v>1312</v>
          </cell>
        </row>
        <row r="1370">
          <cell r="F1370">
            <v>1491</v>
          </cell>
        </row>
        <row r="1371">
          <cell r="F1371">
            <v>1629</v>
          </cell>
        </row>
        <row r="1372">
          <cell r="F1372">
            <v>2071</v>
          </cell>
        </row>
        <row r="1373">
          <cell r="F1373">
            <v>2278</v>
          </cell>
        </row>
      </sheetData>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 thu"/>
      <sheetName val="BC chi"/>
      <sheetName val="TABMIS CHI"/>
      <sheetName val="Thu dieu tiet"/>
      <sheetName val="Tang hut thu"/>
      <sheetName val="TT"/>
      <sheetName val="TP"/>
      <sheetName val="DH"/>
      <sheetName val="DT"/>
      <sheetName val="NH"/>
      <sheetName val="DL"/>
      <sheetName val="ST"/>
      <sheetName val="IA"/>
      <sheetName val="KR"/>
      <sheetName val="KL"/>
      <sheetName val="TMR"/>
    </sheetNames>
    <sheetDataSet>
      <sheetData sheetId="0" refreshError="1"/>
      <sheetData sheetId="1" refreshError="1"/>
      <sheetData sheetId="2" refreshError="1"/>
      <sheetData sheetId="3" refreshError="1"/>
      <sheetData sheetId="4" refreshError="1"/>
      <sheetData sheetId="5">
        <row r="12">
          <cell r="C12" t="str">
            <v>TỔNG SỐ</v>
          </cell>
          <cell r="D12">
            <v>1026955784997</v>
          </cell>
          <cell r="E12">
            <v>70589058617</v>
          </cell>
          <cell r="F12">
            <v>956366726380</v>
          </cell>
          <cell r="G12">
            <v>89597627334</v>
          </cell>
          <cell r="H12">
            <v>799647040518</v>
          </cell>
          <cell r="I12">
            <v>67122058528</v>
          </cell>
          <cell r="J12">
            <v>3470862125379</v>
          </cell>
          <cell r="K12">
            <v>141795456976</v>
          </cell>
          <cell r="L12">
            <v>3329066668403</v>
          </cell>
          <cell r="M12">
            <v>1589346240094</v>
          </cell>
          <cell r="N12">
            <v>1562630753166</v>
          </cell>
          <cell r="O12">
            <v>177089675143</v>
          </cell>
        </row>
        <row r="13">
          <cell r="C13" t="str">
            <v>TỔNG SỐ (Đã loại trừ hoàn thế GTGT)</v>
          </cell>
          <cell r="D13">
            <v>955754640525</v>
          </cell>
          <cell r="E13">
            <v>-612085855</v>
          </cell>
          <cell r="F13">
            <v>956366726380</v>
          </cell>
          <cell r="G13">
            <v>89597627334</v>
          </cell>
          <cell r="H13">
            <v>799647040518</v>
          </cell>
          <cell r="I13">
            <v>67122058528</v>
          </cell>
          <cell r="J13">
            <v>3290813106862</v>
          </cell>
          <cell r="K13">
            <v>-38253561541</v>
          </cell>
          <cell r="L13">
            <v>3329066668403</v>
          </cell>
          <cell r="M13">
            <v>1589346240094</v>
          </cell>
          <cell r="N13">
            <v>1562630753166</v>
          </cell>
          <cell r="O13">
            <v>177089675143</v>
          </cell>
        </row>
        <row r="14">
          <cell r="C14" t="str">
            <v>THU NGÂN SÁCH NHÀ NƯỚC</v>
          </cell>
          <cell r="D14">
            <v>253324493606</v>
          </cell>
          <cell r="E14">
            <v>70589058617</v>
          </cell>
          <cell r="F14">
            <v>182735434989</v>
          </cell>
          <cell r="G14">
            <v>85222130611</v>
          </cell>
          <cell r="H14">
            <v>94707750352</v>
          </cell>
          <cell r="I14">
            <v>2805554026</v>
          </cell>
          <cell r="J14">
            <v>805433281245</v>
          </cell>
          <cell r="K14">
            <v>141795456976</v>
          </cell>
          <cell r="L14">
            <v>663637824269</v>
          </cell>
          <cell r="M14">
            <v>332967911094</v>
          </cell>
          <cell r="N14">
            <v>317166276000</v>
          </cell>
          <cell r="O14">
            <v>13503637175</v>
          </cell>
        </row>
        <row r="15">
          <cell r="C15" t="str">
            <v>Thu NSNN (Đã loại trừ hoàn thuế GTGT)</v>
          </cell>
          <cell r="D15">
            <v>182123349134</v>
          </cell>
          <cell r="E15">
            <v>-612085855</v>
          </cell>
          <cell r="F15">
            <v>182735434989</v>
          </cell>
          <cell r="G15">
            <v>85222130611</v>
          </cell>
          <cell r="H15">
            <v>94707750352</v>
          </cell>
          <cell r="I15">
            <v>2805554026</v>
          </cell>
          <cell r="J15">
            <v>625384262728</v>
          </cell>
          <cell r="K15">
            <v>-38253561541</v>
          </cell>
          <cell r="L15">
            <v>663637824269</v>
          </cell>
          <cell r="M15">
            <v>332967911094</v>
          </cell>
          <cell r="N15">
            <v>317166276000</v>
          </cell>
          <cell r="O15">
            <v>13503637175</v>
          </cell>
        </row>
        <row r="16">
          <cell r="B16" t="str">
            <v>A25</v>
          </cell>
          <cell r="C16" t="str">
            <v>Thu nội địa không kể dầu thô</v>
          </cell>
          <cell r="D16">
            <v>200218314110</v>
          </cell>
          <cell r="E16">
            <v>17482879121</v>
          </cell>
          <cell r="F16">
            <v>182735434989</v>
          </cell>
          <cell r="G16">
            <v>85222130611</v>
          </cell>
          <cell r="H16">
            <v>94707750352</v>
          </cell>
          <cell r="I16">
            <v>2805554026</v>
          </cell>
          <cell r="J16">
            <v>730937782166</v>
          </cell>
          <cell r="K16">
            <v>67299957897</v>
          </cell>
          <cell r="L16">
            <v>663637824269</v>
          </cell>
          <cell r="M16">
            <v>332967911094</v>
          </cell>
          <cell r="N16">
            <v>317166276000</v>
          </cell>
          <cell r="O16">
            <v>13503637175</v>
          </cell>
        </row>
        <row r="17">
          <cell r="C17" t="str">
            <v>Thu từ khu vực doanh nghiệp do Nhà nước giữ vai trò chủ đạo</v>
          </cell>
          <cell r="D17">
            <v>46115375475</v>
          </cell>
          <cell r="E17">
            <v>0</v>
          </cell>
          <cell r="F17">
            <v>46115375475</v>
          </cell>
          <cell r="G17">
            <v>43076884541</v>
          </cell>
          <cell r="H17">
            <v>3038490934</v>
          </cell>
          <cell r="I17">
            <v>0</v>
          </cell>
          <cell r="J17">
            <v>184734948794</v>
          </cell>
          <cell r="K17">
            <v>0</v>
          </cell>
          <cell r="L17">
            <v>184734948794</v>
          </cell>
          <cell r="M17">
            <v>173792090148</v>
          </cell>
          <cell r="N17">
            <v>10942858646</v>
          </cell>
          <cell r="O17">
            <v>0</v>
          </cell>
        </row>
        <row r="18">
          <cell r="B18" t="str">
            <v>A1</v>
          </cell>
          <cell r="C18" t="str">
            <v xml:space="preserve">Thu từ khu vực doanh nghiệp do Nhà nước giữ vai trò chủ đạo Trung ương quản lý </v>
          </cell>
          <cell r="D18">
            <v>42873004363</v>
          </cell>
          <cell r="E18">
            <v>0</v>
          </cell>
          <cell r="F18">
            <v>42873004363</v>
          </cell>
          <cell r="G18">
            <v>40381388880</v>
          </cell>
          <cell r="H18">
            <v>2491615483</v>
          </cell>
          <cell r="I18">
            <v>0</v>
          </cell>
          <cell r="J18">
            <v>169024620931</v>
          </cell>
          <cell r="K18">
            <v>0</v>
          </cell>
          <cell r="L18">
            <v>169024620931</v>
          </cell>
          <cell r="M18">
            <v>161252918786</v>
          </cell>
          <cell r="N18">
            <v>7771702145</v>
          </cell>
          <cell r="O18">
            <v>0</v>
          </cell>
        </row>
        <row r="19">
          <cell r="B19" t="str">
            <v>A40</v>
          </cell>
          <cell r="C19" t="str">
            <v>Thuế giá trị gia tăng hàng sản xuất - kinh doanh trong nước</v>
          </cell>
          <cell r="D19">
            <v>19134854650</v>
          </cell>
          <cell r="E19">
            <v>0</v>
          </cell>
          <cell r="F19">
            <v>19134854650</v>
          </cell>
          <cell r="G19">
            <v>16695524634</v>
          </cell>
          <cell r="H19">
            <v>2439330016</v>
          </cell>
          <cell r="I19">
            <v>0</v>
          </cell>
          <cell r="J19">
            <v>69978321381</v>
          </cell>
          <cell r="K19">
            <v>0</v>
          </cell>
          <cell r="L19">
            <v>69978321381</v>
          </cell>
          <cell r="M19">
            <v>62454644661</v>
          </cell>
          <cell r="N19">
            <v>7523676720</v>
          </cell>
          <cell r="O19">
            <v>0</v>
          </cell>
        </row>
        <row r="20">
          <cell r="C20" t="str">
            <v>Tr.đó: Từ hoạt động thăm dò và khai thác dầu khí (gồm cả thuế giá trị gia tăng thu đối với dầu khí khai thác theo hiệp định hợp đồng thăm dò khai thác dầu khí bán ra trong nước)</v>
          </cell>
          <cell r="D20">
            <v>0</v>
          </cell>
          <cell r="E20">
            <v>0</v>
          </cell>
          <cell r="F20">
            <v>0</v>
          </cell>
          <cell r="G20">
            <v>0</v>
          </cell>
          <cell r="H20">
            <v>0</v>
          </cell>
          <cell r="I20">
            <v>0</v>
          </cell>
          <cell r="J20">
            <v>0</v>
          </cell>
          <cell r="K20">
            <v>0</v>
          </cell>
          <cell r="L20">
            <v>0</v>
          </cell>
          <cell r="M20">
            <v>0</v>
          </cell>
          <cell r="N20">
            <v>0</v>
          </cell>
          <cell r="O20">
            <v>0</v>
          </cell>
        </row>
        <row r="21">
          <cell r="C21" t="str">
            <v>Thuế tiêu thụ đặc biệt  hàng sản xuất - kinh doanh trong nước</v>
          </cell>
          <cell r="D21">
            <v>0</v>
          </cell>
          <cell r="E21">
            <v>0</v>
          </cell>
          <cell r="F21">
            <v>0</v>
          </cell>
          <cell r="G21">
            <v>0</v>
          </cell>
          <cell r="H21">
            <v>0</v>
          </cell>
          <cell r="I21">
            <v>0</v>
          </cell>
          <cell r="J21">
            <v>0</v>
          </cell>
          <cell r="K21">
            <v>0</v>
          </cell>
          <cell r="L21">
            <v>0</v>
          </cell>
          <cell r="M21">
            <v>0</v>
          </cell>
          <cell r="N21">
            <v>0</v>
          </cell>
          <cell r="O21">
            <v>0</v>
          </cell>
        </row>
        <row r="22">
          <cell r="C22" t="str">
            <v>Tr.đó: Thuế tiêu thụ đặc biệt hàng nhập khẩu bán ra trong nước</v>
          </cell>
          <cell r="D22">
            <v>0</v>
          </cell>
          <cell r="E22">
            <v>0</v>
          </cell>
          <cell r="F22">
            <v>0</v>
          </cell>
          <cell r="G22">
            <v>0</v>
          </cell>
          <cell r="H22">
            <v>0</v>
          </cell>
          <cell r="I22">
            <v>0</v>
          </cell>
          <cell r="J22">
            <v>0</v>
          </cell>
          <cell r="K22">
            <v>0</v>
          </cell>
          <cell r="L22">
            <v>0</v>
          </cell>
          <cell r="M22">
            <v>0</v>
          </cell>
          <cell r="N22">
            <v>0</v>
          </cell>
          <cell r="O22">
            <v>0</v>
          </cell>
        </row>
        <row r="23">
          <cell r="B23" t="str">
            <v>A41</v>
          </cell>
          <cell r="C23" t="str">
            <v xml:space="preserve">Thuế thu nhập doanh nghiệp </v>
          </cell>
          <cell r="D23">
            <v>522854652</v>
          </cell>
          <cell r="E23">
            <v>0</v>
          </cell>
          <cell r="F23">
            <v>522854652</v>
          </cell>
          <cell r="G23">
            <v>470569185</v>
          </cell>
          <cell r="H23">
            <v>52285467</v>
          </cell>
          <cell r="I23">
            <v>0</v>
          </cell>
          <cell r="J23">
            <v>1978649392</v>
          </cell>
          <cell r="K23">
            <v>0</v>
          </cell>
          <cell r="L23">
            <v>1978649392</v>
          </cell>
          <cell r="M23">
            <v>1780784446</v>
          </cell>
          <cell r="N23">
            <v>197864946</v>
          </cell>
          <cell r="O23">
            <v>0</v>
          </cell>
        </row>
        <row r="24">
          <cell r="C24" t="str">
            <v>Tr.đó: Từ hoạt động thăm dò và khai thác dầu khí (không kể thuế TNDN thu theo hiệp định hợp đồng)</v>
          </cell>
          <cell r="D24">
            <v>0</v>
          </cell>
          <cell r="E24">
            <v>0</v>
          </cell>
          <cell r="F24">
            <v>0</v>
          </cell>
          <cell r="G24">
            <v>0</v>
          </cell>
          <cell r="H24">
            <v>0</v>
          </cell>
          <cell r="I24">
            <v>0</v>
          </cell>
          <cell r="J24">
            <v>0</v>
          </cell>
          <cell r="K24">
            <v>0</v>
          </cell>
          <cell r="L24">
            <v>0</v>
          </cell>
          <cell r="M24">
            <v>0</v>
          </cell>
          <cell r="N24">
            <v>0</v>
          </cell>
          <cell r="O24">
            <v>0</v>
          </cell>
        </row>
        <row r="25">
          <cell r="B25" t="str">
            <v>A32</v>
          </cell>
          <cell r="C25" t="str">
            <v>Thuế tài nguyên</v>
          </cell>
          <cell r="D25">
            <v>23215295061</v>
          </cell>
          <cell r="E25">
            <v>0</v>
          </cell>
          <cell r="F25">
            <v>23215295061</v>
          </cell>
          <cell r="G25">
            <v>23215295061</v>
          </cell>
          <cell r="H25">
            <v>0</v>
          </cell>
          <cell r="I25">
            <v>0</v>
          </cell>
          <cell r="J25">
            <v>97067650158</v>
          </cell>
          <cell r="K25">
            <v>0</v>
          </cell>
          <cell r="L25">
            <v>97067650158</v>
          </cell>
          <cell r="M25">
            <v>97017489679</v>
          </cell>
          <cell r="N25">
            <v>50160479</v>
          </cell>
          <cell r="O25">
            <v>0</v>
          </cell>
        </row>
        <row r="26">
          <cell r="C26" t="str">
            <v>Tr.đó:  - Tài nguyên dầu khí (không bao gồm thuế tài nguyên khai thác dầu khí theo hiệp định hợp đồng)</v>
          </cell>
          <cell r="D26">
            <v>0</v>
          </cell>
          <cell r="E26">
            <v>0</v>
          </cell>
          <cell r="F26">
            <v>0</v>
          </cell>
          <cell r="G26">
            <v>0</v>
          </cell>
          <cell r="H26">
            <v>0</v>
          </cell>
          <cell r="I26">
            <v>0</v>
          </cell>
          <cell r="J26">
            <v>0</v>
          </cell>
          <cell r="K26">
            <v>0</v>
          </cell>
          <cell r="L26">
            <v>0</v>
          </cell>
          <cell r="M26">
            <v>0</v>
          </cell>
          <cell r="N26">
            <v>0</v>
          </cell>
          <cell r="O26">
            <v>0</v>
          </cell>
        </row>
        <row r="27">
          <cell r="B27" t="str">
            <v>A33</v>
          </cell>
          <cell r="C27" t="str">
            <v>           - Tài nguyên nước thủy điện</v>
          </cell>
          <cell r="D27">
            <v>23212042792</v>
          </cell>
          <cell r="E27">
            <v>0</v>
          </cell>
          <cell r="F27">
            <v>23212042792</v>
          </cell>
          <cell r="G27">
            <v>23212042792</v>
          </cell>
          <cell r="H27">
            <v>0</v>
          </cell>
          <cell r="I27">
            <v>0</v>
          </cell>
          <cell r="J27">
            <v>96963873727</v>
          </cell>
          <cell r="K27">
            <v>0</v>
          </cell>
          <cell r="L27">
            <v>96963873727</v>
          </cell>
          <cell r="M27">
            <v>96963873727</v>
          </cell>
          <cell r="N27">
            <v>0</v>
          </cell>
          <cell r="O27">
            <v>0</v>
          </cell>
        </row>
        <row r="28">
          <cell r="C28" t="str">
            <v>Thu từ khí thiên nhiên khí than theo hiệp định hợp đồng</v>
          </cell>
          <cell r="D28">
            <v>0</v>
          </cell>
          <cell r="E28">
            <v>0</v>
          </cell>
          <cell r="F28">
            <v>0</v>
          </cell>
          <cell r="G28">
            <v>0</v>
          </cell>
          <cell r="H28">
            <v>0</v>
          </cell>
          <cell r="I28">
            <v>0</v>
          </cell>
          <cell r="J28">
            <v>0</v>
          </cell>
          <cell r="K28">
            <v>0</v>
          </cell>
          <cell r="L28">
            <v>0</v>
          </cell>
          <cell r="M28">
            <v>0</v>
          </cell>
          <cell r="N28">
            <v>0</v>
          </cell>
          <cell r="O28">
            <v>0</v>
          </cell>
        </row>
        <row r="29">
          <cell r="B29" t="str">
            <v>A42</v>
          </cell>
          <cell r="C29" t="str">
            <v>Thu từ khu vực doanh nghiệp do Nhà nước giữ vai trò chủ đạo địa phương quản lý</v>
          </cell>
          <cell r="D29">
            <v>3242371112</v>
          </cell>
          <cell r="E29">
            <v>0</v>
          </cell>
          <cell r="F29">
            <v>3242371112</v>
          </cell>
          <cell r="G29">
            <v>2695495661</v>
          </cell>
          <cell r="H29">
            <v>546875451</v>
          </cell>
          <cell r="I29">
            <v>0</v>
          </cell>
          <cell r="J29">
            <v>15710327863</v>
          </cell>
          <cell r="K29">
            <v>0</v>
          </cell>
          <cell r="L29">
            <v>15710327863</v>
          </cell>
          <cell r="M29">
            <v>12539171362</v>
          </cell>
          <cell r="N29">
            <v>3171156501</v>
          </cell>
          <cell r="O29">
            <v>0</v>
          </cell>
        </row>
        <row r="30">
          <cell r="B30" t="str">
            <v>A43</v>
          </cell>
          <cell r="C30" t="str">
            <v>Thuế giá trị gia tăng hàng sản xuất - kinh doanh trong nước</v>
          </cell>
          <cell r="D30">
            <v>1713108081</v>
          </cell>
          <cell r="E30">
            <v>0</v>
          </cell>
          <cell r="F30">
            <v>1713108081</v>
          </cell>
          <cell r="G30">
            <v>1307645343</v>
          </cell>
          <cell r="H30">
            <v>405462738</v>
          </cell>
          <cell r="I30">
            <v>0</v>
          </cell>
          <cell r="J30">
            <v>12009260532</v>
          </cell>
          <cell r="K30">
            <v>0</v>
          </cell>
          <cell r="L30">
            <v>12009260532</v>
          </cell>
          <cell r="M30">
            <v>9186012028</v>
          </cell>
          <cell r="N30">
            <v>2823248504</v>
          </cell>
          <cell r="O30">
            <v>0</v>
          </cell>
        </row>
        <row r="31">
          <cell r="C31" t="str">
            <v>Tr.đó: Từ hoạt động thăm dò và khai thác dầu khí (gồm cả thuế giá trị gia tăng thu đối với dầu khí khai thác theo hiệp định hợp đồng thăm dò khai thác dầu khí bán ra trong nước)</v>
          </cell>
          <cell r="D31">
            <v>0</v>
          </cell>
          <cell r="E31">
            <v>0</v>
          </cell>
          <cell r="F31">
            <v>0</v>
          </cell>
          <cell r="G31">
            <v>0</v>
          </cell>
          <cell r="H31">
            <v>0</v>
          </cell>
          <cell r="I31">
            <v>0</v>
          </cell>
          <cell r="J31">
            <v>0</v>
          </cell>
          <cell r="K31">
            <v>0</v>
          </cell>
          <cell r="L31">
            <v>0</v>
          </cell>
          <cell r="M31">
            <v>0</v>
          </cell>
          <cell r="N31">
            <v>0</v>
          </cell>
          <cell r="O31">
            <v>0</v>
          </cell>
        </row>
        <row r="32">
          <cell r="C32" t="str">
            <v>Thuế tiêu thụ đặc biệt  hàng sản xuất - kinh doanh trong nước</v>
          </cell>
          <cell r="D32">
            <v>0</v>
          </cell>
          <cell r="E32">
            <v>0</v>
          </cell>
          <cell r="F32">
            <v>0</v>
          </cell>
          <cell r="G32">
            <v>0</v>
          </cell>
          <cell r="H32">
            <v>0</v>
          </cell>
          <cell r="I32">
            <v>0</v>
          </cell>
          <cell r="J32">
            <v>0</v>
          </cell>
          <cell r="K32">
            <v>0</v>
          </cell>
          <cell r="L32">
            <v>0</v>
          </cell>
          <cell r="M32">
            <v>0</v>
          </cell>
          <cell r="N32">
            <v>0</v>
          </cell>
          <cell r="O32">
            <v>0</v>
          </cell>
        </row>
        <row r="33">
          <cell r="C33" t="str">
            <v>Tr.đó: Thuế tiêu thụ đặc biệt hàng nhập khẩu bán ra trong nước</v>
          </cell>
          <cell r="D33">
            <v>0</v>
          </cell>
          <cell r="E33">
            <v>0</v>
          </cell>
          <cell r="F33">
            <v>0</v>
          </cell>
          <cell r="G33">
            <v>0</v>
          </cell>
          <cell r="H33">
            <v>0</v>
          </cell>
          <cell r="I33">
            <v>0</v>
          </cell>
          <cell r="J33">
            <v>0</v>
          </cell>
          <cell r="K33">
            <v>0</v>
          </cell>
          <cell r="L33">
            <v>0</v>
          </cell>
          <cell r="M33">
            <v>0</v>
          </cell>
          <cell r="N33">
            <v>0</v>
          </cell>
          <cell r="O33">
            <v>0</v>
          </cell>
        </row>
        <row r="34">
          <cell r="B34" t="str">
            <v>A44</v>
          </cell>
          <cell r="C34" t="str">
            <v xml:space="preserve">Thuế thu nhập doanh nghiệp </v>
          </cell>
          <cell r="D34">
            <v>1422236312</v>
          </cell>
          <cell r="E34">
            <v>0</v>
          </cell>
          <cell r="F34">
            <v>1422236312</v>
          </cell>
          <cell r="G34">
            <v>1278092674</v>
          </cell>
          <cell r="H34">
            <v>144143638</v>
          </cell>
          <cell r="I34">
            <v>0</v>
          </cell>
          <cell r="J34">
            <v>3410107514</v>
          </cell>
          <cell r="K34">
            <v>0</v>
          </cell>
          <cell r="L34">
            <v>3410107514</v>
          </cell>
          <cell r="M34">
            <v>3067176746</v>
          </cell>
          <cell r="N34">
            <v>342930768</v>
          </cell>
          <cell r="O34">
            <v>0</v>
          </cell>
        </row>
        <row r="35">
          <cell r="C35" t="str">
            <v>Tr.đó: Từ hoạt động thăm dò và khai thác dầu khí (không kể thuế TNDN thu theo hiệp định hợp đồng).</v>
          </cell>
          <cell r="D35">
            <v>0</v>
          </cell>
          <cell r="E35">
            <v>0</v>
          </cell>
          <cell r="F35">
            <v>0</v>
          </cell>
          <cell r="G35">
            <v>0</v>
          </cell>
          <cell r="H35">
            <v>0</v>
          </cell>
          <cell r="I35">
            <v>0</v>
          </cell>
          <cell r="J35">
            <v>0</v>
          </cell>
          <cell r="K35">
            <v>0</v>
          </cell>
          <cell r="L35">
            <v>0</v>
          </cell>
          <cell r="M35">
            <v>0</v>
          </cell>
          <cell r="N35">
            <v>0</v>
          </cell>
          <cell r="O35">
            <v>0</v>
          </cell>
        </row>
        <row r="36">
          <cell r="B36" t="str">
            <v>A45</v>
          </cell>
          <cell r="C36" t="str">
            <v>Thuế tài nguyên</v>
          </cell>
          <cell r="D36">
            <v>107026719</v>
          </cell>
          <cell r="E36">
            <v>0</v>
          </cell>
          <cell r="F36">
            <v>107026719</v>
          </cell>
          <cell r="G36">
            <v>109757644</v>
          </cell>
          <cell r="H36">
            <v>-2730925</v>
          </cell>
          <cell r="I36">
            <v>0</v>
          </cell>
          <cell r="J36">
            <v>290959817</v>
          </cell>
          <cell r="K36">
            <v>0</v>
          </cell>
          <cell r="L36">
            <v>290959817</v>
          </cell>
          <cell r="M36">
            <v>285982588</v>
          </cell>
          <cell r="N36">
            <v>4977229</v>
          </cell>
          <cell r="O36">
            <v>0</v>
          </cell>
        </row>
        <row r="37">
          <cell r="C37" t="str">
            <v>Tr.đó:  - Tài nguyên dầu khí (không bao gồm thuế tài nguyên khai thác dầu khí theo hiệp định hợp đồng)</v>
          </cell>
          <cell r="D37">
            <v>0</v>
          </cell>
          <cell r="E37">
            <v>0</v>
          </cell>
          <cell r="F37">
            <v>0</v>
          </cell>
          <cell r="G37">
            <v>0</v>
          </cell>
          <cell r="H37">
            <v>0</v>
          </cell>
          <cell r="I37">
            <v>0</v>
          </cell>
          <cell r="J37">
            <v>0</v>
          </cell>
          <cell r="K37">
            <v>0</v>
          </cell>
          <cell r="L37">
            <v>0</v>
          </cell>
          <cell r="M37">
            <v>0</v>
          </cell>
          <cell r="N37">
            <v>0</v>
          </cell>
          <cell r="O37">
            <v>0</v>
          </cell>
        </row>
        <row r="38">
          <cell r="C38" t="str">
            <v>            - Tài nguyên nước thủy điện</v>
          </cell>
          <cell r="D38">
            <v>0</v>
          </cell>
          <cell r="E38">
            <v>0</v>
          </cell>
          <cell r="F38">
            <v>0</v>
          </cell>
          <cell r="G38">
            <v>0</v>
          </cell>
          <cell r="H38">
            <v>0</v>
          </cell>
          <cell r="I38">
            <v>0</v>
          </cell>
          <cell r="J38">
            <v>0</v>
          </cell>
          <cell r="K38">
            <v>0</v>
          </cell>
          <cell r="L38">
            <v>0</v>
          </cell>
          <cell r="M38">
            <v>0</v>
          </cell>
          <cell r="N38">
            <v>0</v>
          </cell>
          <cell r="O38">
            <v>0</v>
          </cell>
        </row>
        <row r="39">
          <cell r="C39" t="str">
            <v>Thu từ khí thiên nhiên khí than theo hiệp định hợp đồng</v>
          </cell>
          <cell r="D39">
            <v>0</v>
          </cell>
          <cell r="E39">
            <v>0</v>
          </cell>
          <cell r="F39">
            <v>0</v>
          </cell>
          <cell r="G39">
            <v>0</v>
          </cell>
          <cell r="H39">
            <v>0</v>
          </cell>
          <cell r="I39">
            <v>0</v>
          </cell>
          <cell r="J39">
            <v>0</v>
          </cell>
          <cell r="K39">
            <v>0</v>
          </cell>
          <cell r="L39">
            <v>0</v>
          </cell>
          <cell r="M39">
            <v>0</v>
          </cell>
          <cell r="N39">
            <v>0</v>
          </cell>
          <cell r="O39">
            <v>0</v>
          </cell>
        </row>
        <row r="40">
          <cell r="B40" t="str">
            <v>A2</v>
          </cell>
          <cell r="C40" t="str">
            <v>Thu từ khu vực doanh nghiệp có vốn đầu tư nước ngoài</v>
          </cell>
          <cell r="D40">
            <v>556969522</v>
          </cell>
          <cell r="E40">
            <v>0</v>
          </cell>
          <cell r="F40">
            <v>556969522</v>
          </cell>
          <cell r="G40">
            <v>501272569</v>
          </cell>
          <cell r="H40">
            <v>55696953</v>
          </cell>
          <cell r="I40">
            <v>0</v>
          </cell>
          <cell r="J40">
            <v>698637596</v>
          </cell>
          <cell r="K40">
            <v>0</v>
          </cell>
          <cell r="L40">
            <v>698637596</v>
          </cell>
          <cell r="M40">
            <v>628773834</v>
          </cell>
          <cell r="N40">
            <v>69863762</v>
          </cell>
          <cell r="O40">
            <v>0</v>
          </cell>
        </row>
        <row r="41">
          <cell r="B41" t="str">
            <v>A46</v>
          </cell>
          <cell r="C41" t="str">
            <v>Thuế giá trị gia tăng hàng sản xuất - kinh doanh trong nước</v>
          </cell>
          <cell r="D41">
            <v>556969522</v>
          </cell>
          <cell r="E41">
            <v>0</v>
          </cell>
          <cell r="F41">
            <v>556969522</v>
          </cell>
          <cell r="G41">
            <v>501272569</v>
          </cell>
          <cell r="H41">
            <v>55696953</v>
          </cell>
          <cell r="I41">
            <v>0</v>
          </cell>
          <cell r="J41">
            <v>691392712</v>
          </cell>
          <cell r="K41">
            <v>0</v>
          </cell>
          <cell r="L41">
            <v>691392712</v>
          </cell>
          <cell r="M41">
            <v>622253439</v>
          </cell>
          <cell r="N41">
            <v>69139273</v>
          </cell>
          <cell r="O41">
            <v>0</v>
          </cell>
        </row>
        <row r="42">
          <cell r="C42" t="str">
            <v>Tr.đó: Từ hoạt động thăm dò và khai thác dầu khí (gồm cả thuế giá trị gia tăng thu đối với dầu khí khai thác theo hiệp định hợp đồng thăm dò khai thác dầu khí bán ra trong nước)</v>
          </cell>
          <cell r="D42">
            <v>0</v>
          </cell>
          <cell r="E42">
            <v>0</v>
          </cell>
          <cell r="F42">
            <v>0</v>
          </cell>
          <cell r="G42">
            <v>0</v>
          </cell>
          <cell r="H42">
            <v>0</v>
          </cell>
          <cell r="I42">
            <v>0</v>
          </cell>
          <cell r="J42">
            <v>0</v>
          </cell>
          <cell r="K42">
            <v>0</v>
          </cell>
          <cell r="L42">
            <v>0</v>
          </cell>
          <cell r="M42">
            <v>0</v>
          </cell>
          <cell r="N42">
            <v>0</v>
          </cell>
          <cell r="O42">
            <v>0</v>
          </cell>
        </row>
        <row r="43">
          <cell r="C43" t="str">
            <v>Thuế tiêu thụ đặc biệt  hàng sản xuất - kinh doanh trong nước</v>
          </cell>
          <cell r="D43">
            <v>0</v>
          </cell>
          <cell r="E43">
            <v>0</v>
          </cell>
          <cell r="F43">
            <v>0</v>
          </cell>
          <cell r="G43">
            <v>0</v>
          </cell>
          <cell r="H43">
            <v>0</v>
          </cell>
          <cell r="I43">
            <v>0</v>
          </cell>
          <cell r="J43">
            <v>0</v>
          </cell>
          <cell r="K43">
            <v>0</v>
          </cell>
          <cell r="L43">
            <v>0</v>
          </cell>
          <cell r="M43">
            <v>0</v>
          </cell>
          <cell r="N43">
            <v>0</v>
          </cell>
          <cell r="O43">
            <v>0</v>
          </cell>
        </row>
        <row r="44">
          <cell r="C44" t="str">
            <v>Tr.đó: Thuế tiêu thụ đặc biệt hàng nhập khẩu bán ra trong nước</v>
          </cell>
          <cell r="D44">
            <v>0</v>
          </cell>
          <cell r="E44">
            <v>0</v>
          </cell>
          <cell r="F44">
            <v>0</v>
          </cell>
          <cell r="G44">
            <v>0</v>
          </cell>
          <cell r="H44">
            <v>0</v>
          </cell>
          <cell r="I44">
            <v>0</v>
          </cell>
          <cell r="J44">
            <v>0</v>
          </cell>
          <cell r="K44">
            <v>0</v>
          </cell>
          <cell r="L44">
            <v>0</v>
          </cell>
          <cell r="M44">
            <v>0</v>
          </cell>
          <cell r="N44">
            <v>0</v>
          </cell>
          <cell r="O44">
            <v>0</v>
          </cell>
        </row>
        <row r="45">
          <cell r="B45" t="str">
            <v>A47</v>
          </cell>
          <cell r="C45" t="str">
            <v>Thuế thu nhập doanh nghiệp</v>
          </cell>
          <cell r="D45">
            <v>0</v>
          </cell>
          <cell r="E45">
            <v>0</v>
          </cell>
          <cell r="F45">
            <v>0</v>
          </cell>
          <cell r="G45">
            <v>0</v>
          </cell>
          <cell r="H45">
            <v>0</v>
          </cell>
          <cell r="I45">
            <v>0</v>
          </cell>
          <cell r="J45">
            <v>7244884</v>
          </cell>
          <cell r="K45">
            <v>0</v>
          </cell>
          <cell r="L45">
            <v>7244884</v>
          </cell>
          <cell r="M45">
            <v>6520395</v>
          </cell>
          <cell r="N45">
            <v>724489</v>
          </cell>
          <cell r="O45">
            <v>0</v>
          </cell>
        </row>
        <row r="46">
          <cell r="C46" t="str">
            <v>Tr.đó: Từ hoạt động thăm dò và khai thác dầu khí (không kể thuế TNDN thu theo hiệp định hợp đồng).</v>
          </cell>
          <cell r="D46">
            <v>0</v>
          </cell>
          <cell r="E46">
            <v>0</v>
          </cell>
          <cell r="F46">
            <v>0</v>
          </cell>
          <cell r="G46">
            <v>0</v>
          </cell>
          <cell r="H46">
            <v>0</v>
          </cell>
          <cell r="I46">
            <v>0</v>
          </cell>
          <cell r="J46">
            <v>0</v>
          </cell>
          <cell r="K46">
            <v>0</v>
          </cell>
          <cell r="L46">
            <v>0</v>
          </cell>
          <cell r="M46">
            <v>0</v>
          </cell>
          <cell r="N46">
            <v>0</v>
          </cell>
          <cell r="O46">
            <v>0</v>
          </cell>
        </row>
        <row r="47">
          <cell r="B47" t="str">
            <v>A48</v>
          </cell>
          <cell r="C47" t="str">
            <v>Thuế tài nguyên</v>
          </cell>
          <cell r="D47">
            <v>0</v>
          </cell>
          <cell r="E47">
            <v>0</v>
          </cell>
          <cell r="F47">
            <v>0</v>
          </cell>
          <cell r="G47">
            <v>0</v>
          </cell>
          <cell r="H47">
            <v>0</v>
          </cell>
          <cell r="I47">
            <v>0</v>
          </cell>
          <cell r="J47">
            <v>0</v>
          </cell>
          <cell r="K47">
            <v>0</v>
          </cell>
          <cell r="L47">
            <v>0</v>
          </cell>
          <cell r="M47">
            <v>0</v>
          </cell>
          <cell r="N47">
            <v>0</v>
          </cell>
          <cell r="O47">
            <v>0</v>
          </cell>
        </row>
        <row r="48">
          <cell r="C48" t="str">
            <v>Tr.đó: - Tài nguyên dầu khí (không bao gồm thuế tài nguyên khai thác dầu khí theo hiệp định hợp đồng)</v>
          </cell>
          <cell r="D48">
            <v>0</v>
          </cell>
          <cell r="E48">
            <v>0</v>
          </cell>
          <cell r="F48">
            <v>0</v>
          </cell>
          <cell r="G48">
            <v>0</v>
          </cell>
          <cell r="H48">
            <v>0</v>
          </cell>
          <cell r="I48">
            <v>0</v>
          </cell>
          <cell r="J48">
            <v>0</v>
          </cell>
          <cell r="K48">
            <v>0</v>
          </cell>
          <cell r="L48">
            <v>0</v>
          </cell>
          <cell r="M48">
            <v>0</v>
          </cell>
          <cell r="N48">
            <v>0</v>
          </cell>
          <cell r="O48">
            <v>0</v>
          </cell>
        </row>
        <row r="49">
          <cell r="C49" t="str">
            <v>           - Tài nguyên nước thủy điện</v>
          </cell>
          <cell r="D49">
            <v>0</v>
          </cell>
          <cell r="E49">
            <v>0</v>
          </cell>
          <cell r="F49">
            <v>0</v>
          </cell>
          <cell r="G49">
            <v>0</v>
          </cell>
          <cell r="H49">
            <v>0</v>
          </cell>
          <cell r="I49">
            <v>0</v>
          </cell>
          <cell r="J49">
            <v>0</v>
          </cell>
          <cell r="K49">
            <v>0</v>
          </cell>
          <cell r="L49">
            <v>0</v>
          </cell>
          <cell r="M49">
            <v>0</v>
          </cell>
          <cell r="N49">
            <v>0</v>
          </cell>
          <cell r="O49">
            <v>0</v>
          </cell>
        </row>
        <row r="50">
          <cell r="C50" t="str">
            <v>Thu từ khí thiên nhiên và khí than theo hiệp định hợp đồng</v>
          </cell>
          <cell r="D50">
            <v>0</v>
          </cell>
          <cell r="E50">
            <v>0</v>
          </cell>
          <cell r="F50">
            <v>0</v>
          </cell>
          <cell r="G50">
            <v>0</v>
          </cell>
          <cell r="H50">
            <v>0</v>
          </cell>
          <cell r="I50">
            <v>0</v>
          </cell>
          <cell r="J50">
            <v>0</v>
          </cell>
          <cell r="K50">
            <v>0</v>
          </cell>
          <cell r="L50">
            <v>0</v>
          </cell>
          <cell r="M50">
            <v>0</v>
          </cell>
          <cell r="N50">
            <v>0</v>
          </cell>
          <cell r="O50">
            <v>0</v>
          </cell>
        </row>
        <row r="51">
          <cell r="B51" t="str">
            <v>A3</v>
          </cell>
          <cell r="C51" t="str">
            <v>Thu từ khu vực kinh tế ngoài quốc doanh</v>
          </cell>
          <cell r="D51">
            <v>72541952439</v>
          </cell>
          <cell r="E51">
            <v>0</v>
          </cell>
          <cell r="F51">
            <v>72541952439</v>
          </cell>
          <cell r="G51">
            <v>14013212125</v>
          </cell>
          <cell r="H51">
            <v>58528740314</v>
          </cell>
          <cell r="I51">
            <v>0</v>
          </cell>
          <cell r="J51">
            <v>261747543496</v>
          </cell>
          <cell r="K51">
            <v>0</v>
          </cell>
          <cell r="L51">
            <v>261747543496</v>
          </cell>
          <cell r="M51">
            <v>52299653312</v>
          </cell>
          <cell r="N51">
            <v>209447890184</v>
          </cell>
          <cell r="O51">
            <v>0</v>
          </cell>
        </row>
        <row r="52">
          <cell r="B52" t="str">
            <v>A34</v>
          </cell>
          <cell r="C52" t="str">
            <v>Thuế giá trị gia tăng hàng sản xuất - kinh doanh trong nước</v>
          </cell>
          <cell r="D52">
            <v>51170565877</v>
          </cell>
          <cell r="E52">
            <v>0</v>
          </cell>
          <cell r="F52">
            <v>51170565877</v>
          </cell>
          <cell r="G52">
            <v>8372773598</v>
          </cell>
          <cell r="H52">
            <v>42797792279</v>
          </cell>
          <cell r="I52">
            <v>0</v>
          </cell>
          <cell r="J52">
            <v>208277286812</v>
          </cell>
          <cell r="K52">
            <v>0</v>
          </cell>
          <cell r="L52">
            <v>208277286812</v>
          </cell>
          <cell r="M52">
            <v>38589936219</v>
          </cell>
          <cell r="N52">
            <v>169687350593</v>
          </cell>
          <cell r="O52">
            <v>0</v>
          </cell>
        </row>
        <row r="53">
          <cell r="C53" t="str">
            <v>Tr.đó: Từ hoạt động thăm dò và khai thác dầu khí (gồm cả thuế giá trị gia tăng thu đối với dầu khí khai thác theo hiệp định hợp đồng thăm dò khai thác dầu khí bán ra trong nước)</v>
          </cell>
          <cell r="D53">
            <v>0</v>
          </cell>
          <cell r="E53">
            <v>0</v>
          </cell>
          <cell r="F53">
            <v>0</v>
          </cell>
          <cell r="G53">
            <v>0</v>
          </cell>
          <cell r="H53">
            <v>0</v>
          </cell>
          <cell r="I53">
            <v>0</v>
          </cell>
          <cell r="J53">
            <v>0</v>
          </cell>
          <cell r="K53">
            <v>0</v>
          </cell>
          <cell r="L53">
            <v>0</v>
          </cell>
          <cell r="M53">
            <v>0</v>
          </cell>
          <cell r="N53">
            <v>0</v>
          </cell>
          <cell r="O53">
            <v>0</v>
          </cell>
        </row>
        <row r="54">
          <cell r="B54" t="str">
            <v>A52</v>
          </cell>
          <cell r="C54" t="str">
            <v>Thuế tiêu thụ đặc biệt  hàng sản xuất - kinh doanh trong nước</v>
          </cell>
          <cell r="D54">
            <v>276302930</v>
          </cell>
          <cell r="E54">
            <v>0</v>
          </cell>
          <cell r="F54">
            <v>276302930</v>
          </cell>
          <cell r="G54">
            <v>0</v>
          </cell>
          <cell r="H54">
            <v>276302930</v>
          </cell>
          <cell r="I54">
            <v>0</v>
          </cell>
          <cell r="J54">
            <v>1539300062</v>
          </cell>
          <cell r="K54">
            <v>0</v>
          </cell>
          <cell r="L54">
            <v>1539300062</v>
          </cell>
          <cell r="M54">
            <v>0</v>
          </cell>
          <cell r="N54">
            <v>1539300062</v>
          </cell>
          <cell r="O54">
            <v>0</v>
          </cell>
        </row>
        <row r="55">
          <cell r="C55" t="str">
            <v>Tr.đó: Thuế tiêu thụ đặc biệt hàng nhập khẩu bán ra trong nước</v>
          </cell>
          <cell r="D55">
            <v>0</v>
          </cell>
          <cell r="E55">
            <v>0</v>
          </cell>
          <cell r="F55">
            <v>0</v>
          </cell>
          <cell r="G55">
            <v>0</v>
          </cell>
          <cell r="H55">
            <v>0</v>
          </cell>
          <cell r="I55">
            <v>0</v>
          </cell>
          <cell r="J55">
            <v>0</v>
          </cell>
          <cell r="K55">
            <v>0</v>
          </cell>
          <cell r="L55">
            <v>0</v>
          </cell>
          <cell r="M55">
            <v>0</v>
          </cell>
          <cell r="N55">
            <v>0</v>
          </cell>
          <cell r="O55">
            <v>0</v>
          </cell>
        </row>
        <row r="56">
          <cell r="B56" t="str">
            <v>A35</v>
          </cell>
          <cell r="C56" t="str">
            <v>Thuế thu nhập doanh nghiệp</v>
          </cell>
          <cell r="D56">
            <v>4781293292</v>
          </cell>
          <cell r="E56">
            <v>0</v>
          </cell>
          <cell r="F56">
            <v>4781293292</v>
          </cell>
          <cell r="G56">
            <v>1227424182</v>
          </cell>
          <cell r="H56">
            <v>3553869110</v>
          </cell>
          <cell r="I56">
            <v>0</v>
          </cell>
          <cell r="J56">
            <v>12137571605</v>
          </cell>
          <cell r="K56">
            <v>0</v>
          </cell>
          <cell r="L56">
            <v>12137571605</v>
          </cell>
          <cell r="M56">
            <v>3106443139</v>
          </cell>
          <cell r="N56">
            <v>9031128466</v>
          </cell>
          <cell r="O56">
            <v>0</v>
          </cell>
        </row>
        <row r="57">
          <cell r="C57" t="str">
            <v>Tr.đó: Từ hoạt động thăm dò và khai thác dầu khí (không kể thuế TNDN thu theo hiệp định hợp đồng).</v>
          </cell>
          <cell r="D57">
            <v>0</v>
          </cell>
          <cell r="E57">
            <v>0</v>
          </cell>
          <cell r="F57">
            <v>0</v>
          </cell>
          <cell r="G57">
            <v>0</v>
          </cell>
          <cell r="H57">
            <v>0</v>
          </cell>
          <cell r="I57">
            <v>0</v>
          </cell>
          <cell r="J57">
            <v>0</v>
          </cell>
          <cell r="K57">
            <v>0</v>
          </cell>
          <cell r="L57">
            <v>0</v>
          </cell>
          <cell r="M57">
            <v>0</v>
          </cell>
          <cell r="N57">
            <v>0</v>
          </cell>
          <cell r="O57">
            <v>0</v>
          </cell>
        </row>
        <row r="58">
          <cell r="B58" t="str">
            <v>A36</v>
          </cell>
          <cell r="C58" t="str">
            <v>Thuế tài nguyên</v>
          </cell>
          <cell r="D58">
            <v>16313790340</v>
          </cell>
          <cell r="E58">
            <v>0</v>
          </cell>
          <cell r="F58">
            <v>16313790340</v>
          </cell>
          <cell r="G58">
            <v>4413014345</v>
          </cell>
          <cell r="H58">
            <v>11900775995</v>
          </cell>
          <cell r="I58">
            <v>0</v>
          </cell>
          <cell r="J58">
            <v>39793385017</v>
          </cell>
          <cell r="K58">
            <v>0</v>
          </cell>
          <cell r="L58">
            <v>39793385017</v>
          </cell>
          <cell r="M58">
            <v>10603273954</v>
          </cell>
          <cell r="N58">
            <v>29190111063</v>
          </cell>
          <cell r="O58">
            <v>0</v>
          </cell>
        </row>
        <row r="59">
          <cell r="C59" t="str">
            <v>Tr.đó: - Tài nguyên dầu khí (không bao gồm thuế tài nguyên khai thác dầu khí theo hiệp định hợp đồng)</v>
          </cell>
          <cell r="D59">
            <v>0</v>
          </cell>
          <cell r="E59">
            <v>0</v>
          </cell>
          <cell r="F59">
            <v>0</v>
          </cell>
          <cell r="G59">
            <v>0</v>
          </cell>
          <cell r="H59">
            <v>0</v>
          </cell>
          <cell r="I59">
            <v>0</v>
          </cell>
          <cell r="J59">
            <v>0</v>
          </cell>
          <cell r="K59">
            <v>0</v>
          </cell>
          <cell r="L59">
            <v>0</v>
          </cell>
          <cell r="M59">
            <v>0</v>
          </cell>
          <cell r="N59">
            <v>0</v>
          </cell>
          <cell r="O59">
            <v>0</v>
          </cell>
        </row>
        <row r="60">
          <cell r="C60" t="str">
            <v>           - Tài nguyên nước thủy điện</v>
          </cell>
          <cell r="D60">
            <v>14576786059</v>
          </cell>
          <cell r="E60">
            <v>0</v>
          </cell>
          <cell r="F60">
            <v>14576786059</v>
          </cell>
          <cell r="G60">
            <v>4373035804</v>
          </cell>
          <cell r="H60">
            <v>10203750255</v>
          </cell>
          <cell r="I60">
            <v>0</v>
          </cell>
          <cell r="J60">
            <v>34974654582</v>
          </cell>
          <cell r="K60">
            <v>0</v>
          </cell>
          <cell r="L60">
            <v>34974654582</v>
          </cell>
          <cell r="M60">
            <v>10492396343</v>
          </cell>
          <cell r="N60">
            <v>24482258239</v>
          </cell>
          <cell r="O60">
            <v>0</v>
          </cell>
        </row>
        <row r="61">
          <cell r="C61" t="str">
            <v>Thu từ khí thiên nhiên và khí than theo hiệp định hợp đồng</v>
          </cell>
          <cell r="D61">
            <v>0</v>
          </cell>
          <cell r="E61">
            <v>0</v>
          </cell>
          <cell r="F61">
            <v>0</v>
          </cell>
          <cell r="G61">
            <v>0</v>
          </cell>
          <cell r="H61">
            <v>0</v>
          </cell>
          <cell r="I61">
            <v>0</v>
          </cell>
          <cell r="J61">
            <v>0</v>
          </cell>
          <cell r="K61">
            <v>0</v>
          </cell>
          <cell r="L61">
            <v>0</v>
          </cell>
          <cell r="M61">
            <v>0</v>
          </cell>
          <cell r="N61">
            <v>0</v>
          </cell>
          <cell r="O61">
            <v>0</v>
          </cell>
        </row>
        <row r="62">
          <cell r="B62" t="str">
            <v>A4</v>
          </cell>
          <cell r="C62" t="str">
            <v>Thuế thu nhập cá nhân</v>
          </cell>
          <cell r="D62">
            <v>14830374118</v>
          </cell>
          <cell r="E62">
            <v>0</v>
          </cell>
          <cell r="F62">
            <v>14830374118</v>
          </cell>
          <cell r="G62">
            <v>1483037029</v>
          </cell>
          <cell r="H62">
            <v>13347337089</v>
          </cell>
          <cell r="I62">
            <v>0</v>
          </cell>
          <cell r="J62">
            <v>42175205215</v>
          </cell>
          <cell r="K62">
            <v>0</v>
          </cell>
          <cell r="L62">
            <v>42175205215</v>
          </cell>
          <cell r="M62">
            <v>4217519508</v>
          </cell>
          <cell r="N62">
            <v>37957685707</v>
          </cell>
          <cell r="O62">
            <v>0</v>
          </cell>
        </row>
        <row r="63">
          <cell r="B63" t="str">
            <v>A5</v>
          </cell>
          <cell r="C63" t="str">
            <v>Thuế bảo vệ môi trường do cơ quan thuế thực hiện</v>
          </cell>
          <cell r="D63">
            <v>22446884492</v>
          </cell>
          <cell r="E63">
            <v>14094247985</v>
          </cell>
          <cell r="F63">
            <v>8352636507</v>
          </cell>
          <cell r="G63">
            <v>8352636507</v>
          </cell>
          <cell r="H63">
            <v>0</v>
          </cell>
          <cell r="I63">
            <v>0</v>
          </cell>
          <cell r="J63">
            <v>76411605894</v>
          </cell>
          <cell r="K63">
            <v>47984093020</v>
          </cell>
          <cell r="L63">
            <v>28427512874</v>
          </cell>
          <cell r="M63">
            <v>28427512874</v>
          </cell>
          <cell r="N63">
            <v>0</v>
          </cell>
          <cell r="O63">
            <v>0</v>
          </cell>
        </row>
        <row r="64">
          <cell r="B64" t="str">
            <v>A50</v>
          </cell>
          <cell r="C64" t="str">
            <v>Trong đó: - Từ hàng nhập khẩu bán ra trong nước</v>
          </cell>
          <cell r="D64">
            <v>1088</v>
          </cell>
          <cell r="E64">
            <v>0</v>
          </cell>
          <cell r="F64">
            <v>1088</v>
          </cell>
          <cell r="G64">
            <v>1088</v>
          </cell>
          <cell r="H64">
            <v>0</v>
          </cell>
          <cell r="I64">
            <v>0</v>
          </cell>
          <cell r="J64">
            <v>1088</v>
          </cell>
          <cell r="K64">
            <v>0</v>
          </cell>
          <cell r="L64">
            <v>1088</v>
          </cell>
          <cell r="M64">
            <v>1088</v>
          </cell>
          <cell r="N64">
            <v>0</v>
          </cell>
          <cell r="O64">
            <v>0</v>
          </cell>
        </row>
        <row r="65">
          <cell r="B65" t="str">
            <v>A51</v>
          </cell>
          <cell r="C65" t="str">
            <v>                - Từ hàng hóa sản xuất trong nước</v>
          </cell>
          <cell r="D65">
            <v>3803568</v>
          </cell>
          <cell r="E65">
            <v>0</v>
          </cell>
          <cell r="F65">
            <v>3803568</v>
          </cell>
          <cell r="G65">
            <v>3803568</v>
          </cell>
          <cell r="H65">
            <v>0</v>
          </cell>
          <cell r="I65">
            <v>0</v>
          </cell>
          <cell r="J65">
            <v>3803568</v>
          </cell>
          <cell r="K65">
            <v>0</v>
          </cell>
          <cell r="L65">
            <v>3803568</v>
          </cell>
          <cell r="M65">
            <v>3803568</v>
          </cell>
          <cell r="N65">
            <v>0</v>
          </cell>
          <cell r="O65">
            <v>0</v>
          </cell>
        </row>
        <row r="66">
          <cell r="B66" t="str">
            <v>A6</v>
          </cell>
          <cell r="C66" t="str">
            <v>Lệ phí trước bạ</v>
          </cell>
          <cell r="D66">
            <v>9840181885</v>
          </cell>
          <cell r="E66">
            <v>0</v>
          </cell>
          <cell r="F66">
            <v>9840181885</v>
          </cell>
          <cell r="G66">
            <v>0</v>
          </cell>
          <cell r="H66">
            <v>9108779051</v>
          </cell>
          <cell r="I66">
            <v>731402834</v>
          </cell>
          <cell r="J66">
            <v>26816650638</v>
          </cell>
          <cell r="K66">
            <v>0</v>
          </cell>
          <cell r="L66">
            <v>26816650638</v>
          </cell>
          <cell r="M66">
            <v>0</v>
          </cell>
          <cell r="N66">
            <v>25038209289</v>
          </cell>
          <cell r="O66">
            <v>1778441349</v>
          </cell>
        </row>
        <row r="67">
          <cell r="B67" t="str">
            <v>A7</v>
          </cell>
          <cell r="C67" t="str">
            <v>Các loại phí lệ phí</v>
          </cell>
          <cell r="D67">
            <v>3448115909</v>
          </cell>
          <cell r="E67">
            <v>832497386</v>
          </cell>
          <cell r="F67">
            <v>2615618523</v>
          </cell>
          <cell r="G67">
            <v>1183157135</v>
          </cell>
          <cell r="H67">
            <v>765246622</v>
          </cell>
          <cell r="I67">
            <v>667214766</v>
          </cell>
          <cell r="J67">
            <v>16173615718</v>
          </cell>
          <cell r="K67">
            <v>2024404850</v>
          </cell>
          <cell r="L67">
            <v>14149210868</v>
          </cell>
          <cell r="M67">
            <v>4013945839</v>
          </cell>
          <cell r="N67">
            <v>2351963716</v>
          </cell>
          <cell r="O67">
            <v>7783301313</v>
          </cell>
        </row>
        <row r="68">
          <cell r="C68" t="str">
            <v>Trong đó: - Phí thuộc lĩnh vực đường bộ</v>
          </cell>
          <cell r="D68">
            <v>28536000</v>
          </cell>
          <cell r="E68">
            <v>0</v>
          </cell>
          <cell r="F68">
            <v>28536000</v>
          </cell>
          <cell r="G68">
            <v>0</v>
          </cell>
          <cell r="H68">
            <v>3450000</v>
          </cell>
          <cell r="I68">
            <v>25086000</v>
          </cell>
          <cell r="J68">
            <v>90353600</v>
          </cell>
          <cell r="K68">
            <v>0</v>
          </cell>
          <cell r="L68">
            <v>90353600</v>
          </cell>
          <cell r="M68">
            <v>36745000</v>
          </cell>
          <cell r="N68">
            <v>3590000</v>
          </cell>
          <cell r="O68">
            <v>50018600</v>
          </cell>
        </row>
        <row r="69">
          <cell r="C69" t="str">
            <v>                - Phí thuộc lĩnh vực đường biển</v>
          </cell>
          <cell r="D69">
            <v>0</v>
          </cell>
          <cell r="E69">
            <v>0</v>
          </cell>
          <cell r="F69">
            <v>0</v>
          </cell>
          <cell r="G69">
            <v>0</v>
          </cell>
          <cell r="H69">
            <v>0</v>
          </cell>
          <cell r="I69">
            <v>0</v>
          </cell>
          <cell r="J69">
            <v>0</v>
          </cell>
          <cell r="K69">
            <v>0</v>
          </cell>
          <cell r="L69">
            <v>0</v>
          </cell>
          <cell r="M69">
            <v>0</v>
          </cell>
          <cell r="N69">
            <v>0</v>
          </cell>
          <cell r="O69">
            <v>0</v>
          </cell>
        </row>
        <row r="70">
          <cell r="C70" t="str">
            <v>                - Phí BVMT đối với khai thác khoáng sản</v>
          </cell>
          <cell r="D70">
            <v>490134168</v>
          </cell>
          <cell r="E70">
            <v>0</v>
          </cell>
          <cell r="F70">
            <v>490134168</v>
          </cell>
          <cell r="G70">
            <v>0</v>
          </cell>
          <cell r="H70">
            <v>490134168</v>
          </cell>
          <cell r="I70">
            <v>0</v>
          </cell>
          <cell r="J70">
            <v>1534548871</v>
          </cell>
          <cell r="K70">
            <v>0</v>
          </cell>
          <cell r="L70">
            <v>1534548871</v>
          </cell>
          <cell r="M70">
            <v>0</v>
          </cell>
          <cell r="N70">
            <v>1534548871</v>
          </cell>
          <cell r="O70">
            <v>0</v>
          </cell>
        </row>
        <row r="71">
          <cell r="D71">
            <v>0</v>
          </cell>
          <cell r="E71">
            <v>0</v>
          </cell>
          <cell r="F71">
            <v>0</v>
          </cell>
          <cell r="G71">
            <v>0</v>
          </cell>
          <cell r="H71">
            <v>0</v>
          </cell>
          <cell r="I71">
            <v>0</v>
          </cell>
          <cell r="J71">
            <v>0</v>
          </cell>
          <cell r="K71">
            <v>0</v>
          </cell>
          <cell r="L71">
            <v>0</v>
          </cell>
          <cell r="M71">
            <v>0</v>
          </cell>
          <cell r="N71">
            <v>0</v>
          </cell>
          <cell r="O71">
            <v>0</v>
          </cell>
        </row>
        <row r="72">
          <cell r="C72" t="str">
            <v>Phí sử dụng công trình kết cấu hạ tầng</v>
          </cell>
          <cell r="D72">
            <v>829296000</v>
          </cell>
          <cell r="E72">
            <v>0</v>
          </cell>
          <cell r="F72">
            <v>829296000</v>
          </cell>
          <cell r="G72">
            <v>829296000</v>
          </cell>
          <cell r="H72">
            <v>0</v>
          </cell>
          <cell r="I72">
            <v>0</v>
          </cell>
          <cell r="J72">
            <v>2209761000</v>
          </cell>
          <cell r="K72">
            <v>0</v>
          </cell>
          <cell r="L72">
            <v>2209761000</v>
          </cell>
          <cell r="M72">
            <v>2209761000</v>
          </cell>
          <cell r="N72">
            <v>0</v>
          </cell>
          <cell r="O72">
            <v>0</v>
          </cell>
        </row>
        <row r="73">
          <cell r="C73" t="str">
            <v>Thu phí lệ phí trung ương</v>
          </cell>
          <cell r="D73">
            <v>839497386</v>
          </cell>
          <cell r="E73">
            <v>832497386</v>
          </cell>
          <cell r="F73">
            <v>7000000</v>
          </cell>
          <cell r="G73">
            <v>0</v>
          </cell>
          <cell r="H73">
            <v>0</v>
          </cell>
          <cell r="I73">
            <v>7000000</v>
          </cell>
          <cell r="J73">
            <v>2297344664</v>
          </cell>
          <cell r="K73">
            <v>2024404850</v>
          </cell>
          <cell r="L73">
            <v>272939814</v>
          </cell>
          <cell r="M73">
            <v>0</v>
          </cell>
          <cell r="N73">
            <v>26939814</v>
          </cell>
          <cell r="O73">
            <v>246000000</v>
          </cell>
        </row>
        <row r="74">
          <cell r="C74" t="str">
            <v>Thu phí lệ phí tỉnh</v>
          </cell>
          <cell r="D74">
            <v>1674120685</v>
          </cell>
          <cell r="E74">
            <v>0</v>
          </cell>
          <cell r="F74">
            <v>1674120685</v>
          </cell>
          <cell r="G74">
            <v>1183157135</v>
          </cell>
          <cell r="H74">
            <v>433925150</v>
          </cell>
          <cell r="I74">
            <v>57038400</v>
          </cell>
          <cell r="J74">
            <v>6693708976</v>
          </cell>
          <cell r="K74">
            <v>0</v>
          </cell>
          <cell r="L74">
            <v>6693708976</v>
          </cell>
          <cell r="M74">
            <v>4013945839</v>
          </cell>
          <cell r="N74">
            <v>1341070790</v>
          </cell>
          <cell r="O74">
            <v>1338692347</v>
          </cell>
        </row>
        <row r="75">
          <cell r="C75" t="str">
            <v>Thu phí lệ phí huyện</v>
          </cell>
          <cell r="D75">
            <v>729728838</v>
          </cell>
          <cell r="E75">
            <v>0</v>
          </cell>
          <cell r="F75">
            <v>729728838</v>
          </cell>
          <cell r="G75">
            <v>0</v>
          </cell>
          <cell r="H75">
            <v>331321472</v>
          </cell>
          <cell r="I75">
            <v>398407366</v>
          </cell>
          <cell r="J75">
            <v>6605670478</v>
          </cell>
          <cell r="K75">
            <v>0</v>
          </cell>
          <cell r="L75">
            <v>6605670478</v>
          </cell>
          <cell r="M75">
            <v>0</v>
          </cell>
          <cell r="N75">
            <v>983953112</v>
          </cell>
          <cell r="O75">
            <v>5621717366</v>
          </cell>
        </row>
        <row r="76">
          <cell r="C76" t="str">
            <v>Thu phí lệ phí xã</v>
          </cell>
          <cell r="D76">
            <v>204769000</v>
          </cell>
          <cell r="E76">
            <v>0</v>
          </cell>
          <cell r="F76">
            <v>204769000</v>
          </cell>
          <cell r="G76">
            <v>0</v>
          </cell>
          <cell r="H76">
            <v>0</v>
          </cell>
          <cell r="I76">
            <v>204769000</v>
          </cell>
          <cell r="J76">
            <v>576891600</v>
          </cell>
          <cell r="K76">
            <v>0</v>
          </cell>
          <cell r="L76">
            <v>576891600</v>
          </cell>
          <cell r="M76">
            <v>0</v>
          </cell>
          <cell r="N76">
            <v>0</v>
          </cell>
          <cell r="O76">
            <v>576891600</v>
          </cell>
        </row>
        <row r="77">
          <cell r="C77" t="str">
            <v xml:space="preserve">Các khoản thu về nhà đất </v>
          </cell>
          <cell r="D77">
            <v>14517698965</v>
          </cell>
          <cell r="E77">
            <v>0</v>
          </cell>
          <cell r="F77">
            <v>14517698965</v>
          </cell>
          <cell r="G77">
            <v>4700209408</v>
          </cell>
          <cell r="H77">
            <v>8650495680</v>
          </cell>
          <cell r="I77">
            <v>1166993877</v>
          </cell>
          <cell r="J77">
            <v>58349031724</v>
          </cell>
          <cell r="K77">
            <v>0</v>
          </cell>
          <cell r="L77">
            <v>58349031724</v>
          </cell>
          <cell r="M77">
            <v>26256124701</v>
          </cell>
          <cell r="N77">
            <v>28584003809</v>
          </cell>
          <cell r="O77">
            <v>3508903214</v>
          </cell>
        </row>
        <row r="78">
          <cell r="B78" t="str">
            <v>A8</v>
          </cell>
          <cell r="C78" t="str">
            <v>Thuế sử dụng đất nông nghiệp</v>
          </cell>
          <cell r="D78">
            <v>3438720</v>
          </cell>
          <cell r="E78">
            <v>0</v>
          </cell>
          <cell r="F78">
            <v>3438720</v>
          </cell>
          <cell r="G78">
            <v>0</v>
          </cell>
          <cell r="H78">
            <v>0</v>
          </cell>
          <cell r="I78">
            <v>3438720</v>
          </cell>
          <cell r="J78">
            <v>4950720</v>
          </cell>
          <cell r="K78">
            <v>0</v>
          </cell>
          <cell r="L78">
            <v>4950720</v>
          </cell>
          <cell r="M78">
            <v>0</v>
          </cell>
          <cell r="N78">
            <v>0</v>
          </cell>
          <cell r="O78">
            <v>4950720</v>
          </cell>
        </row>
        <row r="79">
          <cell r="B79" t="str">
            <v>A9</v>
          </cell>
          <cell r="C79" t="str">
            <v>Thuế sử dụng đất phi nông nghiệp</v>
          </cell>
          <cell r="D79">
            <v>149158311</v>
          </cell>
          <cell r="E79">
            <v>0</v>
          </cell>
          <cell r="F79">
            <v>149158311</v>
          </cell>
          <cell r="G79">
            <v>0</v>
          </cell>
          <cell r="H79">
            <v>0</v>
          </cell>
          <cell r="I79">
            <v>149158311</v>
          </cell>
          <cell r="J79">
            <v>295997895</v>
          </cell>
          <cell r="K79">
            <v>0</v>
          </cell>
          <cell r="L79">
            <v>295997895</v>
          </cell>
          <cell r="M79">
            <v>0</v>
          </cell>
          <cell r="N79">
            <v>0</v>
          </cell>
          <cell r="O79">
            <v>295997895</v>
          </cell>
        </row>
        <row r="80">
          <cell r="B80" t="str">
            <v>A10</v>
          </cell>
          <cell r="C80" t="str">
            <v xml:space="preserve">Thu tiền cho thuê đất thuê mặt nước </v>
          </cell>
          <cell r="D80">
            <v>651250379</v>
          </cell>
          <cell r="E80">
            <v>0</v>
          </cell>
          <cell r="F80">
            <v>651250379</v>
          </cell>
          <cell r="G80">
            <v>130250072</v>
          </cell>
          <cell r="H80">
            <v>521000307</v>
          </cell>
          <cell r="I80">
            <v>0</v>
          </cell>
          <cell r="J80">
            <v>2941379365</v>
          </cell>
          <cell r="K80">
            <v>0</v>
          </cell>
          <cell r="L80">
            <v>2941379365</v>
          </cell>
          <cell r="M80">
            <v>588275861</v>
          </cell>
          <cell r="N80">
            <v>2353103504</v>
          </cell>
          <cell r="O80">
            <v>0</v>
          </cell>
        </row>
        <row r="81">
          <cell r="D81">
            <v>0</v>
          </cell>
          <cell r="E81">
            <v>0</v>
          </cell>
          <cell r="F81">
            <v>0</v>
          </cell>
          <cell r="G81">
            <v>0</v>
          </cell>
          <cell r="H81">
            <v>0</v>
          </cell>
          <cell r="I81">
            <v>0</v>
          </cell>
          <cell r="J81">
            <v>0</v>
          </cell>
          <cell r="K81">
            <v>0</v>
          </cell>
          <cell r="L81">
            <v>0</v>
          </cell>
          <cell r="M81">
            <v>0</v>
          </cell>
          <cell r="N81">
            <v>0</v>
          </cell>
          <cell r="O81">
            <v>0</v>
          </cell>
        </row>
        <row r="82">
          <cell r="C82" t="str">
            <v xml:space="preserve">Tr.đó: Thu từ hoạt động thăm dò và khai thác dầu khí </v>
          </cell>
          <cell r="D82">
            <v>0</v>
          </cell>
          <cell r="E82">
            <v>0</v>
          </cell>
          <cell r="F82">
            <v>0</v>
          </cell>
          <cell r="G82">
            <v>0</v>
          </cell>
          <cell r="H82">
            <v>0</v>
          </cell>
          <cell r="I82">
            <v>0</v>
          </cell>
          <cell r="J82">
            <v>0</v>
          </cell>
          <cell r="K82">
            <v>0</v>
          </cell>
          <cell r="L82">
            <v>0</v>
          </cell>
          <cell r="M82">
            <v>0</v>
          </cell>
          <cell r="N82">
            <v>0</v>
          </cell>
          <cell r="O82">
            <v>0</v>
          </cell>
        </row>
        <row r="83">
          <cell r="B83" t="str">
            <v>A11</v>
          </cell>
          <cell r="C83" t="str">
            <v>Thu tiền sử dụng đất</v>
          </cell>
          <cell r="D83">
            <v>13713851555</v>
          </cell>
          <cell r="E83">
            <v>0</v>
          </cell>
          <cell r="F83">
            <v>13713851555</v>
          </cell>
          <cell r="G83">
            <v>4569959336</v>
          </cell>
          <cell r="H83">
            <v>8129495373</v>
          </cell>
          <cell r="I83">
            <v>1014396846</v>
          </cell>
          <cell r="J83">
            <v>55106703744</v>
          </cell>
          <cell r="K83">
            <v>0</v>
          </cell>
          <cell r="L83">
            <v>55106703744</v>
          </cell>
          <cell r="M83">
            <v>25667848840</v>
          </cell>
          <cell r="N83">
            <v>26230900305</v>
          </cell>
          <cell r="O83">
            <v>3207954599</v>
          </cell>
        </row>
        <row r="84">
          <cell r="C84" t="str">
            <v>Tr.đó: Tiền chuyển mục đích sử dụng đất đối với đất do cơ quan đơn vị tổ chức thuộc Nhà nước quản lý</v>
          </cell>
          <cell r="D84">
            <v>0</v>
          </cell>
          <cell r="E84">
            <v>0</v>
          </cell>
          <cell r="F84">
            <v>0</v>
          </cell>
          <cell r="G84">
            <v>0</v>
          </cell>
          <cell r="H84">
            <v>0</v>
          </cell>
          <cell r="I84">
            <v>0</v>
          </cell>
          <cell r="J84">
            <v>0</v>
          </cell>
          <cell r="K84">
            <v>0</v>
          </cell>
          <cell r="L84">
            <v>0</v>
          </cell>
          <cell r="M84">
            <v>0</v>
          </cell>
          <cell r="N84">
            <v>0</v>
          </cell>
          <cell r="O84">
            <v>0</v>
          </cell>
        </row>
        <row r="85">
          <cell r="B85" t="str">
            <v>A12</v>
          </cell>
          <cell r="C85" t="str">
            <v>Thu tiền cho thuê và bán nhà ở thuộc sở hữu nhà nước</v>
          </cell>
          <cell r="D85">
            <v>0</v>
          </cell>
          <cell r="E85">
            <v>0</v>
          </cell>
          <cell r="F85">
            <v>0</v>
          </cell>
          <cell r="G85">
            <v>0</v>
          </cell>
          <cell r="H85">
            <v>0</v>
          </cell>
          <cell r="I85">
            <v>0</v>
          </cell>
          <cell r="J85">
            <v>0</v>
          </cell>
          <cell r="K85">
            <v>0</v>
          </cell>
          <cell r="L85">
            <v>0</v>
          </cell>
          <cell r="M85">
            <v>0</v>
          </cell>
          <cell r="N85">
            <v>0</v>
          </cell>
          <cell r="O85">
            <v>0</v>
          </cell>
        </row>
        <row r="86">
          <cell r="B86" t="str">
            <v>A13</v>
          </cell>
          <cell r="C86" t="str">
            <v>Thu từ hoạt động xổ số kiến thiết</v>
          </cell>
          <cell r="D86">
            <v>9520576385</v>
          </cell>
          <cell r="E86">
            <v>0</v>
          </cell>
          <cell r="F86">
            <v>9520576385</v>
          </cell>
          <cell r="G86">
            <v>9520576385</v>
          </cell>
          <cell r="H86">
            <v>0</v>
          </cell>
          <cell r="I86">
            <v>0</v>
          </cell>
          <cell r="J86">
            <v>30818070801</v>
          </cell>
          <cell r="K86">
            <v>0</v>
          </cell>
          <cell r="L86">
            <v>30818070801</v>
          </cell>
          <cell r="M86">
            <v>30818070801</v>
          </cell>
          <cell r="N86">
            <v>0</v>
          </cell>
          <cell r="O86">
            <v>0</v>
          </cell>
        </row>
        <row r="87">
          <cell r="C87" t="str">
            <v>Thuế giá trị gia tăng</v>
          </cell>
          <cell r="D87">
            <v>4101182545</v>
          </cell>
          <cell r="E87">
            <v>0</v>
          </cell>
          <cell r="F87">
            <v>4101182545</v>
          </cell>
          <cell r="G87">
            <v>4101182545</v>
          </cell>
          <cell r="H87">
            <v>0</v>
          </cell>
          <cell r="I87">
            <v>0</v>
          </cell>
          <cell r="J87">
            <v>9744762703</v>
          </cell>
          <cell r="K87">
            <v>0</v>
          </cell>
          <cell r="L87">
            <v>9744762703</v>
          </cell>
          <cell r="M87">
            <v>9744762703</v>
          </cell>
          <cell r="N87">
            <v>0</v>
          </cell>
          <cell r="O87">
            <v>0</v>
          </cell>
        </row>
        <row r="88">
          <cell r="C88" t="str">
            <v>Thuế thu nhập doanh nghiệp</v>
          </cell>
          <cell r="D88">
            <v>4131997</v>
          </cell>
          <cell r="E88">
            <v>0</v>
          </cell>
          <cell r="F88">
            <v>4131997</v>
          </cell>
          <cell r="G88">
            <v>4131997</v>
          </cell>
          <cell r="H88">
            <v>0</v>
          </cell>
          <cell r="I88">
            <v>0</v>
          </cell>
          <cell r="J88">
            <v>1434401803</v>
          </cell>
          <cell r="K88">
            <v>0</v>
          </cell>
          <cell r="L88">
            <v>1434401803</v>
          </cell>
          <cell r="M88">
            <v>1434401803</v>
          </cell>
          <cell r="N88">
            <v>0</v>
          </cell>
          <cell r="O88">
            <v>0</v>
          </cell>
        </row>
        <row r="89">
          <cell r="C89" t="str">
            <v xml:space="preserve">Thu từ thu nhập sau thuế </v>
          </cell>
          <cell r="D89">
            <v>15072119</v>
          </cell>
          <cell r="E89">
            <v>0</v>
          </cell>
          <cell r="F89">
            <v>15072119</v>
          </cell>
          <cell r="G89">
            <v>15072119</v>
          </cell>
          <cell r="H89">
            <v>0</v>
          </cell>
          <cell r="I89">
            <v>0</v>
          </cell>
          <cell r="J89">
            <v>6593887715</v>
          </cell>
          <cell r="K89">
            <v>0</v>
          </cell>
          <cell r="L89">
            <v>6593887715</v>
          </cell>
          <cell r="M89">
            <v>6593887715</v>
          </cell>
          <cell r="N89">
            <v>0</v>
          </cell>
          <cell r="O89">
            <v>0</v>
          </cell>
        </row>
        <row r="90">
          <cell r="C90" t="str">
            <v>Thuế tiêu thụ đặc biệt</v>
          </cell>
          <cell r="D90">
            <v>5400189724</v>
          </cell>
          <cell r="E90">
            <v>0</v>
          </cell>
          <cell r="F90">
            <v>5400189724</v>
          </cell>
          <cell r="G90">
            <v>5400189724</v>
          </cell>
          <cell r="H90">
            <v>0</v>
          </cell>
          <cell r="I90">
            <v>0</v>
          </cell>
          <cell r="J90">
            <v>13045018580</v>
          </cell>
          <cell r="K90">
            <v>0</v>
          </cell>
          <cell r="L90">
            <v>13045018580</v>
          </cell>
          <cell r="M90">
            <v>13045018580</v>
          </cell>
          <cell r="N90">
            <v>0</v>
          </cell>
          <cell r="O90">
            <v>0</v>
          </cell>
        </row>
        <row r="91">
          <cell r="C91" t="str">
            <v>Thu khác</v>
          </cell>
          <cell r="D91">
            <v>0</v>
          </cell>
          <cell r="E91">
            <v>0</v>
          </cell>
          <cell r="F91">
            <v>0</v>
          </cell>
          <cell r="G91">
            <v>0</v>
          </cell>
          <cell r="H91">
            <v>0</v>
          </cell>
          <cell r="I91">
            <v>0</v>
          </cell>
          <cell r="J91">
            <v>0</v>
          </cell>
          <cell r="K91">
            <v>0</v>
          </cell>
          <cell r="L91">
            <v>0</v>
          </cell>
          <cell r="M91">
            <v>0</v>
          </cell>
          <cell r="N91">
            <v>0</v>
          </cell>
          <cell r="O91">
            <v>0</v>
          </cell>
        </row>
        <row r="92">
          <cell r="B92" t="str">
            <v>A14</v>
          </cell>
          <cell r="C92" t="str">
            <v>Thu tiền cấp quyền khai thác khoáng sản vùng trời vùng biển</v>
          </cell>
          <cell r="D92">
            <v>958469818</v>
          </cell>
          <cell r="E92">
            <v>302880083</v>
          </cell>
          <cell r="F92">
            <v>655589735</v>
          </cell>
          <cell r="G92">
            <v>199282472</v>
          </cell>
          <cell r="H92">
            <v>456307263</v>
          </cell>
          <cell r="I92">
            <v>0</v>
          </cell>
          <cell r="J92">
            <v>15733052868</v>
          </cell>
          <cell r="K92">
            <v>9973154758</v>
          </cell>
          <cell r="L92">
            <v>5759898110</v>
          </cell>
          <cell r="M92">
            <v>4395173098</v>
          </cell>
          <cell r="N92">
            <v>1364725012</v>
          </cell>
          <cell r="O92">
            <v>0</v>
          </cell>
        </row>
        <row r="93">
          <cell r="C93" t="str">
            <v>Thu tiền cấp quyền khai thác khoáng sản</v>
          </cell>
          <cell r="D93">
            <v>423679563</v>
          </cell>
          <cell r="E93">
            <v>0</v>
          </cell>
          <cell r="F93">
            <v>423679563</v>
          </cell>
          <cell r="G93">
            <v>0</v>
          </cell>
          <cell r="H93">
            <v>423679563</v>
          </cell>
          <cell r="I93">
            <v>0</v>
          </cell>
          <cell r="J93">
            <v>687238720</v>
          </cell>
          <cell r="K93">
            <v>0</v>
          </cell>
          <cell r="L93">
            <v>687238720</v>
          </cell>
          <cell r="M93">
            <v>0</v>
          </cell>
          <cell r="N93">
            <v>687238720</v>
          </cell>
          <cell r="O93">
            <v>0</v>
          </cell>
        </row>
        <row r="94">
          <cell r="C94" t="str">
            <v>Tr.đó: - Thu từ giấy phép do cơ quan Trung ương cấp</v>
          </cell>
          <cell r="D94">
            <v>0</v>
          </cell>
          <cell r="E94">
            <v>0</v>
          </cell>
          <cell r="F94">
            <v>0</v>
          </cell>
          <cell r="G94">
            <v>0</v>
          </cell>
          <cell r="H94">
            <v>0</v>
          </cell>
          <cell r="I94">
            <v>0</v>
          </cell>
          <cell r="J94">
            <v>0</v>
          </cell>
          <cell r="K94">
            <v>0</v>
          </cell>
          <cell r="L94">
            <v>0</v>
          </cell>
          <cell r="M94">
            <v>0</v>
          </cell>
          <cell r="N94">
            <v>0</v>
          </cell>
          <cell r="O94">
            <v>0</v>
          </cell>
        </row>
        <row r="95">
          <cell r="C95" t="str">
            <v>           - Thu từ giấy phép do Ủy ban nhân dân cấp tỉnh cấp</v>
          </cell>
          <cell r="D95">
            <v>423679563</v>
          </cell>
          <cell r="E95">
            <v>0</v>
          </cell>
          <cell r="F95">
            <v>423679563</v>
          </cell>
          <cell r="G95">
            <v>0</v>
          </cell>
          <cell r="H95">
            <v>423679563</v>
          </cell>
          <cell r="I95">
            <v>0</v>
          </cell>
          <cell r="J95">
            <v>687238720</v>
          </cell>
          <cell r="K95">
            <v>0</v>
          </cell>
          <cell r="L95">
            <v>687238720</v>
          </cell>
          <cell r="M95">
            <v>0</v>
          </cell>
          <cell r="N95">
            <v>687238720</v>
          </cell>
          <cell r="O95">
            <v>0</v>
          </cell>
        </row>
        <row r="96">
          <cell r="C96" t="str">
            <v>Thu tiền cấp quyền khai thác vùng biển</v>
          </cell>
          <cell r="D96">
            <v>0</v>
          </cell>
          <cell r="E96">
            <v>0</v>
          </cell>
          <cell r="F96">
            <v>0</v>
          </cell>
          <cell r="G96">
            <v>0</v>
          </cell>
          <cell r="H96">
            <v>0</v>
          </cell>
          <cell r="I96">
            <v>0</v>
          </cell>
          <cell r="J96">
            <v>0</v>
          </cell>
          <cell r="K96">
            <v>0</v>
          </cell>
          <cell r="L96">
            <v>0</v>
          </cell>
          <cell r="M96">
            <v>0</v>
          </cell>
          <cell r="N96">
            <v>0</v>
          </cell>
          <cell r="O96">
            <v>0</v>
          </cell>
        </row>
        <row r="97">
          <cell r="C97" t="str">
            <v>Tr.đó: - Thu từ giấy phép do cơ quan Trung ương cấp</v>
          </cell>
          <cell r="D97">
            <v>0</v>
          </cell>
          <cell r="E97">
            <v>0</v>
          </cell>
          <cell r="F97">
            <v>0</v>
          </cell>
          <cell r="G97">
            <v>0</v>
          </cell>
          <cell r="H97">
            <v>0</v>
          </cell>
          <cell r="I97">
            <v>0</v>
          </cell>
          <cell r="J97">
            <v>0</v>
          </cell>
          <cell r="K97">
            <v>0</v>
          </cell>
          <cell r="L97">
            <v>0</v>
          </cell>
          <cell r="M97">
            <v>0</v>
          </cell>
          <cell r="N97">
            <v>0</v>
          </cell>
          <cell r="O97">
            <v>0</v>
          </cell>
        </row>
        <row r="98">
          <cell r="C98" t="str">
            <v>           - Thu từ giấy phép do Ủy ban nhân dân cấp tỉnh cấp</v>
          </cell>
          <cell r="D98">
            <v>0</v>
          </cell>
          <cell r="E98">
            <v>0</v>
          </cell>
          <cell r="F98">
            <v>0</v>
          </cell>
          <cell r="G98">
            <v>0</v>
          </cell>
          <cell r="H98">
            <v>0</v>
          </cell>
          <cell r="I98">
            <v>0</v>
          </cell>
          <cell r="J98">
            <v>0</v>
          </cell>
          <cell r="K98">
            <v>0</v>
          </cell>
          <cell r="L98">
            <v>0</v>
          </cell>
          <cell r="M98">
            <v>0</v>
          </cell>
          <cell r="N98">
            <v>0</v>
          </cell>
          <cell r="O98">
            <v>0</v>
          </cell>
        </row>
        <row r="99">
          <cell r="C99" t="str">
            <v>Thu tiền cấp quyền khai thác tài nguyên khác còn lại</v>
          </cell>
          <cell r="D99">
            <v>534790255</v>
          </cell>
          <cell r="E99">
            <v>302880083</v>
          </cell>
          <cell r="F99">
            <v>231910172</v>
          </cell>
          <cell r="G99">
            <v>199282472</v>
          </cell>
          <cell r="H99">
            <v>32627700</v>
          </cell>
          <cell r="I99">
            <v>0</v>
          </cell>
          <cell r="J99">
            <v>15045814148</v>
          </cell>
          <cell r="K99">
            <v>9973154758</v>
          </cell>
          <cell r="L99">
            <v>5072659390</v>
          </cell>
          <cell r="M99">
            <v>4395173098</v>
          </cell>
          <cell r="N99">
            <v>677486292</v>
          </cell>
          <cell r="O99">
            <v>0</v>
          </cell>
        </row>
        <row r="100">
          <cell r="C100" t="str">
            <v>Tr.đó: - Thu từ giấy phép do cơ quan Trung ương cấp</v>
          </cell>
          <cell r="D100">
            <v>432685833</v>
          </cell>
          <cell r="E100">
            <v>302880083</v>
          </cell>
          <cell r="F100">
            <v>129805750</v>
          </cell>
          <cell r="G100">
            <v>129805750</v>
          </cell>
          <cell r="H100">
            <v>0</v>
          </cell>
          <cell r="I100">
            <v>0</v>
          </cell>
          <cell r="J100">
            <v>14247363944</v>
          </cell>
          <cell r="K100">
            <v>9973154758</v>
          </cell>
          <cell r="L100">
            <v>4274209186</v>
          </cell>
          <cell r="M100">
            <v>4274209186</v>
          </cell>
          <cell r="N100">
            <v>0</v>
          </cell>
          <cell r="O100">
            <v>0</v>
          </cell>
        </row>
        <row r="101">
          <cell r="C101" t="str">
            <v>           - Thu từ giấy phép do Ủy ban nhân dân cấp tỉnh cấp</v>
          </cell>
          <cell r="D101">
            <v>102104422</v>
          </cell>
          <cell r="E101">
            <v>0</v>
          </cell>
          <cell r="F101">
            <v>102104422</v>
          </cell>
          <cell r="G101">
            <v>69476722</v>
          </cell>
          <cell r="H101">
            <v>32627700</v>
          </cell>
          <cell r="I101">
            <v>0</v>
          </cell>
          <cell r="J101">
            <v>798450204</v>
          </cell>
          <cell r="K101">
            <v>0</v>
          </cell>
          <cell r="L101">
            <v>798450204</v>
          </cell>
          <cell r="M101">
            <v>120963912</v>
          </cell>
          <cell r="N101">
            <v>677486292</v>
          </cell>
          <cell r="O101">
            <v>0</v>
          </cell>
        </row>
        <row r="102">
          <cell r="B102" t="str">
            <v>A15</v>
          </cell>
          <cell r="C102" t="str">
            <v>Thu khác ngân sách</v>
          </cell>
          <cell r="D102">
            <v>5327235178</v>
          </cell>
          <cell r="E102">
            <v>2253253667</v>
          </cell>
          <cell r="F102">
            <v>3073981511</v>
          </cell>
          <cell r="G102">
            <v>2191862440</v>
          </cell>
          <cell r="H102">
            <v>756656446</v>
          </cell>
          <cell r="I102">
            <v>125462625</v>
          </cell>
          <cell r="J102">
            <v>17068054755</v>
          </cell>
          <cell r="K102">
            <v>7318305269</v>
          </cell>
          <cell r="L102">
            <v>9749749486</v>
          </cell>
          <cell r="M102">
            <v>8026162236</v>
          </cell>
          <cell r="N102">
            <v>1409075875</v>
          </cell>
          <cell r="O102">
            <v>314511375</v>
          </cell>
        </row>
        <row r="103">
          <cell r="C103" t="str">
            <v>Thu chênh lệch tỷ giá ngoại tệ</v>
          </cell>
          <cell r="D103">
            <v>0</v>
          </cell>
          <cell r="E103">
            <v>0</v>
          </cell>
          <cell r="F103">
            <v>0</v>
          </cell>
          <cell r="G103">
            <v>0</v>
          </cell>
          <cell r="H103">
            <v>0</v>
          </cell>
          <cell r="I103">
            <v>0</v>
          </cell>
          <cell r="J103">
            <v>0</v>
          </cell>
          <cell r="K103">
            <v>0</v>
          </cell>
          <cell r="L103">
            <v>0</v>
          </cell>
          <cell r="M103">
            <v>0</v>
          </cell>
          <cell r="N103">
            <v>0</v>
          </cell>
          <cell r="O103">
            <v>0</v>
          </cell>
        </row>
        <row r="104">
          <cell r="C104" t="str">
            <v>Thu tiền phạt</v>
          </cell>
          <cell r="D104">
            <v>2510424446</v>
          </cell>
          <cell r="E104">
            <v>2143105321</v>
          </cell>
          <cell r="F104">
            <v>367319125</v>
          </cell>
          <cell r="G104">
            <v>181262000</v>
          </cell>
          <cell r="H104">
            <v>64574500</v>
          </cell>
          <cell r="I104">
            <v>121482625</v>
          </cell>
          <cell r="J104">
            <v>7365608036</v>
          </cell>
          <cell r="K104">
            <v>6267420602</v>
          </cell>
          <cell r="L104">
            <v>1098187434</v>
          </cell>
          <cell r="M104">
            <v>544446559</v>
          </cell>
          <cell r="N104">
            <v>253369500</v>
          </cell>
          <cell r="O104">
            <v>300371375</v>
          </cell>
        </row>
        <row r="105">
          <cell r="C105" t="str">
            <v>Trong đó: - Phạt vi phạm hành chính trong lĩnh vực an toàn giao thông</v>
          </cell>
          <cell r="D105">
            <v>1731795100</v>
          </cell>
          <cell r="E105">
            <v>1641721100</v>
          </cell>
          <cell r="F105">
            <v>90074000</v>
          </cell>
          <cell r="G105">
            <v>55149000</v>
          </cell>
          <cell r="H105">
            <v>10000000</v>
          </cell>
          <cell r="I105">
            <v>24925000</v>
          </cell>
          <cell r="J105">
            <v>4800916250</v>
          </cell>
          <cell r="K105">
            <v>4629278250</v>
          </cell>
          <cell r="L105">
            <v>171638000</v>
          </cell>
          <cell r="M105">
            <v>118404000</v>
          </cell>
          <cell r="N105">
            <v>10000000</v>
          </cell>
          <cell r="O105">
            <v>43234000</v>
          </cell>
        </row>
        <row r="106">
          <cell r="C106" t="str">
            <v>                - Phạt vi phạm hành chính do ngành thuế thực hiện</v>
          </cell>
          <cell r="D106">
            <v>249711245</v>
          </cell>
          <cell r="E106">
            <v>243689745</v>
          </cell>
          <cell r="F106">
            <v>6021500</v>
          </cell>
          <cell r="G106">
            <v>3500000</v>
          </cell>
          <cell r="H106">
            <v>2521500</v>
          </cell>
          <cell r="I106">
            <v>0</v>
          </cell>
          <cell r="J106">
            <v>705635926</v>
          </cell>
          <cell r="K106">
            <v>699614426</v>
          </cell>
          <cell r="L106">
            <v>6021500</v>
          </cell>
          <cell r="M106">
            <v>3500000</v>
          </cell>
          <cell r="N106">
            <v>2521500</v>
          </cell>
          <cell r="O106">
            <v>0</v>
          </cell>
        </row>
        <row r="107">
          <cell r="C107" t="str">
            <v xml:space="preserve">Thu tịch thu </v>
          </cell>
          <cell r="D107">
            <v>109634800</v>
          </cell>
          <cell r="E107">
            <v>84623500</v>
          </cell>
          <cell r="F107">
            <v>25011300</v>
          </cell>
          <cell r="G107">
            <v>15910400</v>
          </cell>
          <cell r="H107">
            <v>9100900</v>
          </cell>
          <cell r="I107">
            <v>0</v>
          </cell>
          <cell r="J107">
            <v>390855780</v>
          </cell>
          <cell r="K107">
            <v>107820500</v>
          </cell>
          <cell r="L107">
            <v>283035280</v>
          </cell>
          <cell r="M107">
            <v>180243243</v>
          </cell>
          <cell r="N107">
            <v>102792037</v>
          </cell>
          <cell r="O107">
            <v>0</v>
          </cell>
        </row>
        <row r="108">
          <cell r="C108" t="str">
            <v>Tr.đó: Tịch thu chống lậu</v>
          </cell>
          <cell r="D108">
            <v>0</v>
          </cell>
          <cell r="E108">
            <v>0</v>
          </cell>
          <cell r="F108">
            <v>0</v>
          </cell>
          <cell r="G108">
            <v>0</v>
          </cell>
          <cell r="H108">
            <v>0</v>
          </cell>
          <cell r="I108">
            <v>0</v>
          </cell>
          <cell r="J108">
            <v>0</v>
          </cell>
          <cell r="K108">
            <v>0</v>
          </cell>
          <cell r="L108">
            <v>0</v>
          </cell>
          <cell r="M108">
            <v>0</v>
          </cell>
          <cell r="N108">
            <v>0</v>
          </cell>
          <cell r="O108">
            <v>0</v>
          </cell>
        </row>
        <row r="109">
          <cell r="C109" t="str">
            <v>Thu hồi các khoản chi năm trước</v>
          </cell>
          <cell r="D109">
            <v>2540983657</v>
          </cell>
          <cell r="E109">
            <v>0</v>
          </cell>
          <cell r="F109">
            <v>2540983657</v>
          </cell>
          <cell r="G109">
            <v>1957499131</v>
          </cell>
          <cell r="H109">
            <v>583484526</v>
          </cell>
          <cell r="I109">
            <v>0</v>
          </cell>
          <cell r="J109">
            <v>7393611541</v>
          </cell>
          <cell r="K109">
            <v>8100000</v>
          </cell>
          <cell r="L109">
            <v>7385511541</v>
          </cell>
          <cell r="M109">
            <v>6586336119</v>
          </cell>
          <cell r="N109">
            <v>799175422</v>
          </cell>
          <cell r="O109">
            <v>0</v>
          </cell>
        </row>
        <row r="110">
          <cell r="C110" t="str">
            <v>Thu tiền bán hàng hóa vật tư dự trữ</v>
          </cell>
          <cell r="D110">
            <v>0</v>
          </cell>
          <cell r="E110">
            <v>0</v>
          </cell>
          <cell r="F110">
            <v>0</v>
          </cell>
          <cell r="G110">
            <v>0</v>
          </cell>
          <cell r="H110">
            <v>0</v>
          </cell>
          <cell r="I110">
            <v>0</v>
          </cell>
          <cell r="J110">
            <v>0</v>
          </cell>
          <cell r="K110">
            <v>0</v>
          </cell>
          <cell r="L110">
            <v>0</v>
          </cell>
          <cell r="M110">
            <v>0</v>
          </cell>
          <cell r="N110">
            <v>0</v>
          </cell>
          <cell r="O110">
            <v>0</v>
          </cell>
        </row>
        <row r="111">
          <cell r="C111" t="str">
            <v>Thu tiền cho thuê bán tài sản khác</v>
          </cell>
          <cell r="D111">
            <v>25300000</v>
          </cell>
          <cell r="E111">
            <v>25300000</v>
          </cell>
          <cell r="F111">
            <v>0</v>
          </cell>
          <cell r="G111">
            <v>0</v>
          </cell>
          <cell r="H111">
            <v>0</v>
          </cell>
          <cell r="I111">
            <v>0</v>
          </cell>
          <cell r="J111">
            <v>144578500</v>
          </cell>
          <cell r="K111">
            <v>28200000</v>
          </cell>
          <cell r="L111">
            <v>116378500</v>
          </cell>
          <cell r="M111">
            <v>72265000</v>
          </cell>
          <cell r="N111">
            <v>44113500</v>
          </cell>
          <cell r="O111">
            <v>0</v>
          </cell>
        </row>
        <row r="112">
          <cell r="C112" t="str">
            <v>Lãi thu từ các khoản tham gia góp vốn của nhà nước</v>
          </cell>
          <cell r="D112">
            <v>0</v>
          </cell>
          <cell r="E112">
            <v>0</v>
          </cell>
          <cell r="F112">
            <v>0</v>
          </cell>
          <cell r="G112">
            <v>0</v>
          </cell>
          <cell r="H112">
            <v>0</v>
          </cell>
          <cell r="I112">
            <v>0</v>
          </cell>
          <cell r="J112">
            <v>0</v>
          </cell>
          <cell r="K112">
            <v>0</v>
          </cell>
          <cell r="L112">
            <v>0</v>
          </cell>
          <cell r="M112">
            <v>0</v>
          </cell>
          <cell r="N112">
            <v>0</v>
          </cell>
          <cell r="O112">
            <v>0</v>
          </cell>
        </row>
        <row r="113">
          <cell r="C113" t="str">
            <v>Thu khác còn lại</v>
          </cell>
          <cell r="D113">
            <v>140892275</v>
          </cell>
          <cell r="E113">
            <v>224846</v>
          </cell>
          <cell r="F113">
            <v>140667429</v>
          </cell>
          <cell r="G113">
            <v>37190909</v>
          </cell>
          <cell r="H113">
            <v>99496520</v>
          </cell>
          <cell r="I113">
            <v>3980000</v>
          </cell>
          <cell r="J113">
            <v>1773400898</v>
          </cell>
          <cell r="K113">
            <v>906764167</v>
          </cell>
          <cell r="L113">
            <v>866636731</v>
          </cell>
          <cell r="M113">
            <v>642871315</v>
          </cell>
          <cell r="N113">
            <v>209625416</v>
          </cell>
          <cell r="O113">
            <v>14140000</v>
          </cell>
        </row>
        <row r="114">
          <cell r="D114">
            <v>0</v>
          </cell>
          <cell r="E114">
            <v>0</v>
          </cell>
          <cell r="F114">
            <v>0</v>
          </cell>
          <cell r="G114">
            <v>0</v>
          </cell>
          <cell r="H114">
            <v>0</v>
          </cell>
          <cell r="I114">
            <v>0</v>
          </cell>
          <cell r="J114">
            <v>387653120</v>
          </cell>
          <cell r="K114">
            <v>0</v>
          </cell>
          <cell r="L114">
            <v>387653120</v>
          </cell>
          <cell r="M114">
            <v>387653120</v>
          </cell>
          <cell r="N114">
            <v>0</v>
          </cell>
          <cell r="O114">
            <v>0</v>
          </cell>
        </row>
        <row r="115">
          <cell r="B115" t="str">
            <v>A16</v>
          </cell>
          <cell r="C115" t="str">
            <v xml:space="preserve">Thu từ quỹ đất công ích và thu hoa lợi công sản khác </v>
          </cell>
          <cell r="D115">
            <v>114479924</v>
          </cell>
          <cell r="E115">
            <v>0</v>
          </cell>
          <cell r="F115">
            <v>114479924</v>
          </cell>
          <cell r="G115">
            <v>0</v>
          </cell>
          <cell r="H115">
            <v>0</v>
          </cell>
          <cell r="I115">
            <v>114479924</v>
          </cell>
          <cell r="J115">
            <v>118479924</v>
          </cell>
          <cell r="K115">
            <v>0</v>
          </cell>
          <cell r="L115">
            <v>118479924</v>
          </cell>
          <cell r="M115">
            <v>0</v>
          </cell>
          <cell r="N115">
            <v>0</v>
          </cell>
          <cell r="O115">
            <v>118479924</v>
          </cell>
        </row>
        <row r="116">
          <cell r="C116" t="str">
            <v>Tr.đó: Tiền đền bù thiệt hại khi NN thu hồi đất công</v>
          </cell>
          <cell r="D116">
            <v>57536659</v>
          </cell>
          <cell r="E116">
            <v>0</v>
          </cell>
          <cell r="F116">
            <v>57536659</v>
          </cell>
          <cell r="G116">
            <v>0</v>
          </cell>
          <cell r="H116">
            <v>0</v>
          </cell>
          <cell r="I116">
            <v>57536659</v>
          </cell>
          <cell r="J116">
            <v>57536659</v>
          </cell>
          <cell r="K116">
            <v>0</v>
          </cell>
          <cell r="L116">
            <v>57536659</v>
          </cell>
          <cell r="M116">
            <v>0</v>
          </cell>
          <cell r="N116">
            <v>0</v>
          </cell>
          <cell r="O116">
            <v>57536659</v>
          </cell>
        </row>
        <row r="117">
          <cell r="B117" t="str">
            <v>A17</v>
          </cell>
          <cell r="C117" t="str">
            <v>Thu hồi vốn lợi nhuận lợi nhuận sau thuế chênh lệch thu chi của NHNN</v>
          </cell>
          <cell r="D117">
            <v>0</v>
          </cell>
          <cell r="E117">
            <v>0</v>
          </cell>
          <cell r="F117">
            <v>0</v>
          </cell>
          <cell r="G117">
            <v>0</v>
          </cell>
          <cell r="H117">
            <v>0</v>
          </cell>
          <cell r="I117">
            <v>0</v>
          </cell>
          <cell r="J117">
            <v>92884743</v>
          </cell>
          <cell r="K117">
            <v>0</v>
          </cell>
          <cell r="L117">
            <v>92884743</v>
          </cell>
          <cell r="M117">
            <v>92884743</v>
          </cell>
          <cell r="N117">
            <v>0</v>
          </cell>
          <cell r="O117">
            <v>0</v>
          </cell>
        </row>
        <row r="118">
          <cell r="C118" t="str">
            <v>Tr.đó: - Thu từ doanh nghiệp do Trung ương quản lý</v>
          </cell>
          <cell r="D118">
            <v>0</v>
          </cell>
          <cell r="E118">
            <v>0</v>
          </cell>
          <cell r="F118">
            <v>0</v>
          </cell>
          <cell r="G118">
            <v>0</v>
          </cell>
          <cell r="H118">
            <v>0</v>
          </cell>
          <cell r="I118">
            <v>0</v>
          </cell>
          <cell r="J118">
            <v>0</v>
          </cell>
          <cell r="K118">
            <v>0</v>
          </cell>
          <cell r="L118">
            <v>0</v>
          </cell>
          <cell r="M118">
            <v>0</v>
          </cell>
          <cell r="N118">
            <v>0</v>
          </cell>
          <cell r="O118">
            <v>0</v>
          </cell>
        </row>
        <row r="119">
          <cell r="C119" t="str">
            <v>          - Thu từ doanh nghiệp do địa phương quản lý</v>
          </cell>
          <cell r="D119">
            <v>0</v>
          </cell>
          <cell r="E119">
            <v>0</v>
          </cell>
          <cell r="F119">
            <v>0</v>
          </cell>
          <cell r="G119">
            <v>0</v>
          </cell>
          <cell r="H119">
            <v>0</v>
          </cell>
          <cell r="I119">
            <v>0</v>
          </cell>
          <cell r="J119">
            <v>92884743</v>
          </cell>
          <cell r="K119">
            <v>0</v>
          </cell>
          <cell r="L119">
            <v>92884743</v>
          </cell>
          <cell r="M119">
            <v>92884743</v>
          </cell>
          <cell r="N119">
            <v>0</v>
          </cell>
          <cell r="O119">
            <v>0</v>
          </cell>
        </row>
        <row r="120">
          <cell r="C120" t="str">
            <v>Thu hồi vốn của Nhà nước tại các tổ chức kinh tế</v>
          </cell>
          <cell r="D120">
            <v>0</v>
          </cell>
          <cell r="E120">
            <v>0</v>
          </cell>
          <cell r="F120">
            <v>0</v>
          </cell>
          <cell r="G120">
            <v>0</v>
          </cell>
          <cell r="H120">
            <v>0</v>
          </cell>
          <cell r="I120">
            <v>0</v>
          </cell>
          <cell r="J120">
            <v>0</v>
          </cell>
          <cell r="K120">
            <v>0</v>
          </cell>
          <cell r="L120">
            <v>0</v>
          </cell>
          <cell r="M120">
            <v>0</v>
          </cell>
          <cell r="N120">
            <v>0</v>
          </cell>
          <cell r="O120">
            <v>0</v>
          </cell>
        </row>
        <row r="121">
          <cell r="C121" t="str">
            <v>Thu cổ tức</v>
          </cell>
          <cell r="D121">
            <v>0</v>
          </cell>
          <cell r="E121">
            <v>0</v>
          </cell>
          <cell r="F121">
            <v>0</v>
          </cell>
          <cell r="G121">
            <v>0</v>
          </cell>
          <cell r="H121">
            <v>0</v>
          </cell>
          <cell r="I121">
            <v>0</v>
          </cell>
          <cell r="J121">
            <v>0</v>
          </cell>
          <cell r="K121">
            <v>0</v>
          </cell>
          <cell r="L121">
            <v>0</v>
          </cell>
          <cell r="M121">
            <v>0</v>
          </cell>
          <cell r="N121">
            <v>0</v>
          </cell>
          <cell r="O121">
            <v>0</v>
          </cell>
        </row>
        <row r="122">
          <cell r="C122" t="str">
            <v>Lợi nhuận được chia từ phần vốn nhà nước đầu tư tại doanh nghiệp</v>
          </cell>
          <cell r="D122">
            <v>0</v>
          </cell>
          <cell r="E122">
            <v>0</v>
          </cell>
          <cell r="F122">
            <v>0</v>
          </cell>
          <cell r="G122">
            <v>0</v>
          </cell>
          <cell r="H122">
            <v>0</v>
          </cell>
          <cell r="I122">
            <v>0</v>
          </cell>
          <cell r="J122">
            <v>0</v>
          </cell>
          <cell r="K122">
            <v>0</v>
          </cell>
          <cell r="L122">
            <v>0</v>
          </cell>
          <cell r="M122">
            <v>0</v>
          </cell>
          <cell r="N122">
            <v>0</v>
          </cell>
          <cell r="O122">
            <v>0</v>
          </cell>
        </row>
        <row r="123">
          <cell r="C123" t="str">
            <v>Lợi nhuận sau thuế còn lại sau khi trích lập các quỹ</v>
          </cell>
          <cell r="D123">
            <v>0</v>
          </cell>
          <cell r="E123">
            <v>0</v>
          </cell>
          <cell r="F123">
            <v>0</v>
          </cell>
          <cell r="G123">
            <v>0</v>
          </cell>
          <cell r="H123">
            <v>0</v>
          </cell>
          <cell r="I123">
            <v>0</v>
          </cell>
          <cell r="J123">
            <v>92884743</v>
          </cell>
          <cell r="K123">
            <v>0</v>
          </cell>
          <cell r="L123">
            <v>92884743</v>
          </cell>
          <cell r="M123">
            <v>92884743</v>
          </cell>
          <cell r="N123">
            <v>0</v>
          </cell>
          <cell r="O123">
            <v>0</v>
          </cell>
        </row>
        <row r="124">
          <cell r="C124" t="str">
            <v>Tr.đó: - Lợi nhuận còn lại của các DN do các Bộ ngành Trung ương quản lý</v>
          </cell>
          <cell r="D124">
            <v>0</v>
          </cell>
          <cell r="E124">
            <v>0</v>
          </cell>
          <cell r="F124">
            <v>0</v>
          </cell>
          <cell r="G124">
            <v>0</v>
          </cell>
          <cell r="H124">
            <v>0</v>
          </cell>
          <cell r="I124">
            <v>0</v>
          </cell>
          <cell r="J124">
            <v>0</v>
          </cell>
          <cell r="K124">
            <v>0</v>
          </cell>
          <cell r="L124">
            <v>0</v>
          </cell>
          <cell r="M124">
            <v>0</v>
          </cell>
          <cell r="N124">
            <v>0</v>
          </cell>
          <cell r="O124">
            <v>0</v>
          </cell>
        </row>
        <row r="125">
          <cell r="C125" t="str">
            <v>          - Lợi nhuận còn lại của các DN do địa phương quản lý</v>
          </cell>
          <cell r="D125">
            <v>0</v>
          </cell>
          <cell r="E125">
            <v>0</v>
          </cell>
          <cell r="F125">
            <v>0</v>
          </cell>
          <cell r="G125">
            <v>0</v>
          </cell>
          <cell r="H125">
            <v>0</v>
          </cell>
          <cell r="I125">
            <v>0</v>
          </cell>
          <cell r="J125">
            <v>92884743</v>
          </cell>
          <cell r="K125">
            <v>0</v>
          </cell>
          <cell r="L125">
            <v>92884743</v>
          </cell>
          <cell r="M125">
            <v>92884743</v>
          </cell>
          <cell r="N125">
            <v>0</v>
          </cell>
          <cell r="O125">
            <v>0</v>
          </cell>
        </row>
        <row r="126">
          <cell r="C126" t="str">
            <v>Chênh lệch thu chi của Ngân hàng Nhà nước</v>
          </cell>
          <cell r="D126">
            <v>0</v>
          </cell>
          <cell r="E126">
            <v>0</v>
          </cell>
          <cell r="F126">
            <v>0</v>
          </cell>
          <cell r="G126">
            <v>0</v>
          </cell>
          <cell r="H126">
            <v>0</v>
          </cell>
          <cell r="I126">
            <v>0</v>
          </cell>
          <cell r="J126">
            <v>0</v>
          </cell>
          <cell r="K126">
            <v>0</v>
          </cell>
          <cell r="L126">
            <v>0</v>
          </cell>
          <cell r="M126">
            <v>0</v>
          </cell>
          <cell r="N126">
            <v>0</v>
          </cell>
          <cell r="O126">
            <v>0</v>
          </cell>
        </row>
        <row r="127">
          <cell r="C127" t="str">
            <v>Thu về dầu thô</v>
          </cell>
          <cell r="D127">
            <v>0</v>
          </cell>
          <cell r="E127">
            <v>0</v>
          </cell>
          <cell r="F127">
            <v>0</v>
          </cell>
          <cell r="G127">
            <v>0</v>
          </cell>
          <cell r="H127">
            <v>0</v>
          </cell>
          <cell r="I127">
            <v>0</v>
          </cell>
          <cell r="J127">
            <v>0</v>
          </cell>
          <cell r="K127">
            <v>0</v>
          </cell>
          <cell r="L127">
            <v>0</v>
          </cell>
          <cell r="M127">
            <v>0</v>
          </cell>
          <cell r="N127">
            <v>0</v>
          </cell>
          <cell r="O127">
            <v>0</v>
          </cell>
        </row>
        <row r="128">
          <cell r="C128" t="str">
            <v>Thu về dầu thô theo hiệp định hợp đồng</v>
          </cell>
          <cell r="D128">
            <v>0</v>
          </cell>
          <cell r="E128">
            <v>0</v>
          </cell>
          <cell r="F128">
            <v>0</v>
          </cell>
          <cell r="G128">
            <v>0</v>
          </cell>
          <cell r="H128">
            <v>0</v>
          </cell>
          <cell r="I128">
            <v>0</v>
          </cell>
          <cell r="J128">
            <v>0</v>
          </cell>
          <cell r="K128">
            <v>0</v>
          </cell>
          <cell r="L128">
            <v>0</v>
          </cell>
          <cell r="M128">
            <v>0</v>
          </cell>
          <cell r="N128">
            <v>0</v>
          </cell>
          <cell r="O128">
            <v>0</v>
          </cell>
        </row>
        <row r="129">
          <cell r="C129" t="str">
            <v>Thuế tài nguyên</v>
          </cell>
          <cell r="D129">
            <v>0</v>
          </cell>
          <cell r="E129">
            <v>0</v>
          </cell>
          <cell r="F129">
            <v>0</v>
          </cell>
          <cell r="G129">
            <v>0</v>
          </cell>
          <cell r="H129">
            <v>0</v>
          </cell>
          <cell r="I129">
            <v>0</v>
          </cell>
          <cell r="J129">
            <v>0</v>
          </cell>
          <cell r="K129">
            <v>0</v>
          </cell>
          <cell r="L129">
            <v>0</v>
          </cell>
          <cell r="M129">
            <v>0</v>
          </cell>
          <cell r="N129">
            <v>0</v>
          </cell>
          <cell r="O129">
            <v>0</v>
          </cell>
        </row>
        <row r="130">
          <cell r="C130" t="str">
            <v>Thuế thu nhập doanh nghiệp</v>
          </cell>
          <cell r="D130">
            <v>0</v>
          </cell>
          <cell r="E130">
            <v>0</v>
          </cell>
          <cell r="F130">
            <v>0</v>
          </cell>
          <cell r="G130">
            <v>0</v>
          </cell>
          <cell r="H130">
            <v>0</v>
          </cell>
          <cell r="I130">
            <v>0</v>
          </cell>
          <cell r="J130">
            <v>0</v>
          </cell>
          <cell r="K130">
            <v>0</v>
          </cell>
          <cell r="L130">
            <v>0</v>
          </cell>
          <cell r="M130">
            <v>0</v>
          </cell>
          <cell r="N130">
            <v>0</v>
          </cell>
          <cell r="O130">
            <v>0</v>
          </cell>
        </row>
        <row r="131">
          <cell r="C131" t="str">
            <v>Lợi nhuận sau thuế được chia của Chính phủ Việt Nam</v>
          </cell>
          <cell r="D131">
            <v>0</v>
          </cell>
          <cell r="E131">
            <v>0</v>
          </cell>
          <cell r="F131">
            <v>0</v>
          </cell>
          <cell r="G131">
            <v>0</v>
          </cell>
          <cell r="H131">
            <v>0</v>
          </cell>
          <cell r="I131">
            <v>0</v>
          </cell>
          <cell r="J131">
            <v>0</v>
          </cell>
          <cell r="K131">
            <v>0</v>
          </cell>
          <cell r="L131">
            <v>0</v>
          </cell>
          <cell r="M131">
            <v>0</v>
          </cell>
          <cell r="N131">
            <v>0</v>
          </cell>
          <cell r="O131">
            <v>0</v>
          </cell>
        </row>
        <row r="132">
          <cell r="C132" t="str">
            <v>Dầu lãi được chia của Chính phủ Việt Nam</v>
          </cell>
          <cell r="D132">
            <v>0</v>
          </cell>
          <cell r="E132">
            <v>0</v>
          </cell>
          <cell r="F132">
            <v>0</v>
          </cell>
          <cell r="G132">
            <v>0</v>
          </cell>
          <cell r="H132">
            <v>0</v>
          </cell>
          <cell r="I132">
            <v>0</v>
          </cell>
          <cell r="J132">
            <v>0</v>
          </cell>
          <cell r="K132">
            <v>0</v>
          </cell>
          <cell r="L132">
            <v>0</v>
          </cell>
          <cell r="M132">
            <v>0</v>
          </cell>
          <cell r="N132">
            <v>0</v>
          </cell>
          <cell r="O132">
            <v>0</v>
          </cell>
        </row>
        <row r="133">
          <cell r="C133" t="str">
            <v>Thuế đặc biệt</v>
          </cell>
          <cell r="D133">
            <v>0</v>
          </cell>
          <cell r="E133">
            <v>0</v>
          </cell>
          <cell r="F133">
            <v>0</v>
          </cell>
          <cell r="G133">
            <v>0</v>
          </cell>
          <cell r="H133">
            <v>0</v>
          </cell>
          <cell r="I133">
            <v>0</v>
          </cell>
          <cell r="J133">
            <v>0</v>
          </cell>
          <cell r="K133">
            <v>0</v>
          </cell>
          <cell r="L133">
            <v>0</v>
          </cell>
          <cell r="M133">
            <v>0</v>
          </cell>
          <cell r="N133">
            <v>0</v>
          </cell>
          <cell r="O133">
            <v>0</v>
          </cell>
        </row>
        <row r="134">
          <cell r="C134" t="str">
            <v>Phụ thu về dầu</v>
          </cell>
          <cell r="D134">
            <v>0</v>
          </cell>
          <cell r="E134">
            <v>0</v>
          </cell>
          <cell r="F134">
            <v>0</v>
          </cell>
          <cell r="G134">
            <v>0</v>
          </cell>
          <cell r="H134">
            <v>0</v>
          </cell>
          <cell r="I134">
            <v>0</v>
          </cell>
          <cell r="J134">
            <v>0</v>
          </cell>
          <cell r="K134">
            <v>0</v>
          </cell>
          <cell r="L134">
            <v>0</v>
          </cell>
          <cell r="M134">
            <v>0</v>
          </cell>
          <cell r="N134">
            <v>0</v>
          </cell>
          <cell r="O134">
            <v>0</v>
          </cell>
        </row>
        <row r="135">
          <cell r="C135" t="str">
            <v>Thu chênh lệch giá dầu</v>
          </cell>
          <cell r="D135">
            <v>0</v>
          </cell>
          <cell r="E135">
            <v>0</v>
          </cell>
          <cell r="F135">
            <v>0</v>
          </cell>
          <cell r="G135">
            <v>0</v>
          </cell>
          <cell r="H135">
            <v>0</v>
          </cell>
          <cell r="I135">
            <v>0</v>
          </cell>
          <cell r="J135">
            <v>0</v>
          </cell>
          <cell r="K135">
            <v>0</v>
          </cell>
          <cell r="L135">
            <v>0</v>
          </cell>
          <cell r="M135">
            <v>0</v>
          </cell>
          <cell r="N135">
            <v>0</v>
          </cell>
          <cell r="O135">
            <v>0</v>
          </cell>
        </row>
        <row r="136">
          <cell r="C136" t="str">
            <v>Khác</v>
          </cell>
          <cell r="D136">
            <v>0</v>
          </cell>
          <cell r="E136">
            <v>0</v>
          </cell>
          <cell r="F136">
            <v>0</v>
          </cell>
          <cell r="G136">
            <v>0</v>
          </cell>
          <cell r="H136">
            <v>0</v>
          </cell>
          <cell r="I136">
            <v>0</v>
          </cell>
          <cell r="J136">
            <v>0</v>
          </cell>
          <cell r="K136">
            <v>0</v>
          </cell>
          <cell r="L136">
            <v>0</v>
          </cell>
          <cell r="M136">
            <v>0</v>
          </cell>
          <cell r="N136">
            <v>0</v>
          </cell>
          <cell r="O136">
            <v>0</v>
          </cell>
        </row>
        <row r="137">
          <cell r="C137" t="str">
            <v>Thu về Condensate theo hiệp định hợp đồng</v>
          </cell>
          <cell r="D137">
            <v>0</v>
          </cell>
          <cell r="E137">
            <v>0</v>
          </cell>
          <cell r="F137">
            <v>0</v>
          </cell>
          <cell r="G137">
            <v>0</v>
          </cell>
          <cell r="H137">
            <v>0</v>
          </cell>
          <cell r="I137">
            <v>0</v>
          </cell>
          <cell r="J137">
            <v>0</v>
          </cell>
          <cell r="K137">
            <v>0</v>
          </cell>
          <cell r="L137">
            <v>0</v>
          </cell>
          <cell r="M137">
            <v>0</v>
          </cell>
          <cell r="N137">
            <v>0</v>
          </cell>
          <cell r="O137">
            <v>0</v>
          </cell>
        </row>
        <row r="138">
          <cell r="C138" t="str">
            <v>Thuế tài nguyên</v>
          </cell>
          <cell r="D138">
            <v>0</v>
          </cell>
          <cell r="E138">
            <v>0</v>
          </cell>
          <cell r="F138">
            <v>0</v>
          </cell>
          <cell r="G138">
            <v>0</v>
          </cell>
          <cell r="H138">
            <v>0</v>
          </cell>
          <cell r="I138">
            <v>0</v>
          </cell>
          <cell r="J138">
            <v>0</v>
          </cell>
          <cell r="K138">
            <v>0</v>
          </cell>
          <cell r="L138">
            <v>0</v>
          </cell>
          <cell r="M138">
            <v>0</v>
          </cell>
          <cell r="N138">
            <v>0</v>
          </cell>
          <cell r="O138">
            <v>0</v>
          </cell>
        </row>
        <row r="139">
          <cell r="C139" t="str">
            <v>Thuế thu nhập doanh nghiệp</v>
          </cell>
          <cell r="D139">
            <v>0</v>
          </cell>
          <cell r="E139">
            <v>0</v>
          </cell>
          <cell r="F139">
            <v>0</v>
          </cell>
          <cell r="G139">
            <v>0</v>
          </cell>
          <cell r="H139">
            <v>0</v>
          </cell>
          <cell r="I139">
            <v>0</v>
          </cell>
          <cell r="J139">
            <v>0</v>
          </cell>
          <cell r="K139">
            <v>0</v>
          </cell>
          <cell r="L139">
            <v>0</v>
          </cell>
          <cell r="M139">
            <v>0</v>
          </cell>
          <cell r="N139">
            <v>0</v>
          </cell>
          <cell r="O139">
            <v>0</v>
          </cell>
        </row>
        <row r="140">
          <cell r="C140" t="str">
            <v>Lãi được chia của Chính phủ Việt Nam</v>
          </cell>
          <cell r="D140">
            <v>0</v>
          </cell>
          <cell r="E140">
            <v>0</v>
          </cell>
          <cell r="F140">
            <v>0</v>
          </cell>
          <cell r="G140">
            <v>0</v>
          </cell>
          <cell r="H140">
            <v>0</v>
          </cell>
          <cell r="I140">
            <v>0</v>
          </cell>
          <cell r="J140">
            <v>0</v>
          </cell>
          <cell r="K140">
            <v>0</v>
          </cell>
          <cell r="L140">
            <v>0</v>
          </cell>
          <cell r="M140">
            <v>0</v>
          </cell>
          <cell r="N140">
            <v>0</v>
          </cell>
          <cell r="O140">
            <v>0</v>
          </cell>
        </row>
        <row r="141">
          <cell r="C141" t="str">
            <v>Lợi nhuận sau thuế được chia của Chính phủ Việt Nam</v>
          </cell>
          <cell r="D141">
            <v>0</v>
          </cell>
          <cell r="E141">
            <v>0</v>
          </cell>
          <cell r="F141">
            <v>0</v>
          </cell>
          <cell r="G141">
            <v>0</v>
          </cell>
          <cell r="H141">
            <v>0</v>
          </cell>
          <cell r="I141">
            <v>0</v>
          </cell>
          <cell r="J141">
            <v>0</v>
          </cell>
          <cell r="K141">
            <v>0</v>
          </cell>
          <cell r="L141">
            <v>0</v>
          </cell>
          <cell r="M141">
            <v>0</v>
          </cell>
          <cell r="N141">
            <v>0</v>
          </cell>
          <cell r="O141">
            <v>0</v>
          </cell>
        </row>
        <row r="142">
          <cell r="C142" t="str">
            <v>Thuế đặc biệt</v>
          </cell>
          <cell r="D142">
            <v>0</v>
          </cell>
          <cell r="E142">
            <v>0</v>
          </cell>
          <cell r="F142">
            <v>0</v>
          </cell>
          <cell r="G142">
            <v>0</v>
          </cell>
          <cell r="H142">
            <v>0</v>
          </cell>
          <cell r="I142">
            <v>0</v>
          </cell>
          <cell r="J142">
            <v>0</v>
          </cell>
          <cell r="K142">
            <v>0</v>
          </cell>
          <cell r="L142">
            <v>0</v>
          </cell>
          <cell r="M142">
            <v>0</v>
          </cell>
          <cell r="N142">
            <v>0</v>
          </cell>
          <cell r="O142">
            <v>0</v>
          </cell>
        </row>
        <row r="143">
          <cell r="C143" t="str">
            <v>Phụ thu về condensate</v>
          </cell>
          <cell r="D143">
            <v>0</v>
          </cell>
          <cell r="E143">
            <v>0</v>
          </cell>
          <cell r="F143">
            <v>0</v>
          </cell>
          <cell r="G143">
            <v>0</v>
          </cell>
          <cell r="H143">
            <v>0</v>
          </cell>
          <cell r="I143">
            <v>0</v>
          </cell>
          <cell r="J143">
            <v>0</v>
          </cell>
          <cell r="K143">
            <v>0</v>
          </cell>
          <cell r="L143">
            <v>0</v>
          </cell>
          <cell r="M143">
            <v>0</v>
          </cell>
          <cell r="N143">
            <v>0</v>
          </cell>
          <cell r="O143">
            <v>0</v>
          </cell>
        </row>
        <row r="144">
          <cell r="C144" t="str">
            <v>Thu chênh lệch giá condensate</v>
          </cell>
          <cell r="D144">
            <v>0</v>
          </cell>
          <cell r="E144">
            <v>0</v>
          </cell>
          <cell r="F144">
            <v>0</v>
          </cell>
          <cell r="G144">
            <v>0</v>
          </cell>
          <cell r="H144">
            <v>0</v>
          </cell>
          <cell r="I144">
            <v>0</v>
          </cell>
          <cell r="J144">
            <v>0</v>
          </cell>
          <cell r="K144">
            <v>0</v>
          </cell>
          <cell r="L144">
            <v>0</v>
          </cell>
          <cell r="M144">
            <v>0</v>
          </cell>
          <cell r="N144">
            <v>0</v>
          </cell>
          <cell r="O144">
            <v>0</v>
          </cell>
        </row>
        <row r="145">
          <cell r="C145" t="str">
            <v>Khác</v>
          </cell>
          <cell r="D145">
            <v>0</v>
          </cell>
          <cell r="E145">
            <v>0</v>
          </cell>
          <cell r="F145">
            <v>0</v>
          </cell>
          <cell r="G145">
            <v>0</v>
          </cell>
          <cell r="H145">
            <v>0</v>
          </cell>
          <cell r="I145">
            <v>0</v>
          </cell>
          <cell r="J145">
            <v>0</v>
          </cell>
          <cell r="K145">
            <v>0</v>
          </cell>
          <cell r="L145">
            <v>0</v>
          </cell>
          <cell r="M145">
            <v>0</v>
          </cell>
          <cell r="N145">
            <v>0</v>
          </cell>
          <cell r="O145">
            <v>0</v>
          </cell>
        </row>
        <row r="146">
          <cell r="C146" t="str">
            <v>Thu cân đối từ hoạt động xuất nhập khẩu</v>
          </cell>
          <cell r="D146">
            <v>-18094964976</v>
          </cell>
          <cell r="E146">
            <v>-18094964976</v>
          </cell>
          <cell r="F146">
            <v>0</v>
          </cell>
          <cell r="G146">
            <v>0</v>
          </cell>
          <cell r="H146">
            <v>0</v>
          </cell>
          <cell r="I146">
            <v>0</v>
          </cell>
          <cell r="J146">
            <v>-105553519438</v>
          </cell>
          <cell r="K146">
            <v>-105553519438</v>
          </cell>
          <cell r="L146">
            <v>0</v>
          </cell>
          <cell r="M146">
            <v>0</v>
          </cell>
          <cell r="N146">
            <v>0</v>
          </cell>
          <cell r="O146">
            <v>0</v>
          </cell>
        </row>
        <row r="147">
          <cell r="C147" t="str">
            <v>Tổng thu từ hoạt động XNK</v>
          </cell>
          <cell r="D147">
            <v>53106179496</v>
          </cell>
          <cell r="E147">
            <v>53106179496</v>
          </cell>
          <cell r="F147">
            <v>0</v>
          </cell>
          <cell r="G147">
            <v>0</v>
          </cell>
          <cell r="H147">
            <v>0</v>
          </cell>
          <cell r="I147">
            <v>0</v>
          </cell>
          <cell r="J147">
            <v>74495499079</v>
          </cell>
          <cell r="K147">
            <v>74495499079</v>
          </cell>
          <cell r="L147">
            <v>0</v>
          </cell>
          <cell r="M147">
            <v>0</v>
          </cell>
          <cell r="N147">
            <v>0</v>
          </cell>
          <cell r="O147">
            <v>0</v>
          </cell>
        </row>
        <row r="148">
          <cell r="B148" t="str">
            <v>A19</v>
          </cell>
          <cell r="C148" t="str">
            <v>Thuế xuất khẩu</v>
          </cell>
          <cell r="D148">
            <v>508059188</v>
          </cell>
          <cell r="E148">
            <v>508059188</v>
          </cell>
          <cell r="F148">
            <v>0</v>
          </cell>
          <cell r="G148">
            <v>0</v>
          </cell>
          <cell r="H148">
            <v>0</v>
          </cell>
          <cell r="I148">
            <v>0</v>
          </cell>
          <cell r="J148">
            <v>1148516861</v>
          </cell>
          <cell r="K148">
            <v>1148516861</v>
          </cell>
          <cell r="L148">
            <v>0</v>
          </cell>
          <cell r="M148">
            <v>0</v>
          </cell>
          <cell r="N148">
            <v>0</v>
          </cell>
          <cell r="O148">
            <v>0</v>
          </cell>
        </row>
        <row r="149">
          <cell r="B149" t="str">
            <v>A20</v>
          </cell>
          <cell r="C149" t="str">
            <v>Thuế nhập khẩu</v>
          </cell>
          <cell r="D149">
            <v>1238829760</v>
          </cell>
          <cell r="E149">
            <v>1238829760</v>
          </cell>
          <cell r="F149">
            <v>0</v>
          </cell>
          <cell r="G149">
            <v>0</v>
          </cell>
          <cell r="H149">
            <v>0</v>
          </cell>
          <cell r="I149">
            <v>0</v>
          </cell>
          <cell r="J149">
            <v>1873819485</v>
          </cell>
          <cell r="K149">
            <v>1873819485</v>
          </cell>
          <cell r="L149">
            <v>0</v>
          </cell>
          <cell r="M149">
            <v>0</v>
          </cell>
          <cell r="N149">
            <v>0</v>
          </cell>
          <cell r="O149">
            <v>0</v>
          </cell>
        </row>
        <row r="150">
          <cell r="B150" t="str">
            <v>A30</v>
          </cell>
          <cell r="C150" t="str">
            <v>Thuế tiêu thụ đặc biệt hàng nhập khẩu</v>
          </cell>
          <cell r="D150">
            <v>0</v>
          </cell>
          <cell r="E150">
            <v>0</v>
          </cell>
          <cell r="F150">
            <v>0</v>
          </cell>
          <cell r="G150">
            <v>0</v>
          </cell>
          <cell r="H150">
            <v>0</v>
          </cell>
          <cell r="I150">
            <v>0</v>
          </cell>
          <cell r="J150">
            <v>0</v>
          </cell>
          <cell r="K150">
            <v>0</v>
          </cell>
          <cell r="L150">
            <v>0</v>
          </cell>
          <cell r="M150">
            <v>0</v>
          </cell>
          <cell r="N150">
            <v>0</v>
          </cell>
          <cell r="O150">
            <v>0</v>
          </cell>
        </row>
        <row r="151">
          <cell r="B151" t="str">
            <v>A18</v>
          </cell>
          <cell r="C151" t="str">
            <v>Thuế giá trị gia tăng hàng nhập khẩu</v>
          </cell>
          <cell r="D151">
            <v>51354290548</v>
          </cell>
          <cell r="E151">
            <v>51354290548</v>
          </cell>
          <cell r="F151">
            <v>0</v>
          </cell>
          <cell r="G151">
            <v>0</v>
          </cell>
          <cell r="H151">
            <v>0</v>
          </cell>
          <cell r="I151">
            <v>0</v>
          </cell>
          <cell r="J151">
            <v>71406912733</v>
          </cell>
          <cell r="K151">
            <v>71406912733</v>
          </cell>
          <cell r="L151">
            <v>0</v>
          </cell>
          <cell r="M151">
            <v>0</v>
          </cell>
          <cell r="N151">
            <v>0</v>
          </cell>
          <cell r="O151">
            <v>0</v>
          </cell>
        </row>
        <row r="152">
          <cell r="C152" t="str">
            <v>Thuế bổ sung đối với hàng hoá nhập khẩu vào Việt Nam</v>
          </cell>
          <cell r="D152">
            <v>0</v>
          </cell>
          <cell r="E152">
            <v>0</v>
          </cell>
          <cell r="F152">
            <v>0</v>
          </cell>
          <cell r="G152">
            <v>0</v>
          </cell>
          <cell r="H152">
            <v>0</v>
          </cell>
          <cell r="I152">
            <v>0</v>
          </cell>
          <cell r="J152">
            <v>0</v>
          </cell>
          <cell r="K152">
            <v>0</v>
          </cell>
          <cell r="L152">
            <v>0</v>
          </cell>
          <cell r="M152">
            <v>0</v>
          </cell>
          <cell r="N152">
            <v>0</v>
          </cell>
          <cell r="O152">
            <v>0</v>
          </cell>
        </row>
        <row r="153">
          <cell r="C153" t="str">
            <v xml:space="preserve">Tr.đó: - Thuế chống bán phá giá </v>
          </cell>
          <cell r="D153">
            <v>0</v>
          </cell>
          <cell r="E153">
            <v>0</v>
          </cell>
          <cell r="F153">
            <v>0</v>
          </cell>
          <cell r="G153">
            <v>0</v>
          </cell>
          <cell r="H153">
            <v>0</v>
          </cell>
          <cell r="I153">
            <v>0</v>
          </cell>
          <cell r="J153">
            <v>0</v>
          </cell>
          <cell r="K153">
            <v>0</v>
          </cell>
          <cell r="L153">
            <v>0</v>
          </cell>
          <cell r="M153">
            <v>0</v>
          </cell>
          <cell r="N153">
            <v>0</v>
          </cell>
          <cell r="O153">
            <v>0</v>
          </cell>
        </row>
        <row r="154">
          <cell r="C154" t="str">
            <v xml:space="preserve">          - Thuế chống trợ cấp </v>
          </cell>
          <cell r="D154">
            <v>0</v>
          </cell>
          <cell r="E154">
            <v>0</v>
          </cell>
          <cell r="F154">
            <v>0</v>
          </cell>
          <cell r="G154">
            <v>0</v>
          </cell>
          <cell r="H154">
            <v>0</v>
          </cell>
          <cell r="I154">
            <v>0</v>
          </cell>
          <cell r="J154">
            <v>0</v>
          </cell>
          <cell r="K154">
            <v>0</v>
          </cell>
          <cell r="L154">
            <v>0</v>
          </cell>
          <cell r="M154">
            <v>0</v>
          </cell>
          <cell r="N154">
            <v>0</v>
          </cell>
          <cell r="O154">
            <v>0</v>
          </cell>
        </row>
        <row r="155">
          <cell r="C155" t="str">
            <v>          - Thuế chống phân biệt đối xử</v>
          </cell>
          <cell r="D155">
            <v>0</v>
          </cell>
          <cell r="E155">
            <v>0</v>
          </cell>
          <cell r="F155">
            <v>0</v>
          </cell>
          <cell r="G155">
            <v>0</v>
          </cell>
          <cell r="H155">
            <v>0</v>
          </cell>
          <cell r="I155">
            <v>0</v>
          </cell>
          <cell r="J155">
            <v>0</v>
          </cell>
          <cell r="K155">
            <v>0</v>
          </cell>
          <cell r="L155">
            <v>0</v>
          </cell>
          <cell r="M155">
            <v>0</v>
          </cell>
          <cell r="N155">
            <v>0</v>
          </cell>
          <cell r="O155">
            <v>0</v>
          </cell>
        </row>
        <row r="156">
          <cell r="C156" t="str">
            <v>          - Thuế tự vệ</v>
          </cell>
          <cell r="D156">
            <v>0</v>
          </cell>
          <cell r="E156">
            <v>0</v>
          </cell>
          <cell r="F156">
            <v>0</v>
          </cell>
          <cell r="G156">
            <v>0</v>
          </cell>
          <cell r="H156">
            <v>0</v>
          </cell>
          <cell r="I156">
            <v>0</v>
          </cell>
          <cell r="J156">
            <v>0</v>
          </cell>
          <cell r="K156">
            <v>0</v>
          </cell>
          <cell r="L156">
            <v>0</v>
          </cell>
          <cell r="M156">
            <v>0</v>
          </cell>
          <cell r="N156">
            <v>0</v>
          </cell>
          <cell r="O156">
            <v>0</v>
          </cell>
        </row>
        <row r="157">
          <cell r="B157" t="str">
            <v>A49</v>
          </cell>
          <cell r="C157" t="str">
            <v>Thuế bảo vệ môi trường hàng nhập khẩu</v>
          </cell>
          <cell r="D157">
            <v>0</v>
          </cell>
          <cell r="E157">
            <v>0</v>
          </cell>
          <cell r="F157">
            <v>0</v>
          </cell>
          <cell r="G157">
            <v>0</v>
          </cell>
          <cell r="H157">
            <v>0</v>
          </cell>
          <cell r="I157">
            <v>0</v>
          </cell>
          <cell r="J157">
            <v>0</v>
          </cell>
          <cell r="K157">
            <v>0</v>
          </cell>
          <cell r="L157">
            <v>0</v>
          </cell>
          <cell r="M157">
            <v>0</v>
          </cell>
          <cell r="N157">
            <v>0</v>
          </cell>
          <cell r="O157">
            <v>0</v>
          </cell>
        </row>
        <row r="158">
          <cell r="B158" t="str">
            <v>A21</v>
          </cell>
          <cell r="C158" t="str">
            <v>Thu khác</v>
          </cell>
          <cell r="D158">
            <v>5000000</v>
          </cell>
          <cell r="E158">
            <v>5000000</v>
          </cell>
          <cell r="F158">
            <v>0</v>
          </cell>
          <cell r="G158">
            <v>0</v>
          </cell>
          <cell r="H158">
            <v>0</v>
          </cell>
          <cell r="I158">
            <v>0</v>
          </cell>
          <cell r="J158">
            <v>66250000</v>
          </cell>
          <cell r="K158">
            <v>66250000</v>
          </cell>
          <cell r="L158">
            <v>0</v>
          </cell>
          <cell r="M158">
            <v>0</v>
          </cell>
          <cell r="N158">
            <v>0</v>
          </cell>
          <cell r="O158">
            <v>0</v>
          </cell>
        </row>
        <row r="159">
          <cell r="B159" t="str">
            <v>A22</v>
          </cell>
          <cell r="C159" t="str">
            <v>Hoàn thuế GTGT</v>
          </cell>
          <cell r="D159">
            <v>-71201144472</v>
          </cell>
          <cell r="E159">
            <v>-71201144472</v>
          </cell>
          <cell r="F159">
            <v>0</v>
          </cell>
          <cell r="G159">
            <v>0</v>
          </cell>
          <cell r="H159">
            <v>0</v>
          </cell>
          <cell r="I159">
            <v>0</v>
          </cell>
          <cell r="J159">
            <v>-180049018517</v>
          </cell>
          <cell r="K159">
            <v>-180049018517</v>
          </cell>
          <cell r="L159">
            <v>0</v>
          </cell>
          <cell r="M159">
            <v>0</v>
          </cell>
          <cell r="N159">
            <v>0</v>
          </cell>
          <cell r="O159">
            <v>0</v>
          </cell>
        </row>
        <row r="160">
          <cell r="C160" t="str">
            <v>Thu Viện trợ</v>
          </cell>
          <cell r="D160">
            <v>0</v>
          </cell>
          <cell r="E160">
            <v>0</v>
          </cell>
          <cell r="F160">
            <v>0</v>
          </cell>
          <cell r="G160">
            <v>0</v>
          </cell>
          <cell r="H160">
            <v>0</v>
          </cell>
          <cell r="I160">
            <v>0</v>
          </cell>
          <cell r="J160">
            <v>0</v>
          </cell>
          <cell r="K160">
            <v>0</v>
          </cell>
          <cell r="L160">
            <v>0</v>
          </cell>
          <cell r="M160">
            <v>0</v>
          </cell>
          <cell r="N160">
            <v>0</v>
          </cell>
          <cell r="O160">
            <v>0</v>
          </cell>
        </row>
        <row r="161">
          <cell r="B161" t="str">
            <v>A23</v>
          </cell>
          <cell r="C161" t="str">
            <v>Các khoản huy động đóng góp</v>
          </cell>
          <cell r="D161">
            <v>0</v>
          </cell>
          <cell r="E161">
            <v>0</v>
          </cell>
          <cell r="F161">
            <v>0</v>
          </cell>
          <cell r="G161">
            <v>0</v>
          </cell>
          <cell r="H161">
            <v>0</v>
          </cell>
          <cell r="I161">
            <v>0</v>
          </cell>
          <cell r="J161">
            <v>0</v>
          </cell>
          <cell r="K161">
            <v>0</v>
          </cell>
          <cell r="L161">
            <v>0</v>
          </cell>
          <cell r="M161">
            <v>0</v>
          </cell>
          <cell r="N161">
            <v>0</v>
          </cell>
          <cell r="O161">
            <v>0</v>
          </cell>
        </row>
        <row r="162">
          <cell r="C162" t="str">
            <v>Các khoản huy động đóng góp xây dựng cơ sở hạ tầng</v>
          </cell>
          <cell r="D162">
            <v>0</v>
          </cell>
          <cell r="E162">
            <v>0</v>
          </cell>
          <cell r="F162">
            <v>0</v>
          </cell>
          <cell r="G162">
            <v>0</v>
          </cell>
          <cell r="H162">
            <v>0</v>
          </cell>
          <cell r="I162">
            <v>0</v>
          </cell>
          <cell r="J162">
            <v>0</v>
          </cell>
          <cell r="K162">
            <v>0</v>
          </cell>
          <cell r="L162">
            <v>0</v>
          </cell>
          <cell r="M162">
            <v>0</v>
          </cell>
          <cell r="N162">
            <v>0</v>
          </cell>
          <cell r="O162">
            <v>0</v>
          </cell>
        </row>
        <row r="163">
          <cell r="C163" t="str">
            <v>Các khoản huy động đóng góp khác</v>
          </cell>
          <cell r="D163">
            <v>0</v>
          </cell>
          <cell r="E163">
            <v>0</v>
          </cell>
          <cell r="F163">
            <v>0</v>
          </cell>
          <cell r="G163">
            <v>0</v>
          </cell>
          <cell r="H163">
            <v>0</v>
          </cell>
          <cell r="I163">
            <v>0</v>
          </cell>
          <cell r="J163">
            <v>0</v>
          </cell>
          <cell r="K163">
            <v>0</v>
          </cell>
          <cell r="L163">
            <v>0</v>
          </cell>
          <cell r="M163">
            <v>0</v>
          </cell>
          <cell r="N163">
            <v>0</v>
          </cell>
          <cell r="O163">
            <v>0</v>
          </cell>
        </row>
        <row r="164">
          <cell r="C164" t="str">
            <v xml:space="preserve">Thu hồi các khoản cho vay của Nhà nước và thu từ quỹ dự trữ tài chính </v>
          </cell>
          <cell r="D164">
            <v>0</v>
          </cell>
          <cell r="E164">
            <v>0</v>
          </cell>
          <cell r="F164">
            <v>0</v>
          </cell>
          <cell r="G164">
            <v>0</v>
          </cell>
          <cell r="H164">
            <v>0</v>
          </cell>
          <cell r="I164">
            <v>0</v>
          </cell>
          <cell r="J164">
            <v>0</v>
          </cell>
          <cell r="K164">
            <v>0</v>
          </cell>
          <cell r="L164">
            <v>0</v>
          </cell>
          <cell r="M164">
            <v>0</v>
          </cell>
          <cell r="N164">
            <v>0</v>
          </cell>
          <cell r="O164">
            <v>0</v>
          </cell>
        </row>
        <row r="165">
          <cell r="C165" t="str">
            <v>Thu từ các khoản cho vay của nhà nước</v>
          </cell>
          <cell r="D165">
            <v>0</v>
          </cell>
          <cell r="E165">
            <v>0</v>
          </cell>
          <cell r="F165">
            <v>0</v>
          </cell>
          <cell r="G165">
            <v>0</v>
          </cell>
          <cell r="H165">
            <v>0</v>
          </cell>
          <cell r="I165">
            <v>0</v>
          </cell>
          <cell r="J165">
            <v>0</v>
          </cell>
          <cell r="K165">
            <v>0</v>
          </cell>
          <cell r="L165">
            <v>0</v>
          </cell>
          <cell r="M165">
            <v>0</v>
          </cell>
          <cell r="N165">
            <v>0</v>
          </cell>
          <cell r="O165">
            <v>0</v>
          </cell>
        </row>
        <row r="166">
          <cell r="C166" t="str">
            <v>Thu nợ gốc cho vay</v>
          </cell>
          <cell r="D166">
            <v>0</v>
          </cell>
          <cell r="E166">
            <v>0</v>
          </cell>
          <cell r="F166">
            <v>0</v>
          </cell>
          <cell r="G166">
            <v>0</v>
          </cell>
          <cell r="H166">
            <v>0</v>
          </cell>
          <cell r="I166">
            <v>0</v>
          </cell>
          <cell r="J166">
            <v>0</v>
          </cell>
          <cell r="K166">
            <v>0</v>
          </cell>
          <cell r="L166">
            <v>0</v>
          </cell>
          <cell r="M166">
            <v>0</v>
          </cell>
          <cell r="N166">
            <v>0</v>
          </cell>
          <cell r="O166">
            <v>0</v>
          </cell>
        </row>
        <row r="167">
          <cell r="C167" t="str">
            <v>Thu lãi cho vay</v>
          </cell>
          <cell r="D167">
            <v>0</v>
          </cell>
          <cell r="E167">
            <v>0</v>
          </cell>
          <cell r="F167">
            <v>0</v>
          </cell>
          <cell r="G167">
            <v>0</v>
          </cell>
          <cell r="H167">
            <v>0</v>
          </cell>
          <cell r="I167">
            <v>0</v>
          </cell>
          <cell r="J167">
            <v>0</v>
          </cell>
          <cell r="K167">
            <v>0</v>
          </cell>
          <cell r="L167">
            <v>0</v>
          </cell>
          <cell r="M167">
            <v>0</v>
          </cell>
          <cell r="N167">
            <v>0</v>
          </cell>
          <cell r="O167">
            <v>0</v>
          </cell>
        </row>
        <row r="168">
          <cell r="C168" t="str">
            <v>Thu từ quỹ dự trữ tài chính</v>
          </cell>
          <cell r="D168">
            <v>0</v>
          </cell>
          <cell r="E168">
            <v>0</v>
          </cell>
          <cell r="F168">
            <v>0</v>
          </cell>
          <cell r="G168">
            <v>0</v>
          </cell>
          <cell r="H168">
            <v>0</v>
          </cell>
          <cell r="I168">
            <v>0</v>
          </cell>
          <cell r="J168">
            <v>0</v>
          </cell>
          <cell r="K168">
            <v>0</v>
          </cell>
          <cell r="L168">
            <v>0</v>
          </cell>
          <cell r="M168">
            <v>0</v>
          </cell>
          <cell r="N168">
            <v>0</v>
          </cell>
          <cell r="O168">
            <v>0</v>
          </cell>
        </row>
        <row r="169">
          <cell r="C169" t="str">
            <v>Tạm thu ngân sách</v>
          </cell>
          <cell r="D169">
            <v>0</v>
          </cell>
          <cell r="E169">
            <v>0</v>
          </cell>
          <cell r="F169">
            <v>0</v>
          </cell>
          <cell r="G169">
            <v>0</v>
          </cell>
          <cell r="H169">
            <v>0</v>
          </cell>
          <cell r="I169">
            <v>0</v>
          </cell>
          <cell r="J169">
            <v>0</v>
          </cell>
          <cell r="K169">
            <v>0</v>
          </cell>
          <cell r="L169">
            <v>0</v>
          </cell>
          <cell r="M169">
            <v>0</v>
          </cell>
          <cell r="N169">
            <v>0</v>
          </cell>
          <cell r="O169">
            <v>0</v>
          </cell>
        </row>
        <row r="170">
          <cell r="C170" t="str">
            <v xml:space="preserve">Các khoản thu không có trong công thức </v>
          </cell>
          <cell r="D170">
            <v>0</v>
          </cell>
          <cell r="E170">
            <v>0</v>
          </cell>
          <cell r="F170">
            <v>0</v>
          </cell>
          <cell r="G170">
            <v>0</v>
          </cell>
          <cell r="H170">
            <v>0</v>
          </cell>
          <cell r="I170">
            <v>0</v>
          </cell>
          <cell r="J170">
            <v>0</v>
          </cell>
          <cell r="K170">
            <v>0</v>
          </cell>
          <cell r="L170">
            <v>0</v>
          </cell>
          <cell r="M170">
            <v>0</v>
          </cell>
          <cell r="N170">
            <v>0</v>
          </cell>
          <cell r="O170">
            <v>0</v>
          </cell>
        </row>
        <row r="171">
          <cell r="C171" t="str">
            <v xml:space="preserve">Trong đó: Các khoản thu có cấp ngân sách là 0 </v>
          </cell>
          <cell r="D171">
            <v>0</v>
          </cell>
          <cell r="E171">
            <v>0</v>
          </cell>
          <cell r="F171">
            <v>0</v>
          </cell>
          <cell r="G171">
            <v>0</v>
          </cell>
          <cell r="H171">
            <v>0</v>
          </cell>
          <cell r="I171">
            <v>0</v>
          </cell>
          <cell r="J171">
            <v>0</v>
          </cell>
          <cell r="K171">
            <v>0</v>
          </cell>
          <cell r="L171">
            <v>0</v>
          </cell>
          <cell r="M171">
            <v>0</v>
          </cell>
          <cell r="N171">
            <v>0</v>
          </cell>
          <cell r="O171">
            <v>0</v>
          </cell>
        </row>
        <row r="172">
          <cell r="C172" t="str">
            <v>VAY CỦA NGÂN SÁCH NHÀ NƯỚC</v>
          </cell>
          <cell r="D172">
            <v>3561000000</v>
          </cell>
          <cell r="E172">
            <v>0</v>
          </cell>
          <cell r="F172">
            <v>3561000000</v>
          </cell>
          <cell r="G172">
            <v>3561000000</v>
          </cell>
          <cell r="H172">
            <v>0</v>
          </cell>
          <cell r="I172">
            <v>0</v>
          </cell>
          <cell r="J172">
            <v>3561000000</v>
          </cell>
          <cell r="K172">
            <v>0</v>
          </cell>
          <cell r="L172">
            <v>3561000000</v>
          </cell>
          <cell r="M172">
            <v>3561000000</v>
          </cell>
          <cell r="N172">
            <v>0</v>
          </cell>
          <cell r="O172">
            <v>0</v>
          </cell>
        </row>
        <row r="173">
          <cell r="C173" t="str">
            <v>Vay trong nước</v>
          </cell>
          <cell r="D173">
            <v>3561000000</v>
          </cell>
          <cell r="E173">
            <v>0</v>
          </cell>
          <cell r="F173">
            <v>3561000000</v>
          </cell>
          <cell r="G173">
            <v>3561000000</v>
          </cell>
          <cell r="H173">
            <v>0</v>
          </cell>
          <cell r="I173">
            <v>0</v>
          </cell>
          <cell r="J173">
            <v>3561000000</v>
          </cell>
          <cell r="K173">
            <v>0</v>
          </cell>
          <cell r="L173">
            <v>3561000000</v>
          </cell>
          <cell r="M173">
            <v>3561000000</v>
          </cell>
          <cell r="N173">
            <v>0</v>
          </cell>
          <cell r="O173">
            <v>0</v>
          </cell>
        </row>
        <row r="174">
          <cell r="C174" t="str">
            <v>Tr.đó: Địa phương vay từ nguồn cho vay lại của Chính phủ</v>
          </cell>
          <cell r="D174">
            <v>3561000000</v>
          </cell>
          <cell r="E174">
            <v>0</v>
          </cell>
          <cell r="F174">
            <v>3561000000</v>
          </cell>
          <cell r="G174">
            <v>3561000000</v>
          </cell>
          <cell r="H174">
            <v>0</v>
          </cell>
          <cell r="I174">
            <v>0</v>
          </cell>
          <cell r="J174">
            <v>3561000000</v>
          </cell>
          <cell r="K174">
            <v>0</v>
          </cell>
          <cell r="L174">
            <v>3561000000</v>
          </cell>
          <cell r="M174">
            <v>3561000000</v>
          </cell>
          <cell r="N174">
            <v>0</v>
          </cell>
          <cell r="O174">
            <v>0</v>
          </cell>
        </row>
        <row r="175">
          <cell r="C175" t="str">
            <v xml:space="preserve">Vay ngoài nước </v>
          </cell>
          <cell r="D175">
            <v>0</v>
          </cell>
          <cell r="E175">
            <v>0</v>
          </cell>
          <cell r="F175">
            <v>0</v>
          </cell>
          <cell r="G175">
            <v>0</v>
          </cell>
          <cell r="H175">
            <v>0</v>
          </cell>
          <cell r="I175">
            <v>0</v>
          </cell>
          <cell r="J175">
            <v>0</v>
          </cell>
          <cell r="K175">
            <v>0</v>
          </cell>
          <cell r="L175">
            <v>0</v>
          </cell>
          <cell r="M175">
            <v>0</v>
          </cell>
          <cell r="N175">
            <v>0</v>
          </cell>
          <cell r="O175">
            <v>0</v>
          </cell>
        </row>
        <row r="176">
          <cell r="C176" t="str">
            <v>Tạm vay của NSNN</v>
          </cell>
          <cell r="D176">
            <v>0</v>
          </cell>
          <cell r="E176">
            <v>0</v>
          </cell>
          <cell r="F176">
            <v>0</v>
          </cell>
          <cell r="G176">
            <v>0</v>
          </cell>
          <cell r="H176">
            <v>0</v>
          </cell>
          <cell r="I176">
            <v>0</v>
          </cell>
          <cell r="J176">
            <v>0</v>
          </cell>
          <cell r="K176">
            <v>0</v>
          </cell>
          <cell r="L176">
            <v>0</v>
          </cell>
          <cell r="M176">
            <v>0</v>
          </cell>
          <cell r="N176">
            <v>0</v>
          </cell>
          <cell r="O176">
            <v>0</v>
          </cell>
        </row>
        <row r="177">
          <cell r="C177" t="str">
            <v>Tạm ứng từ Ngân hàng Nhà nước theo Lệnh của Chính phủ</v>
          </cell>
          <cell r="D177">
            <v>0</v>
          </cell>
          <cell r="E177">
            <v>0</v>
          </cell>
          <cell r="F177">
            <v>0</v>
          </cell>
          <cell r="G177">
            <v>0</v>
          </cell>
          <cell r="H177">
            <v>0</v>
          </cell>
          <cell r="I177">
            <v>0</v>
          </cell>
          <cell r="J177">
            <v>0</v>
          </cell>
          <cell r="K177">
            <v>0</v>
          </cell>
          <cell r="L177">
            <v>0</v>
          </cell>
          <cell r="M177">
            <v>0</v>
          </cell>
          <cell r="N177">
            <v>0</v>
          </cell>
          <cell r="O177">
            <v>0</v>
          </cell>
        </row>
        <row r="178">
          <cell r="C178" t="str">
            <v>Tạm vay khác</v>
          </cell>
          <cell r="D178">
            <v>0</v>
          </cell>
          <cell r="E178">
            <v>0</v>
          </cell>
          <cell r="F178">
            <v>0</v>
          </cell>
          <cell r="G178">
            <v>0</v>
          </cell>
          <cell r="H178">
            <v>0</v>
          </cell>
          <cell r="I178">
            <v>0</v>
          </cell>
          <cell r="J178">
            <v>0</v>
          </cell>
          <cell r="K178">
            <v>0</v>
          </cell>
          <cell r="L178">
            <v>0</v>
          </cell>
          <cell r="M178">
            <v>0</v>
          </cell>
          <cell r="N178">
            <v>0</v>
          </cell>
          <cell r="O178">
            <v>0</v>
          </cell>
        </row>
        <row r="179">
          <cell r="C179" t="str">
            <v>THU CHUYỂN GIAO NGÂN SÁCH</v>
          </cell>
          <cell r="D179">
            <v>117359198189</v>
          </cell>
          <cell r="E179">
            <v>0</v>
          </cell>
          <cell r="F179">
            <v>117359198189</v>
          </cell>
          <cell r="G179">
            <v>814496723</v>
          </cell>
          <cell r="H179">
            <v>80699813000</v>
          </cell>
          <cell r="I179">
            <v>35844888466</v>
          </cell>
          <cell r="J179">
            <v>1999601447948</v>
          </cell>
          <cell r="K179">
            <v>0</v>
          </cell>
          <cell r="L179">
            <v>1999601447948</v>
          </cell>
          <cell r="M179">
            <v>1252817329000</v>
          </cell>
          <cell r="N179">
            <v>621225000000</v>
          </cell>
          <cell r="O179">
            <v>125559118948</v>
          </cell>
        </row>
        <row r="180">
          <cell r="C180" t="str">
            <v>Thu bổ sung từ ngân sách cấp trên</v>
          </cell>
          <cell r="D180">
            <v>116544888466</v>
          </cell>
          <cell r="E180">
            <v>0</v>
          </cell>
          <cell r="F180">
            <v>116544888466</v>
          </cell>
          <cell r="G180">
            <v>0</v>
          </cell>
          <cell r="H180">
            <v>80700000000</v>
          </cell>
          <cell r="I180">
            <v>35844888466</v>
          </cell>
          <cell r="J180">
            <v>1996596118948</v>
          </cell>
          <cell r="K180">
            <v>0</v>
          </cell>
          <cell r="L180">
            <v>1996596118948</v>
          </cell>
          <cell r="M180">
            <v>1249812000000</v>
          </cell>
          <cell r="N180">
            <v>621225000000</v>
          </cell>
          <cell r="O180">
            <v>125559118948</v>
          </cell>
        </row>
        <row r="181">
          <cell r="C181" t="str">
            <v>Bổ sung cân đối</v>
          </cell>
          <cell r="D181">
            <v>108345658916</v>
          </cell>
          <cell r="E181">
            <v>0</v>
          </cell>
          <cell r="F181">
            <v>108345658916</v>
          </cell>
          <cell r="G181">
            <v>0</v>
          </cell>
          <cell r="H181">
            <v>75700000000</v>
          </cell>
          <cell r="I181">
            <v>32645658916</v>
          </cell>
          <cell r="J181">
            <v>1576496825748</v>
          </cell>
          <cell r="K181">
            <v>0</v>
          </cell>
          <cell r="L181">
            <v>1576496825748</v>
          </cell>
          <cell r="M181">
            <v>981278000000</v>
          </cell>
          <cell r="N181">
            <v>488899000000</v>
          </cell>
          <cell r="O181">
            <v>106319825748</v>
          </cell>
        </row>
        <row r="182">
          <cell r="C182" t="str">
            <v>Bổ sung có mục tiêu</v>
          </cell>
          <cell r="D182">
            <v>8199229550</v>
          </cell>
          <cell r="E182">
            <v>0</v>
          </cell>
          <cell r="F182">
            <v>8199229550</v>
          </cell>
          <cell r="G182">
            <v>0</v>
          </cell>
          <cell r="H182">
            <v>5000000000</v>
          </cell>
          <cell r="I182">
            <v>3199229550</v>
          </cell>
          <cell r="J182">
            <v>420099293200</v>
          </cell>
          <cell r="K182">
            <v>0</v>
          </cell>
          <cell r="L182">
            <v>420099293200</v>
          </cell>
          <cell r="M182">
            <v>268534000000</v>
          </cell>
          <cell r="N182">
            <v>132326000000</v>
          </cell>
          <cell r="O182">
            <v>19239293200</v>
          </cell>
        </row>
        <row r="183">
          <cell r="C183" t="str">
            <v>Bổ sung có mục tiêu bằng nguồn vốn trong nước</v>
          </cell>
          <cell r="D183">
            <v>8199229550</v>
          </cell>
          <cell r="E183">
            <v>0</v>
          </cell>
          <cell r="F183">
            <v>8199229550</v>
          </cell>
          <cell r="G183">
            <v>0</v>
          </cell>
          <cell r="H183">
            <v>5000000000</v>
          </cell>
          <cell r="I183">
            <v>3199229550</v>
          </cell>
          <cell r="J183">
            <v>420099293200</v>
          </cell>
          <cell r="K183">
            <v>0</v>
          </cell>
          <cell r="L183">
            <v>420099293200</v>
          </cell>
          <cell r="M183">
            <v>268534000000</v>
          </cell>
          <cell r="N183">
            <v>132326000000</v>
          </cell>
          <cell r="O183">
            <v>19239293200</v>
          </cell>
        </row>
        <row r="184">
          <cell r="C184" t="str">
            <v>Bổ sung có mục tiêu bằng nguồn vốn ngoài nước</v>
          </cell>
          <cell r="D184">
            <v>0</v>
          </cell>
          <cell r="E184">
            <v>0</v>
          </cell>
          <cell r="F184">
            <v>0</v>
          </cell>
          <cell r="G184">
            <v>0</v>
          </cell>
          <cell r="H184">
            <v>0</v>
          </cell>
          <cell r="I184">
            <v>0</v>
          </cell>
          <cell r="J184">
            <v>0</v>
          </cell>
          <cell r="K184">
            <v>0</v>
          </cell>
          <cell r="L184">
            <v>0</v>
          </cell>
          <cell r="M184">
            <v>0</v>
          </cell>
          <cell r="N184">
            <v>0</v>
          </cell>
          <cell r="O184">
            <v>0</v>
          </cell>
        </row>
        <row r="185">
          <cell r="C185" t="str">
            <v>Thu từ ngân sách cấp dưới nộp lên</v>
          </cell>
          <cell r="D185">
            <v>814309723</v>
          </cell>
          <cell r="E185">
            <v>0</v>
          </cell>
          <cell r="F185">
            <v>814309723</v>
          </cell>
          <cell r="G185">
            <v>814496723</v>
          </cell>
          <cell r="H185">
            <v>-187</v>
          </cell>
          <cell r="I185">
            <v>0</v>
          </cell>
          <cell r="J185">
            <v>3005329000</v>
          </cell>
          <cell r="K185">
            <v>0</v>
          </cell>
          <cell r="L185">
            <v>3005329000</v>
          </cell>
          <cell r="M185">
            <v>3005329000</v>
          </cell>
          <cell r="N185">
            <v>0</v>
          </cell>
          <cell r="O185">
            <v>0</v>
          </cell>
        </row>
        <row r="186">
          <cell r="C186" t="str">
            <v>Thu hỗ trợ từ địa phương khác</v>
          </cell>
          <cell r="D186">
            <v>0</v>
          </cell>
          <cell r="E186">
            <v>0</v>
          </cell>
          <cell r="F186">
            <v>0</v>
          </cell>
          <cell r="G186">
            <v>0</v>
          </cell>
          <cell r="H186">
            <v>0</v>
          </cell>
          <cell r="I186">
            <v>0</v>
          </cell>
          <cell r="J186">
            <v>0</v>
          </cell>
          <cell r="K186">
            <v>0</v>
          </cell>
          <cell r="L186">
            <v>0</v>
          </cell>
          <cell r="M186">
            <v>0</v>
          </cell>
          <cell r="N186">
            <v>0</v>
          </cell>
          <cell r="O186">
            <v>0</v>
          </cell>
        </row>
        <row r="187">
          <cell r="C187" t="str">
            <v>Các khoản thu chưa có trong công thức</v>
          </cell>
          <cell r="D187">
            <v>0</v>
          </cell>
          <cell r="E187">
            <v>0</v>
          </cell>
          <cell r="F187">
            <v>0</v>
          </cell>
          <cell r="G187">
            <v>0</v>
          </cell>
          <cell r="H187">
            <v>0</v>
          </cell>
          <cell r="I187">
            <v>0</v>
          </cell>
          <cell r="J187">
            <v>0</v>
          </cell>
          <cell r="K187">
            <v>0</v>
          </cell>
          <cell r="L187">
            <v>0</v>
          </cell>
          <cell r="M187">
            <v>0</v>
          </cell>
          <cell r="N187">
            <v>0</v>
          </cell>
          <cell r="O187">
            <v>0</v>
          </cell>
        </row>
        <row r="188">
          <cell r="C188" t="str">
            <v>Trong đó: Các khoản thu có cấp ngân sách là 0</v>
          </cell>
          <cell r="D188">
            <v>0</v>
          </cell>
          <cell r="E188">
            <v>0</v>
          </cell>
          <cell r="F188">
            <v>0</v>
          </cell>
          <cell r="G188">
            <v>0</v>
          </cell>
          <cell r="H188">
            <v>0</v>
          </cell>
          <cell r="I188">
            <v>0</v>
          </cell>
          <cell r="J188">
            <v>0</v>
          </cell>
          <cell r="K188">
            <v>0</v>
          </cell>
          <cell r="L188">
            <v>0</v>
          </cell>
          <cell r="M188">
            <v>0</v>
          </cell>
          <cell r="N188">
            <v>0</v>
          </cell>
          <cell r="O188">
            <v>0</v>
          </cell>
        </row>
        <row r="189">
          <cell r="C189" t="str">
            <v xml:space="preserve">THU CHUYỂN NGUỒN </v>
          </cell>
          <cell r="D189">
            <v>652711093202</v>
          </cell>
          <cell r="E189">
            <v>0</v>
          </cell>
          <cell r="F189">
            <v>652711093202</v>
          </cell>
          <cell r="G189">
            <v>0</v>
          </cell>
          <cell r="H189">
            <v>624239477166</v>
          </cell>
          <cell r="I189">
            <v>28471616036</v>
          </cell>
          <cell r="J189">
            <v>662266396186</v>
          </cell>
          <cell r="K189">
            <v>0</v>
          </cell>
          <cell r="L189">
            <v>662266396186</v>
          </cell>
          <cell r="M189">
            <v>0</v>
          </cell>
          <cell r="N189">
            <v>624239477166</v>
          </cell>
          <cell r="O189">
            <v>38026919020</v>
          </cell>
        </row>
        <row r="190">
          <cell r="C190" t="str">
            <v>Thu chuyển nguồn</v>
          </cell>
          <cell r="D190">
            <v>652711093202</v>
          </cell>
          <cell r="E190">
            <v>0</v>
          </cell>
          <cell r="F190">
            <v>652711093202</v>
          </cell>
          <cell r="G190">
            <v>0</v>
          </cell>
          <cell r="H190">
            <v>624239477166</v>
          </cell>
          <cell r="I190">
            <v>28471616036</v>
          </cell>
          <cell r="J190">
            <v>662266396186</v>
          </cell>
          <cell r="K190">
            <v>0</v>
          </cell>
          <cell r="L190">
            <v>662266396186</v>
          </cell>
          <cell r="M190">
            <v>0</v>
          </cell>
          <cell r="N190">
            <v>624239477166</v>
          </cell>
          <cell r="O190">
            <v>38026919020</v>
          </cell>
        </row>
        <row r="191">
          <cell r="C191" t="str">
            <v>Các khoản thu không có trong công thức</v>
          </cell>
          <cell r="D191">
            <v>0</v>
          </cell>
          <cell r="E191">
            <v>0</v>
          </cell>
          <cell r="F191">
            <v>0</v>
          </cell>
          <cell r="G191">
            <v>0</v>
          </cell>
          <cell r="H191">
            <v>0</v>
          </cell>
          <cell r="I191">
            <v>0</v>
          </cell>
          <cell r="J191">
            <v>0</v>
          </cell>
          <cell r="K191">
            <v>0</v>
          </cell>
          <cell r="L191">
            <v>0</v>
          </cell>
          <cell r="M191">
            <v>0</v>
          </cell>
          <cell r="N191">
            <v>0</v>
          </cell>
          <cell r="O191">
            <v>0</v>
          </cell>
        </row>
        <row r="192">
          <cell r="C192" t="str">
            <v>Trong đó: Các khoản thu có cấp ngân sách là 0</v>
          </cell>
          <cell r="D192">
            <v>0</v>
          </cell>
          <cell r="E192">
            <v>0</v>
          </cell>
          <cell r="F192">
            <v>0</v>
          </cell>
          <cell r="G192">
            <v>0</v>
          </cell>
          <cell r="H192">
            <v>0</v>
          </cell>
          <cell r="I192">
            <v>0</v>
          </cell>
          <cell r="J192">
            <v>0</v>
          </cell>
          <cell r="K192">
            <v>0</v>
          </cell>
          <cell r="L192">
            <v>0</v>
          </cell>
          <cell r="M192">
            <v>0</v>
          </cell>
          <cell r="N192">
            <v>0</v>
          </cell>
          <cell r="O192">
            <v>0</v>
          </cell>
        </row>
        <row r="193">
          <cell r="C193" t="str">
            <v>THU KẾT DƯ NGÂN SÁCH</v>
          </cell>
          <cell r="D193">
            <v>0</v>
          </cell>
          <cell r="E193">
            <v>0</v>
          </cell>
          <cell r="F193">
            <v>0</v>
          </cell>
          <cell r="G193">
            <v>0</v>
          </cell>
          <cell r="H193">
            <v>0</v>
          </cell>
          <cell r="I193">
            <v>0</v>
          </cell>
          <cell r="J193">
            <v>0</v>
          </cell>
          <cell r="K193">
            <v>0</v>
          </cell>
          <cell r="L193">
            <v>0</v>
          </cell>
          <cell r="M193">
            <v>0</v>
          </cell>
          <cell r="N193">
            <v>0</v>
          </cell>
          <cell r="O193">
            <v>0</v>
          </cell>
        </row>
        <row r="194">
          <cell r="C194" t="str">
            <v>Thu kết dư ngân sách</v>
          </cell>
          <cell r="D194">
            <v>0</v>
          </cell>
          <cell r="E194">
            <v>0</v>
          </cell>
          <cell r="F194">
            <v>0</v>
          </cell>
          <cell r="G194">
            <v>0</v>
          </cell>
          <cell r="H194">
            <v>0</v>
          </cell>
          <cell r="I194">
            <v>0</v>
          </cell>
          <cell r="J194">
            <v>0</v>
          </cell>
          <cell r="K194">
            <v>0</v>
          </cell>
          <cell r="L194">
            <v>0</v>
          </cell>
          <cell r="M194">
            <v>0</v>
          </cell>
          <cell r="N194">
            <v>0</v>
          </cell>
          <cell r="O194">
            <v>0</v>
          </cell>
        </row>
        <row r="195">
          <cell r="C195" t="str">
            <v xml:space="preserve">Các khoản thu không có trong công thức </v>
          </cell>
          <cell r="D195">
            <v>0</v>
          </cell>
          <cell r="E195">
            <v>0</v>
          </cell>
          <cell r="F195">
            <v>0</v>
          </cell>
          <cell r="G195">
            <v>0</v>
          </cell>
          <cell r="H195">
            <v>0</v>
          </cell>
          <cell r="I195">
            <v>0</v>
          </cell>
          <cell r="J195">
            <v>0</v>
          </cell>
          <cell r="K195">
            <v>0</v>
          </cell>
          <cell r="L195">
            <v>0</v>
          </cell>
          <cell r="M195">
            <v>0</v>
          </cell>
          <cell r="N195">
            <v>0</v>
          </cell>
          <cell r="O195">
            <v>0</v>
          </cell>
        </row>
        <row r="196">
          <cell r="C196" t="str">
            <v>Trong đó: Các khoản thu có cấp ngân sách là 0</v>
          </cell>
          <cell r="D196">
            <v>0</v>
          </cell>
          <cell r="E196">
            <v>0</v>
          </cell>
          <cell r="F196">
            <v>0</v>
          </cell>
          <cell r="G196">
            <v>0</v>
          </cell>
          <cell r="H196">
            <v>0</v>
          </cell>
          <cell r="I196">
            <v>0</v>
          </cell>
          <cell r="J196">
            <v>0</v>
          </cell>
          <cell r="K196">
            <v>0</v>
          </cell>
          <cell r="L196">
            <v>0</v>
          </cell>
          <cell r="M196">
            <v>0</v>
          </cell>
          <cell r="N196">
            <v>0</v>
          </cell>
          <cell r="O196">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147"/>
  <sheetViews>
    <sheetView zoomScale="110" zoomScaleNormal="110" workbookViewId="0">
      <selection activeCell="H5" sqref="H5:H8"/>
    </sheetView>
  </sheetViews>
  <sheetFormatPr defaultColWidth="9.125" defaultRowHeight="16.5" outlineLevelRow="1" outlineLevelCol="1"/>
  <cols>
    <col min="1" max="1" width="4.875" style="6" customWidth="1"/>
    <col min="2" max="2" width="37.875" style="6" customWidth="1"/>
    <col min="3" max="3" width="9.875" style="51" hidden="1" customWidth="1" outlineLevel="1"/>
    <col min="4" max="4" width="11.5" style="51" customWidth="1" collapsed="1"/>
    <col min="5" max="5" width="11.5" style="6" customWidth="1"/>
    <col min="6" max="6" width="12.5" style="1" hidden="1" customWidth="1" outlineLevel="1"/>
    <col min="7" max="7" width="12.5" style="1" customWidth="1" collapsed="1"/>
    <col min="8" max="8" width="11.5" style="1" customWidth="1"/>
    <col min="9" max="9" width="14.125" style="1" hidden="1" customWidth="1" outlineLevel="1"/>
    <col min="10" max="10" width="13.875" style="1" customWidth="1" collapsed="1"/>
    <col min="11" max="12" width="9.5" style="6" customWidth="1"/>
    <col min="13" max="13" width="14.125" style="6" bestFit="1" customWidth="1"/>
    <col min="14" max="16384" width="9.125" style="6"/>
  </cols>
  <sheetData>
    <row r="1" spans="1:25" ht="16.5" customHeight="1">
      <c r="A1" s="2"/>
      <c r="B1" s="3"/>
      <c r="C1" s="4"/>
      <c r="D1" s="4"/>
      <c r="E1" s="5"/>
      <c r="F1" s="54"/>
      <c r="G1" s="54"/>
      <c r="H1" s="54"/>
      <c r="I1" s="54"/>
      <c r="J1" s="54"/>
      <c r="L1" s="230" t="s">
        <v>168</v>
      </c>
    </row>
    <row r="2" spans="1:25" ht="17.25" customHeight="1">
      <c r="A2" s="7" t="s">
        <v>0</v>
      </c>
      <c r="B2" s="385" t="s">
        <v>599</v>
      </c>
      <c r="C2" s="385"/>
      <c r="D2" s="385"/>
      <c r="E2" s="385"/>
      <c r="F2" s="385"/>
      <c r="G2" s="385"/>
      <c r="H2" s="385"/>
      <c r="I2" s="385"/>
      <c r="J2" s="385"/>
      <c r="K2" s="385"/>
      <c r="L2" s="385"/>
    </row>
    <row r="3" spans="1:25">
      <c r="A3" s="386" t="s">
        <v>628</v>
      </c>
      <c r="B3" s="386"/>
      <c r="C3" s="386"/>
      <c r="D3" s="386"/>
      <c r="E3" s="386"/>
      <c r="F3" s="386"/>
      <c r="G3" s="386"/>
      <c r="H3" s="386"/>
      <c r="I3" s="386"/>
      <c r="J3" s="386"/>
      <c r="K3" s="386"/>
      <c r="L3" s="386"/>
    </row>
    <row r="4" spans="1:25" ht="19.5" customHeight="1">
      <c r="A4" s="9"/>
      <c r="B4" s="10"/>
      <c r="C4" s="11"/>
      <c r="D4" s="11"/>
      <c r="E4" s="10"/>
      <c r="F4" s="52"/>
      <c r="G4" s="52"/>
      <c r="H4" s="52"/>
      <c r="I4" s="52"/>
      <c r="J4" s="52"/>
      <c r="K4" s="390" t="s">
        <v>1</v>
      </c>
      <c r="L4" s="390"/>
    </row>
    <row r="5" spans="1:25" ht="27" customHeight="1">
      <c r="A5" s="371" t="s">
        <v>2</v>
      </c>
      <c r="B5" s="374" t="s">
        <v>3</v>
      </c>
      <c r="C5" s="12"/>
      <c r="D5" s="377" t="s">
        <v>600</v>
      </c>
      <c r="E5" s="377" t="s">
        <v>565</v>
      </c>
      <c r="F5" s="380" t="s">
        <v>622</v>
      </c>
      <c r="G5" s="380" t="s">
        <v>620</v>
      </c>
      <c r="H5" s="380" t="s">
        <v>621</v>
      </c>
      <c r="I5" s="380" t="s">
        <v>625</v>
      </c>
      <c r="J5" s="380" t="s">
        <v>626</v>
      </c>
      <c r="K5" s="383" t="s">
        <v>601</v>
      </c>
      <c r="L5" s="384"/>
    </row>
    <row r="6" spans="1:25" ht="24.75" customHeight="1">
      <c r="A6" s="372"/>
      <c r="B6" s="375"/>
      <c r="C6" s="13"/>
      <c r="D6" s="378"/>
      <c r="E6" s="378"/>
      <c r="F6" s="381"/>
      <c r="G6" s="381"/>
      <c r="H6" s="381"/>
      <c r="I6" s="381"/>
      <c r="J6" s="381"/>
      <c r="K6" s="387" t="s">
        <v>201</v>
      </c>
      <c r="L6" s="377" t="s">
        <v>564</v>
      </c>
    </row>
    <row r="7" spans="1:25" ht="15" customHeight="1">
      <c r="A7" s="372"/>
      <c r="B7" s="375"/>
      <c r="C7" s="13"/>
      <c r="D7" s="378"/>
      <c r="E7" s="378"/>
      <c r="F7" s="381"/>
      <c r="G7" s="381"/>
      <c r="H7" s="381"/>
      <c r="I7" s="381"/>
      <c r="J7" s="381"/>
      <c r="K7" s="388"/>
      <c r="L7" s="378"/>
    </row>
    <row r="8" spans="1:25" ht="30.75" customHeight="1">
      <c r="A8" s="373"/>
      <c r="B8" s="376"/>
      <c r="C8" s="14"/>
      <c r="D8" s="379"/>
      <c r="E8" s="379"/>
      <c r="F8" s="382"/>
      <c r="G8" s="382"/>
      <c r="H8" s="382"/>
      <c r="I8" s="382"/>
      <c r="J8" s="382"/>
      <c r="K8" s="389"/>
      <c r="L8" s="379"/>
    </row>
    <row r="9" spans="1:25">
      <c r="A9" s="15" t="s">
        <v>23</v>
      </c>
      <c r="B9" s="16" t="s">
        <v>57</v>
      </c>
      <c r="C9" s="17"/>
      <c r="D9" s="18">
        <v>1</v>
      </c>
      <c r="E9" s="18">
        <v>2</v>
      </c>
      <c r="F9" s="18">
        <v>3</v>
      </c>
      <c r="G9" s="18">
        <v>3</v>
      </c>
      <c r="H9" s="18" t="s">
        <v>598</v>
      </c>
      <c r="I9" s="18">
        <v>5</v>
      </c>
      <c r="J9" s="18">
        <v>5</v>
      </c>
      <c r="K9" s="18" t="s">
        <v>602</v>
      </c>
      <c r="L9" s="18" t="s">
        <v>603</v>
      </c>
    </row>
    <row r="10" spans="1:25" s="30" customFormat="1">
      <c r="A10" s="276" t="s">
        <v>23</v>
      </c>
      <c r="B10" s="277" t="s">
        <v>348</v>
      </c>
      <c r="C10" s="277"/>
      <c r="D10" s="278">
        <f>D12+D38+D44</f>
        <v>1285987</v>
      </c>
      <c r="E10" s="278">
        <f>E12+E38+E44</f>
        <v>3500000</v>
      </c>
      <c r="F10" s="278">
        <f>F12+F38+F44</f>
        <v>1044231</v>
      </c>
      <c r="G10" s="278">
        <f>G12+G38+G44</f>
        <v>1274690</v>
      </c>
      <c r="H10" s="279">
        <f>IFERROR(G10/E10,"")</f>
        <v>0.36419714285714283</v>
      </c>
      <c r="I10" s="278">
        <f>I12+I38+I44</f>
        <v>1453000</v>
      </c>
      <c r="J10" s="278">
        <f>J12+J38+J44</f>
        <v>1483000</v>
      </c>
      <c r="K10" s="279">
        <f>IFERROR(J10/E10,"")</f>
        <v>0.42371428571428571</v>
      </c>
      <c r="L10" s="279">
        <f>IFERROR(J10/D10,"")</f>
        <v>1.1531998379454846</v>
      </c>
      <c r="M10" s="29"/>
      <c r="N10" s="29"/>
      <c r="O10" s="29"/>
      <c r="P10" s="23"/>
      <c r="Q10" s="23"/>
      <c r="R10" s="23"/>
      <c r="S10" s="23"/>
      <c r="T10" s="23"/>
      <c r="U10" s="23"/>
      <c r="V10" s="23"/>
      <c r="W10" s="23"/>
      <c r="X10" s="23"/>
      <c r="Y10" s="23"/>
    </row>
    <row r="11" spans="1:25" s="35" customFormat="1">
      <c r="A11" s="280"/>
      <c r="B11" s="281" t="s">
        <v>321</v>
      </c>
      <c r="C11" s="281"/>
      <c r="D11" s="282">
        <f>D12+D37</f>
        <v>1037941</v>
      </c>
      <c r="E11" s="282">
        <f>E12+E37</f>
        <v>3500000</v>
      </c>
      <c r="F11" s="282">
        <f>F12+F37</f>
        <v>822444</v>
      </c>
      <c r="G11" s="282">
        <f>G12+G37</f>
        <v>1021820</v>
      </c>
      <c r="H11" s="283">
        <f t="shared" ref="H11:H49" si="0">IFERROR(G11/E11,"")</f>
        <v>0.29194857142857145</v>
      </c>
      <c r="I11" s="282">
        <f>I12+I37</f>
        <v>1203000</v>
      </c>
      <c r="J11" s="282">
        <f>J12+J37</f>
        <v>1223000</v>
      </c>
      <c r="K11" s="283">
        <f t="shared" ref="K11:K52" si="1">IFERROR(J11/E11,"")</f>
        <v>0.34942857142857142</v>
      </c>
      <c r="L11" s="283">
        <f t="shared" ref="L11:L49" si="2">IFERROR(J11/D11,"")</f>
        <v>1.1782943346490793</v>
      </c>
      <c r="M11" s="34"/>
      <c r="N11" s="34"/>
      <c r="O11" s="34"/>
      <c r="P11" s="33"/>
      <c r="Q11" s="33"/>
      <c r="R11" s="33"/>
      <c r="S11" s="33"/>
      <c r="T11" s="33"/>
      <c r="U11" s="33"/>
      <c r="V11" s="33"/>
      <c r="W11" s="33"/>
      <c r="X11" s="33"/>
      <c r="Y11" s="33"/>
    </row>
    <row r="12" spans="1:25" s="30" customFormat="1">
      <c r="A12" s="284" t="s">
        <v>24</v>
      </c>
      <c r="B12" s="86" t="s">
        <v>64</v>
      </c>
      <c r="C12" s="86"/>
      <c r="D12" s="87">
        <f>D14+D19+D20+D21+D22+D23+D24+D25+D26+D27+D28+D29+D30+D31+D32+D33+D34+D18+D35+D36</f>
        <v>1179439</v>
      </c>
      <c r="E12" s="87">
        <f>E14+E19+E20+E21+E22+E23+E24+E25+E26+E27+E28+E29+E30+E31+E32+E33+E34+E18+E35+E36</f>
        <v>3253200</v>
      </c>
      <c r="F12" s="87">
        <f>F14+F19+F20+F21+F22+F23+F24+F25+F26+F27+F28+F29+F30+F31+F32+F33+F34+F18+F35+F36</f>
        <v>949171</v>
      </c>
      <c r="G12" s="87">
        <f>G14+G19+G20+G21+G22+G23+G24+G25+G26+G27+G28+G29+G30+G31+G32+G33+G34+G18+G35+G36</f>
        <v>1161408</v>
      </c>
      <c r="H12" s="105">
        <f t="shared" si="0"/>
        <v>0.35700479527849505</v>
      </c>
      <c r="I12" s="87">
        <f>I14+I19+I20+I21+I22+I23+I24+I25+I26+I27+I28+I29+I30+I31+I32+I33+I34+I18+I35+I36</f>
        <v>1310000</v>
      </c>
      <c r="J12" s="87">
        <f>J14+J19+J20+J21+J22+J23+J24+J25+J26+J27+J28+J29+J30+J31+J32+J33+J34+J18+J35+J36</f>
        <v>1340000</v>
      </c>
      <c r="K12" s="105">
        <f t="shared" si="1"/>
        <v>0.41190212713635804</v>
      </c>
      <c r="L12" s="105">
        <f t="shared" si="2"/>
        <v>1.1361333650998484</v>
      </c>
      <c r="M12" s="356"/>
      <c r="N12" s="29"/>
      <c r="O12" s="29"/>
      <c r="P12" s="23"/>
      <c r="Q12" s="23"/>
      <c r="R12" s="23"/>
      <c r="S12" s="23"/>
      <c r="T12" s="23"/>
    </row>
    <row r="13" spans="1:25" s="30" customFormat="1" ht="23.25" customHeight="1">
      <c r="A13" s="284"/>
      <c r="B13" s="86" t="s">
        <v>322</v>
      </c>
      <c r="C13" s="86"/>
      <c r="D13" s="87">
        <f>D12-D28-D30-D35</f>
        <v>955857</v>
      </c>
      <c r="E13" s="87">
        <f>E12-E28-E30-E35</f>
        <v>2056800</v>
      </c>
      <c r="F13" s="87">
        <f>F12-F28-F30-F35</f>
        <v>842089</v>
      </c>
      <c r="G13" s="87">
        <f>G12-G28-G30-G35</f>
        <v>1029213</v>
      </c>
      <c r="H13" s="105">
        <f t="shared" si="0"/>
        <v>0.50039527421236873</v>
      </c>
      <c r="I13" s="87">
        <f>I12-I28-I30-I35</f>
        <v>1126219</v>
      </c>
      <c r="J13" s="87">
        <f>J12-J28-J30-J35</f>
        <v>1165600</v>
      </c>
      <c r="K13" s="105">
        <f t="shared" si="1"/>
        <v>0.56670556203811751</v>
      </c>
      <c r="L13" s="105">
        <f t="shared" si="2"/>
        <v>1.2194292660931498</v>
      </c>
      <c r="M13" s="29"/>
      <c r="N13" s="29"/>
      <c r="O13" s="29"/>
      <c r="P13" s="23"/>
      <c r="Q13" s="23"/>
      <c r="R13" s="23"/>
      <c r="S13" s="23"/>
      <c r="T13" s="23"/>
    </row>
    <row r="14" spans="1:25" s="30" customFormat="1">
      <c r="A14" s="94" t="s">
        <v>25</v>
      </c>
      <c r="B14" s="95" t="s">
        <v>324</v>
      </c>
      <c r="C14" s="95" t="s">
        <v>170</v>
      </c>
      <c r="D14" s="95">
        <v>228304</v>
      </c>
      <c r="E14" s="97">
        <v>729000</v>
      </c>
      <c r="F14" s="96">
        <v>211664</v>
      </c>
      <c r="G14" s="96">
        <v>253123</v>
      </c>
      <c r="H14" s="98">
        <f t="shared" si="0"/>
        <v>0.34721947873799724</v>
      </c>
      <c r="I14" s="96">
        <v>286364</v>
      </c>
      <c r="J14" s="96">
        <v>290100</v>
      </c>
      <c r="K14" s="98">
        <f t="shared" si="1"/>
        <v>0.3979423868312757</v>
      </c>
      <c r="L14" s="98">
        <f t="shared" si="2"/>
        <v>1.270674188800897</v>
      </c>
      <c r="M14" s="356"/>
      <c r="N14" s="29"/>
      <c r="O14" s="29"/>
      <c r="P14" s="23"/>
      <c r="Q14" s="23"/>
      <c r="R14" s="23"/>
      <c r="S14" s="23"/>
      <c r="T14" s="23"/>
    </row>
    <row r="15" spans="1:25" s="35" customFormat="1">
      <c r="A15" s="102"/>
      <c r="B15" s="285" t="s">
        <v>328</v>
      </c>
      <c r="C15" s="103"/>
      <c r="D15" s="89">
        <f>D16+D17</f>
        <v>164253</v>
      </c>
      <c r="E15" s="89">
        <f>E16+E17</f>
        <v>595000</v>
      </c>
      <c r="F15" s="89">
        <f>F16+F17</f>
        <v>166778</v>
      </c>
      <c r="G15" s="89">
        <f>G16+G17</f>
        <v>202625</v>
      </c>
      <c r="H15" s="90">
        <f t="shared" si="0"/>
        <v>0.34054621848739497</v>
      </c>
      <c r="I15" s="89">
        <f>I16+I17</f>
        <v>229078</v>
      </c>
      <c r="J15" s="89">
        <f>J16+J17</f>
        <v>234100</v>
      </c>
      <c r="K15" s="90">
        <f t="shared" si="1"/>
        <v>0.39344537815126052</v>
      </c>
      <c r="L15" s="90">
        <f t="shared" si="2"/>
        <v>1.4252403304658059</v>
      </c>
      <c r="M15" s="34"/>
      <c r="N15" s="34"/>
      <c r="O15" s="34"/>
      <c r="P15" s="33"/>
      <c r="Q15" s="33"/>
      <c r="R15" s="33"/>
      <c r="S15" s="33"/>
      <c r="T15" s="33"/>
    </row>
    <row r="16" spans="1:25" s="35" customFormat="1">
      <c r="A16" s="102"/>
      <c r="B16" s="103" t="s">
        <v>604</v>
      </c>
      <c r="C16" s="103"/>
      <c r="D16" s="103">
        <v>47251</v>
      </c>
      <c r="E16" s="89">
        <v>191000</v>
      </c>
      <c r="F16" s="104">
        <v>41295</v>
      </c>
      <c r="G16" s="104">
        <v>51100</v>
      </c>
      <c r="H16" s="90">
        <f t="shared" si="0"/>
        <v>0.26753926701570679</v>
      </c>
      <c r="I16" s="104">
        <v>53295</v>
      </c>
      <c r="J16" s="104">
        <v>59100</v>
      </c>
      <c r="K16" s="90">
        <f t="shared" si="1"/>
        <v>0.30942408376963348</v>
      </c>
      <c r="L16" s="90">
        <f t="shared" si="2"/>
        <v>1.2507671795305919</v>
      </c>
      <c r="M16" s="34"/>
      <c r="N16" s="34"/>
      <c r="O16" s="34"/>
      <c r="P16" s="33"/>
      <c r="Q16" s="33"/>
      <c r="R16" s="33"/>
      <c r="S16" s="33"/>
      <c r="T16" s="33"/>
    </row>
    <row r="17" spans="1:20" s="35" customFormat="1">
      <c r="A17" s="102"/>
      <c r="B17" s="103" t="s">
        <v>327</v>
      </c>
      <c r="C17" s="103" t="s">
        <v>197</v>
      </c>
      <c r="D17" s="103">
        <v>117002</v>
      </c>
      <c r="E17" s="89">
        <v>404000</v>
      </c>
      <c r="F17" s="104">
        <v>125483</v>
      </c>
      <c r="G17" s="104">
        <v>151525</v>
      </c>
      <c r="H17" s="90">
        <f t="shared" si="0"/>
        <v>0.37506188118811878</v>
      </c>
      <c r="I17" s="104">
        <v>175783</v>
      </c>
      <c r="J17" s="104">
        <v>175000</v>
      </c>
      <c r="K17" s="90">
        <f t="shared" si="1"/>
        <v>0.43316831683168316</v>
      </c>
      <c r="L17" s="90">
        <f t="shared" si="2"/>
        <v>1.4957009281892617</v>
      </c>
      <c r="M17" s="34"/>
      <c r="N17" s="34"/>
      <c r="O17" s="34"/>
      <c r="P17" s="33"/>
      <c r="Q17" s="33"/>
      <c r="R17" s="33"/>
      <c r="S17" s="33"/>
      <c r="T17" s="33"/>
    </row>
    <row r="18" spans="1:20" s="30" customFormat="1">
      <c r="A18" s="94" t="s">
        <v>30</v>
      </c>
      <c r="B18" s="95" t="s">
        <v>325</v>
      </c>
      <c r="C18" s="95" t="s">
        <v>331</v>
      </c>
      <c r="D18" s="95">
        <v>18471</v>
      </c>
      <c r="E18" s="97">
        <v>30000</v>
      </c>
      <c r="F18" s="96">
        <v>21262</v>
      </c>
      <c r="G18" s="96">
        <v>22118</v>
      </c>
      <c r="H18" s="98">
        <f t="shared" si="0"/>
        <v>0.73726666666666663</v>
      </c>
      <c r="I18" s="96">
        <v>23062</v>
      </c>
      <c r="J18" s="96">
        <v>23000</v>
      </c>
      <c r="K18" s="98">
        <f t="shared" si="1"/>
        <v>0.76666666666666672</v>
      </c>
      <c r="L18" s="98">
        <f t="shared" si="2"/>
        <v>1.245195170808294</v>
      </c>
      <c r="M18" s="29"/>
      <c r="N18" s="29"/>
      <c r="O18" s="29"/>
      <c r="P18" s="23"/>
      <c r="Q18" s="23"/>
      <c r="R18" s="23"/>
      <c r="S18" s="23"/>
      <c r="T18" s="23"/>
    </row>
    <row r="19" spans="1:20" s="30" customFormat="1">
      <c r="A19" s="94" t="s">
        <v>35</v>
      </c>
      <c r="B19" s="95" t="s">
        <v>31</v>
      </c>
      <c r="C19" s="95" t="s">
        <v>175</v>
      </c>
      <c r="D19" s="95">
        <v>6203</v>
      </c>
      <c r="E19" s="110">
        <v>4000</v>
      </c>
      <c r="F19" s="96">
        <v>720</v>
      </c>
      <c r="G19" s="96">
        <v>2368</v>
      </c>
      <c r="H19" s="98">
        <f t="shared" si="0"/>
        <v>0.59199999999999997</v>
      </c>
      <c r="I19" s="358">
        <v>720</v>
      </c>
      <c r="J19" s="96">
        <v>3900</v>
      </c>
      <c r="K19" s="98">
        <f t="shared" si="1"/>
        <v>0.97499999999999998</v>
      </c>
      <c r="L19" s="98">
        <f t="shared" si="2"/>
        <v>0.62872803482186035</v>
      </c>
      <c r="M19" s="29"/>
      <c r="N19" s="29"/>
      <c r="O19" s="29"/>
      <c r="P19" s="23"/>
      <c r="Q19" s="23"/>
      <c r="R19" s="23"/>
      <c r="S19" s="23"/>
      <c r="T19" s="23"/>
    </row>
    <row r="20" spans="1:20" s="30" customFormat="1">
      <c r="A20" s="94" t="s">
        <v>37</v>
      </c>
      <c r="B20" s="95" t="s">
        <v>169</v>
      </c>
      <c r="C20" s="95" t="s">
        <v>176</v>
      </c>
      <c r="D20" s="95">
        <v>319581</v>
      </c>
      <c r="E20" s="110">
        <v>670000</v>
      </c>
      <c r="F20" s="96">
        <v>338530</v>
      </c>
      <c r="G20" s="96">
        <v>388590</v>
      </c>
      <c r="H20" s="98">
        <f t="shared" si="0"/>
        <v>0.57998507462686566</v>
      </c>
      <c r="I20" s="96">
        <v>419530</v>
      </c>
      <c r="J20" s="96">
        <v>434100</v>
      </c>
      <c r="K20" s="98">
        <f t="shared" si="1"/>
        <v>0.647910447761194</v>
      </c>
      <c r="L20" s="98">
        <f t="shared" si="2"/>
        <v>1.3583410778488083</v>
      </c>
      <c r="M20" s="29"/>
      <c r="N20" s="29"/>
      <c r="O20" s="29"/>
      <c r="P20" s="23"/>
      <c r="Q20" s="23"/>
      <c r="R20" s="23"/>
      <c r="S20" s="23"/>
      <c r="T20" s="23"/>
    </row>
    <row r="21" spans="1:20" s="30" customFormat="1">
      <c r="A21" s="94" t="s">
        <v>39</v>
      </c>
      <c r="B21" s="95" t="s">
        <v>44</v>
      </c>
      <c r="C21" s="95" t="s">
        <v>177</v>
      </c>
      <c r="D21" s="95">
        <v>60237</v>
      </c>
      <c r="E21" s="99">
        <v>87000</v>
      </c>
      <c r="F21" s="96">
        <v>59359</v>
      </c>
      <c r="G21" s="96">
        <v>66332</v>
      </c>
      <c r="H21" s="98">
        <f t="shared" si="0"/>
        <v>0.76243678160919537</v>
      </c>
      <c r="I21" s="96">
        <v>71360</v>
      </c>
      <c r="J21" s="96">
        <v>73300</v>
      </c>
      <c r="K21" s="98">
        <f t="shared" si="1"/>
        <v>0.84252873563218389</v>
      </c>
      <c r="L21" s="98">
        <f t="shared" si="2"/>
        <v>1.216860069392566</v>
      </c>
      <c r="P21" s="23"/>
      <c r="Q21" s="23"/>
      <c r="R21" s="23"/>
      <c r="S21" s="23"/>
      <c r="T21" s="23"/>
    </row>
    <row r="22" spans="1:20" s="30" customFormat="1">
      <c r="A22" s="94" t="s">
        <v>41</v>
      </c>
      <c r="B22" s="95" t="s">
        <v>46</v>
      </c>
      <c r="C22" s="95" t="s">
        <v>178</v>
      </c>
      <c r="D22" s="95">
        <v>140728</v>
      </c>
      <c r="E22" s="99">
        <v>255000</v>
      </c>
      <c r="F22" s="96">
        <v>102279</v>
      </c>
      <c r="G22" s="96">
        <v>126421</v>
      </c>
      <c r="H22" s="98">
        <f t="shared" si="0"/>
        <v>0.49576862745098038</v>
      </c>
      <c r="I22" s="96">
        <v>152280</v>
      </c>
      <c r="J22" s="96">
        <v>150400</v>
      </c>
      <c r="K22" s="98">
        <f t="shared" si="1"/>
        <v>0.58980392156862749</v>
      </c>
      <c r="L22" s="98">
        <f t="shared" si="2"/>
        <v>1.0687283269853902</v>
      </c>
      <c r="M22" s="29"/>
      <c r="N22" s="29"/>
      <c r="O22" s="29"/>
      <c r="P22" s="23"/>
      <c r="Q22" s="23"/>
      <c r="R22" s="23"/>
      <c r="S22" s="23"/>
      <c r="T22" s="23"/>
    </row>
    <row r="23" spans="1:20" s="30" customFormat="1">
      <c r="A23" s="94" t="s">
        <v>43</v>
      </c>
      <c r="B23" s="95" t="s">
        <v>38</v>
      </c>
      <c r="C23" s="95" t="s">
        <v>179</v>
      </c>
      <c r="D23" s="95">
        <v>37762</v>
      </c>
      <c r="E23" s="99">
        <v>74000</v>
      </c>
      <c r="F23" s="96">
        <v>37537</v>
      </c>
      <c r="G23" s="96">
        <v>45710</v>
      </c>
      <c r="H23" s="98">
        <f t="shared" si="0"/>
        <v>0.61770270270270267</v>
      </c>
      <c r="I23" s="96">
        <v>49537</v>
      </c>
      <c r="J23" s="96">
        <v>53700</v>
      </c>
      <c r="K23" s="98">
        <f t="shared" si="1"/>
        <v>0.7256756756756757</v>
      </c>
      <c r="L23" s="98">
        <f t="shared" si="2"/>
        <v>1.4220645092950586</v>
      </c>
      <c r="P23" s="23"/>
      <c r="Q23" s="23"/>
      <c r="R23" s="23"/>
      <c r="S23" s="23"/>
      <c r="T23" s="23"/>
    </row>
    <row r="24" spans="1:20" s="30" customFormat="1">
      <c r="A24" s="94" t="s">
        <v>45</v>
      </c>
      <c r="B24" s="95" t="s">
        <v>208</v>
      </c>
      <c r="C24" s="95" t="s">
        <v>180</v>
      </c>
      <c r="D24" s="95">
        <v>29766</v>
      </c>
      <c r="E24" s="99">
        <v>57800</v>
      </c>
      <c r="F24" s="96">
        <v>22527</v>
      </c>
      <c r="G24" s="96">
        <v>28483</v>
      </c>
      <c r="H24" s="98">
        <f t="shared" si="0"/>
        <v>0.49278546712802768</v>
      </c>
      <c r="I24" s="96">
        <v>29527</v>
      </c>
      <c r="J24" s="96">
        <v>34000</v>
      </c>
      <c r="K24" s="98">
        <f t="shared" si="1"/>
        <v>0.58823529411764708</v>
      </c>
      <c r="L24" s="98">
        <f t="shared" si="2"/>
        <v>1.1422428273869516</v>
      </c>
      <c r="P24" s="23"/>
      <c r="Q24" s="23"/>
      <c r="R24" s="23"/>
      <c r="S24" s="23"/>
      <c r="T24" s="23"/>
    </row>
    <row r="25" spans="1:20" s="30" customFormat="1">
      <c r="A25" s="94" t="s">
        <v>48</v>
      </c>
      <c r="B25" s="95" t="s">
        <v>40</v>
      </c>
      <c r="C25" s="95" t="s">
        <v>181</v>
      </c>
      <c r="D25" s="95">
        <v>58</v>
      </c>
      <c r="E25" s="99">
        <v>0</v>
      </c>
      <c r="F25" s="96">
        <v>10</v>
      </c>
      <c r="G25" s="96">
        <v>11</v>
      </c>
      <c r="H25" s="98" t="str">
        <f t="shared" si="0"/>
        <v/>
      </c>
      <c r="I25" s="96">
        <v>38</v>
      </c>
      <c r="J25" s="96"/>
      <c r="K25" s="98" t="str">
        <f t="shared" si="1"/>
        <v/>
      </c>
      <c r="L25" s="98">
        <f t="shared" si="2"/>
        <v>0</v>
      </c>
      <c r="P25" s="23"/>
      <c r="Q25" s="23"/>
      <c r="R25" s="23"/>
      <c r="S25" s="23"/>
      <c r="T25" s="23"/>
    </row>
    <row r="26" spans="1:20" s="30" customFormat="1">
      <c r="A26" s="94" t="s">
        <v>49</v>
      </c>
      <c r="B26" s="95" t="s">
        <v>42</v>
      </c>
      <c r="C26" s="95" t="s">
        <v>182</v>
      </c>
      <c r="D26" s="95">
        <v>1356</v>
      </c>
      <c r="E26" s="99">
        <v>3600</v>
      </c>
      <c r="F26" s="96">
        <v>581</v>
      </c>
      <c r="G26" s="96">
        <v>889</v>
      </c>
      <c r="H26" s="98">
        <f t="shared" si="0"/>
        <v>0.24694444444444444</v>
      </c>
      <c r="I26" s="96">
        <v>1581</v>
      </c>
      <c r="J26" s="96">
        <v>1400</v>
      </c>
      <c r="K26" s="98">
        <f t="shared" si="1"/>
        <v>0.3888888888888889</v>
      </c>
      <c r="L26" s="98">
        <f t="shared" si="2"/>
        <v>1.0324483775811208</v>
      </c>
      <c r="P26" s="23"/>
      <c r="Q26" s="23"/>
      <c r="R26" s="23"/>
      <c r="S26" s="23"/>
      <c r="T26" s="23"/>
    </row>
    <row r="27" spans="1:20" s="30" customFormat="1">
      <c r="A27" s="94" t="s">
        <v>51</v>
      </c>
      <c r="B27" s="95" t="s">
        <v>52</v>
      </c>
      <c r="C27" s="95" t="s">
        <v>183</v>
      </c>
      <c r="D27" s="95">
        <v>33322</v>
      </c>
      <c r="E27" s="99">
        <v>20000</v>
      </c>
      <c r="F27" s="96">
        <v>3474</v>
      </c>
      <c r="G27" s="96">
        <v>8691</v>
      </c>
      <c r="H27" s="98">
        <f t="shared" si="0"/>
        <v>0.43454999999999999</v>
      </c>
      <c r="I27" s="96">
        <v>9474</v>
      </c>
      <c r="J27" s="96">
        <v>9200</v>
      </c>
      <c r="K27" s="98">
        <f t="shared" si="1"/>
        <v>0.46</v>
      </c>
      <c r="L27" s="98">
        <f t="shared" si="2"/>
        <v>0.27609387191645157</v>
      </c>
      <c r="P27" s="23"/>
      <c r="Q27" s="23"/>
      <c r="R27" s="23"/>
      <c r="S27" s="23"/>
      <c r="T27" s="23"/>
    </row>
    <row r="28" spans="1:20" s="30" customFormat="1">
      <c r="A28" s="94" t="s">
        <v>203</v>
      </c>
      <c r="B28" s="95" t="s">
        <v>50</v>
      </c>
      <c r="C28" s="95" t="s">
        <v>184</v>
      </c>
      <c r="D28" s="95">
        <v>180681</v>
      </c>
      <c r="E28" s="99">
        <v>300000</v>
      </c>
      <c r="F28" s="96">
        <v>47267</v>
      </c>
      <c r="G28" s="96">
        <v>60791</v>
      </c>
      <c r="H28" s="98">
        <f t="shared" si="0"/>
        <v>0.20263666666666666</v>
      </c>
      <c r="I28" s="96">
        <v>82691</v>
      </c>
      <c r="J28" s="96">
        <v>70800</v>
      </c>
      <c r="K28" s="98">
        <f t="shared" si="1"/>
        <v>0.23599999999999999</v>
      </c>
      <c r="L28" s="98">
        <f t="shared" si="2"/>
        <v>0.39185083102263102</v>
      </c>
      <c r="M28" s="29"/>
      <c r="N28" s="29"/>
      <c r="O28" s="29"/>
      <c r="P28" s="23"/>
      <c r="Q28" s="23"/>
      <c r="R28" s="23"/>
      <c r="S28" s="23"/>
      <c r="T28" s="23"/>
    </row>
    <row r="29" spans="1:20" s="30" customFormat="1" ht="21" customHeight="1">
      <c r="A29" s="94" t="s">
        <v>204</v>
      </c>
      <c r="B29" s="95" t="s">
        <v>53</v>
      </c>
      <c r="C29" s="95" t="s">
        <v>185</v>
      </c>
      <c r="D29" s="95">
        <v>68</v>
      </c>
      <c r="E29" s="99">
        <v>0</v>
      </c>
      <c r="F29" s="96"/>
      <c r="G29" s="96"/>
      <c r="H29" s="98" t="str">
        <f t="shared" si="0"/>
        <v/>
      </c>
      <c r="I29" s="96"/>
      <c r="J29" s="96"/>
      <c r="K29" s="98" t="str">
        <f t="shared" si="1"/>
        <v/>
      </c>
      <c r="L29" s="98">
        <f t="shared" si="2"/>
        <v>0</v>
      </c>
      <c r="P29" s="23"/>
      <c r="Q29" s="23"/>
      <c r="R29" s="23"/>
      <c r="S29" s="23"/>
      <c r="T29" s="23"/>
    </row>
    <row r="30" spans="1:20" s="30" customFormat="1">
      <c r="A30" s="94" t="s">
        <v>205</v>
      </c>
      <c r="B30" s="95" t="s">
        <v>65</v>
      </c>
      <c r="C30" s="95" t="s">
        <v>186</v>
      </c>
      <c r="D30" s="95">
        <v>42901</v>
      </c>
      <c r="E30" s="99">
        <v>90000</v>
      </c>
      <c r="F30" s="96">
        <v>40786</v>
      </c>
      <c r="G30" s="96">
        <v>47100</v>
      </c>
      <c r="H30" s="98">
        <f t="shared" si="0"/>
        <v>0.52333333333333332</v>
      </c>
      <c r="I30" s="96">
        <v>50786</v>
      </c>
      <c r="J30" s="96">
        <v>53300</v>
      </c>
      <c r="K30" s="98">
        <f t="shared" si="1"/>
        <v>0.59222222222222221</v>
      </c>
      <c r="L30" s="98">
        <f t="shared" si="2"/>
        <v>1.2423952821612549</v>
      </c>
      <c r="M30" s="29"/>
      <c r="N30" s="29"/>
      <c r="O30" s="29"/>
      <c r="P30" s="23"/>
      <c r="Q30" s="23"/>
      <c r="R30" s="23"/>
      <c r="S30" s="23"/>
      <c r="T30" s="23"/>
    </row>
    <row r="31" spans="1:20" s="30" customFormat="1">
      <c r="A31" s="94" t="s">
        <v>206</v>
      </c>
      <c r="B31" s="116" t="s">
        <v>54</v>
      </c>
      <c r="C31" s="116" t="s">
        <v>187</v>
      </c>
      <c r="D31" s="116">
        <v>51733</v>
      </c>
      <c r="E31" s="99">
        <v>30000</v>
      </c>
      <c r="F31" s="96">
        <v>15776</v>
      </c>
      <c r="G31" s="96">
        <v>53770</v>
      </c>
      <c r="H31" s="98">
        <f t="shared" si="0"/>
        <v>1.7923333333333333</v>
      </c>
      <c r="I31" s="358">
        <v>41776</v>
      </c>
      <c r="J31" s="96">
        <v>54300</v>
      </c>
      <c r="K31" s="98">
        <f t="shared" si="1"/>
        <v>1.81</v>
      </c>
      <c r="L31" s="98">
        <f t="shared" si="2"/>
        <v>1.0496201650783832</v>
      </c>
      <c r="P31" s="23"/>
      <c r="Q31" s="23"/>
      <c r="R31" s="23"/>
      <c r="S31" s="23"/>
      <c r="T31" s="23"/>
    </row>
    <row r="32" spans="1:20" s="30" customFormat="1">
      <c r="A32" s="94" t="s">
        <v>207</v>
      </c>
      <c r="B32" s="95" t="s">
        <v>66</v>
      </c>
      <c r="C32" s="95" t="s">
        <v>188</v>
      </c>
      <c r="D32" s="95">
        <v>27149</v>
      </c>
      <c r="E32" s="110">
        <v>54900</v>
      </c>
      <c r="F32" s="96">
        <v>26362</v>
      </c>
      <c r="G32" s="96">
        <v>30483</v>
      </c>
      <c r="H32" s="98">
        <f t="shared" si="0"/>
        <v>0.55524590163934429</v>
      </c>
      <c r="I32" s="96">
        <v>38362</v>
      </c>
      <c r="J32" s="96">
        <v>35600</v>
      </c>
      <c r="K32" s="98">
        <f t="shared" si="1"/>
        <v>0.64845173041894355</v>
      </c>
      <c r="L32" s="98">
        <f t="shared" si="2"/>
        <v>1.3112821835058381</v>
      </c>
      <c r="M32" s="29"/>
      <c r="N32" s="29"/>
      <c r="O32" s="29"/>
      <c r="P32" s="23"/>
      <c r="Q32" s="23"/>
      <c r="R32" s="23"/>
      <c r="S32" s="23"/>
      <c r="T32" s="23"/>
    </row>
    <row r="33" spans="1:20" s="30" customFormat="1">
      <c r="A33" s="94" t="s">
        <v>209</v>
      </c>
      <c r="B33" s="95" t="s">
        <v>70</v>
      </c>
      <c r="C33" s="95" t="s">
        <v>189</v>
      </c>
      <c r="D33" s="95">
        <v>302</v>
      </c>
      <c r="E33" s="99">
        <v>500</v>
      </c>
      <c r="F33" s="96">
        <v>276</v>
      </c>
      <c r="G33" s="96">
        <v>492</v>
      </c>
      <c r="H33" s="98">
        <f t="shared" si="0"/>
        <v>0.98399999999999999</v>
      </c>
      <c r="I33" s="96">
        <v>576</v>
      </c>
      <c r="J33" s="96">
        <v>600</v>
      </c>
      <c r="K33" s="98">
        <f t="shared" si="1"/>
        <v>1.2</v>
      </c>
      <c r="L33" s="98">
        <f t="shared" si="2"/>
        <v>1.9867549668874172</v>
      </c>
      <c r="P33" s="23"/>
      <c r="Q33" s="23"/>
      <c r="R33" s="23"/>
      <c r="S33" s="23"/>
      <c r="T33" s="23"/>
    </row>
    <row r="34" spans="1:20" s="30" customFormat="1">
      <c r="A34" s="94" t="s">
        <v>323</v>
      </c>
      <c r="B34" s="95" t="s">
        <v>318</v>
      </c>
      <c r="C34" s="95" t="s">
        <v>190</v>
      </c>
      <c r="D34" s="95">
        <v>817</v>
      </c>
      <c r="E34" s="99">
        <v>2000</v>
      </c>
      <c r="F34" s="96">
        <v>1732</v>
      </c>
      <c r="G34" s="96">
        <v>1732</v>
      </c>
      <c r="H34" s="98">
        <f t="shared" si="0"/>
        <v>0.86599999999999999</v>
      </c>
      <c r="I34" s="96">
        <v>2032</v>
      </c>
      <c r="J34" s="96">
        <v>2000</v>
      </c>
      <c r="K34" s="98">
        <f t="shared" si="1"/>
        <v>1</v>
      </c>
      <c r="L34" s="98">
        <f t="shared" si="2"/>
        <v>2.4479804161566707</v>
      </c>
      <c r="P34" s="23"/>
      <c r="Q34" s="23"/>
      <c r="R34" s="23"/>
      <c r="S34" s="23"/>
      <c r="T34" s="23"/>
    </row>
    <row r="35" spans="1:20" s="30" customFormat="1" ht="78" customHeight="1">
      <c r="A35" s="94" t="s">
        <v>354</v>
      </c>
      <c r="B35" s="286" t="s">
        <v>567</v>
      </c>
      <c r="C35" s="95"/>
      <c r="D35" s="95"/>
      <c r="E35" s="99">
        <v>806400</v>
      </c>
      <c r="F35" s="96">
        <v>19029</v>
      </c>
      <c r="G35" s="96">
        <v>24304</v>
      </c>
      <c r="H35" s="98">
        <f t="shared" si="0"/>
        <v>3.0138888888888889E-2</v>
      </c>
      <c r="I35" s="96">
        <v>50304</v>
      </c>
      <c r="J35" s="96">
        <v>50300</v>
      </c>
      <c r="K35" s="98">
        <f t="shared" si="1"/>
        <v>6.2375992063492064E-2</v>
      </c>
      <c r="L35" s="98" t="str">
        <f t="shared" si="2"/>
        <v/>
      </c>
      <c r="P35" s="23"/>
      <c r="Q35" s="23"/>
      <c r="R35" s="23"/>
      <c r="S35" s="23"/>
      <c r="T35" s="23"/>
    </row>
    <row r="36" spans="1:20" s="30" customFormat="1">
      <c r="A36" s="94" t="s">
        <v>566</v>
      </c>
      <c r="B36" s="95" t="s">
        <v>568</v>
      </c>
      <c r="C36" s="95"/>
      <c r="D36" s="95"/>
      <c r="E36" s="99">
        <v>39000</v>
      </c>
      <c r="F36" s="96"/>
      <c r="G36" s="96"/>
      <c r="H36" s="98">
        <f t="shared" si="0"/>
        <v>0</v>
      </c>
      <c r="I36" s="96"/>
      <c r="J36" s="96"/>
      <c r="K36" s="98">
        <f t="shared" si="1"/>
        <v>0</v>
      </c>
      <c r="L36" s="98" t="str">
        <f t="shared" si="2"/>
        <v/>
      </c>
      <c r="P36" s="23"/>
      <c r="Q36" s="23"/>
      <c r="R36" s="23"/>
      <c r="S36" s="23"/>
      <c r="T36" s="23"/>
    </row>
    <row r="37" spans="1:20" s="30" customFormat="1">
      <c r="A37" s="284" t="s">
        <v>55</v>
      </c>
      <c r="B37" s="287" t="s">
        <v>67</v>
      </c>
      <c r="C37" s="287"/>
      <c r="D37" s="288">
        <f>D38+D43</f>
        <v>-141498</v>
      </c>
      <c r="E37" s="288">
        <f>E38+E43</f>
        <v>246800</v>
      </c>
      <c r="F37" s="288">
        <f>F38+F43</f>
        <v>-126727</v>
      </c>
      <c r="G37" s="288">
        <f>G38+G43</f>
        <v>-139588</v>
      </c>
      <c r="H37" s="105"/>
      <c r="I37" s="288">
        <f>I38+I43</f>
        <v>-107000</v>
      </c>
      <c r="J37" s="288">
        <f>J38+J43</f>
        <v>-117000</v>
      </c>
      <c r="K37" s="105"/>
      <c r="L37" s="105"/>
      <c r="M37" s="29"/>
      <c r="N37" s="29"/>
      <c r="O37" s="29"/>
      <c r="P37" s="23"/>
      <c r="Q37" s="23"/>
      <c r="R37" s="23"/>
      <c r="S37" s="23"/>
      <c r="T37" s="23"/>
    </row>
    <row r="38" spans="1:20" s="30" customFormat="1">
      <c r="A38" s="289" t="s">
        <v>25</v>
      </c>
      <c r="B38" s="290" t="s">
        <v>68</v>
      </c>
      <c r="C38" s="290"/>
      <c r="D38" s="99">
        <f>D39+D40+D42+D41</f>
        <v>106548</v>
      </c>
      <c r="E38" s="99">
        <f>E39+E40+E42+E41</f>
        <v>246800</v>
      </c>
      <c r="F38" s="99">
        <f>F39+F40+F42+F41</f>
        <v>95060</v>
      </c>
      <c r="G38" s="99">
        <f>G39+G40+G42+G41</f>
        <v>113282</v>
      </c>
      <c r="H38" s="98">
        <f t="shared" si="0"/>
        <v>0.4590032414910859</v>
      </c>
      <c r="I38" s="99">
        <f>I39+I40+I42+I41</f>
        <v>143000</v>
      </c>
      <c r="J38" s="99">
        <v>143000</v>
      </c>
      <c r="K38" s="98">
        <f t="shared" si="1"/>
        <v>0.5794165316045381</v>
      </c>
      <c r="L38" s="98">
        <f t="shared" si="2"/>
        <v>1.3421181063933627</v>
      </c>
      <c r="M38" s="29"/>
      <c r="N38" s="29"/>
      <c r="O38" s="29"/>
      <c r="P38" s="23"/>
      <c r="Q38" s="23"/>
      <c r="R38" s="23"/>
      <c r="S38" s="23"/>
      <c r="T38" s="23"/>
    </row>
    <row r="39" spans="1:20" s="30" customFormat="1">
      <c r="A39" s="94" t="s">
        <v>47</v>
      </c>
      <c r="B39" s="116" t="s">
        <v>69</v>
      </c>
      <c r="C39" s="116" t="s">
        <v>191</v>
      </c>
      <c r="D39" s="116">
        <v>103970</v>
      </c>
      <c r="E39" s="99">
        <v>243000</v>
      </c>
      <c r="F39" s="96">
        <v>91597</v>
      </c>
      <c r="G39" s="96">
        <v>109330</v>
      </c>
      <c r="H39" s="98">
        <f t="shared" si="0"/>
        <v>0.44991769547325106</v>
      </c>
      <c r="I39" s="96">
        <v>137900</v>
      </c>
      <c r="J39" s="99">
        <v>137900</v>
      </c>
      <c r="K39" s="98">
        <f t="shared" si="1"/>
        <v>0.56748971193415643</v>
      </c>
      <c r="L39" s="98">
        <f t="shared" si="2"/>
        <v>1.3263441377320382</v>
      </c>
      <c r="M39" s="29"/>
      <c r="N39" s="29"/>
      <c r="O39" s="29"/>
      <c r="P39" s="23"/>
      <c r="Q39" s="23"/>
      <c r="R39" s="23"/>
      <c r="S39" s="23"/>
      <c r="T39" s="23"/>
    </row>
    <row r="40" spans="1:20" s="30" customFormat="1">
      <c r="A40" s="94" t="s">
        <v>47</v>
      </c>
      <c r="B40" s="116" t="s">
        <v>56</v>
      </c>
      <c r="C40" s="116"/>
      <c r="D40" s="116">
        <v>2461</v>
      </c>
      <c r="E40" s="99">
        <v>3800</v>
      </c>
      <c r="F40" s="99">
        <v>3392</v>
      </c>
      <c r="G40" s="99">
        <v>3881</v>
      </c>
      <c r="H40" s="98">
        <f t="shared" si="0"/>
        <v>1.0213157894736842</v>
      </c>
      <c r="I40" s="99">
        <v>5000</v>
      </c>
      <c r="J40" s="99">
        <v>5000</v>
      </c>
      <c r="K40" s="98">
        <f t="shared" si="1"/>
        <v>1.3157894736842106</v>
      </c>
      <c r="L40" s="98">
        <f t="shared" si="2"/>
        <v>2.0316944331572531</v>
      </c>
      <c r="M40" s="29"/>
      <c r="N40" s="29"/>
      <c r="O40" s="29"/>
      <c r="P40" s="23"/>
      <c r="Q40" s="23"/>
      <c r="R40" s="23"/>
      <c r="S40" s="23"/>
      <c r="T40" s="23"/>
    </row>
    <row r="41" spans="1:20" s="30" customFormat="1" ht="25.5" customHeight="1">
      <c r="A41" s="94" t="s">
        <v>47</v>
      </c>
      <c r="B41" s="116" t="s">
        <v>338</v>
      </c>
      <c r="C41" s="116" t="s">
        <v>339</v>
      </c>
      <c r="D41" s="116">
        <v>6</v>
      </c>
      <c r="E41" s="99"/>
      <c r="F41" s="96">
        <f>ROUND(VLOOKUP(C41,[2]TT!$B$12:$O$196,9,0)/1000000,0)</f>
        <v>0</v>
      </c>
      <c r="G41" s="96">
        <f>ROUND(VLOOKUP(C41,TT!$B$12:$O$196,9,0)/1000000,0)</f>
        <v>0</v>
      </c>
      <c r="H41" s="98" t="str">
        <f t="shared" si="0"/>
        <v/>
      </c>
      <c r="I41" s="96"/>
      <c r="J41" s="99">
        <v>0</v>
      </c>
      <c r="K41" s="98" t="str">
        <f t="shared" si="1"/>
        <v/>
      </c>
      <c r="L41" s="98">
        <f t="shared" si="2"/>
        <v>0</v>
      </c>
      <c r="M41" s="29"/>
      <c r="N41" s="29"/>
      <c r="O41" s="29"/>
      <c r="P41" s="23"/>
      <c r="Q41" s="23"/>
      <c r="R41" s="23"/>
      <c r="S41" s="23"/>
      <c r="T41" s="23"/>
    </row>
    <row r="42" spans="1:20" s="30" customFormat="1">
      <c r="A42" s="94" t="s">
        <v>47</v>
      </c>
      <c r="B42" s="116" t="s">
        <v>72</v>
      </c>
      <c r="C42" s="116" t="s">
        <v>194</v>
      </c>
      <c r="D42" s="116">
        <v>111</v>
      </c>
      <c r="E42" s="99">
        <v>0</v>
      </c>
      <c r="F42" s="96">
        <v>71</v>
      </c>
      <c r="G42" s="96">
        <v>71</v>
      </c>
      <c r="H42" s="98" t="str">
        <f t="shared" si="0"/>
        <v/>
      </c>
      <c r="I42" s="96">
        <v>100</v>
      </c>
      <c r="J42" s="99">
        <v>100</v>
      </c>
      <c r="K42" s="98" t="str">
        <f t="shared" si="1"/>
        <v/>
      </c>
      <c r="L42" s="98">
        <f t="shared" si="2"/>
        <v>0.90090090090090091</v>
      </c>
      <c r="M42" s="29"/>
      <c r="N42" s="29"/>
      <c r="O42" s="29"/>
      <c r="P42" s="23"/>
      <c r="Q42" s="23"/>
      <c r="R42" s="23"/>
      <c r="S42" s="23"/>
      <c r="T42" s="23"/>
    </row>
    <row r="43" spans="1:20" s="30" customFormat="1">
      <c r="A43" s="94" t="s">
        <v>30</v>
      </c>
      <c r="B43" s="116" t="s">
        <v>71</v>
      </c>
      <c r="C43" s="116" t="s">
        <v>195</v>
      </c>
      <c r="D43" s="116">
        <v>-248046</v>
      </c>
      <c r="E43" s="99">
        <v>0</v>
      </c>
      <c r="F43" s="96">
        <v>-221787</v>
      </c>
      <c r="G43" s="96">
        <v>-252870</v>
      </c>
      <c r="H43" s="98" t="str">
        <f t="shared" si="0"/>
        <v/>
      </c>
      <c r="I43" s="96">
        <v>-250000</v>
      </c>
      <c r="J43" s="99">
        <v>-260000</v>
      </c>
      <c r="K43" s="98" t="str">
        <f t="shared" si="1"/>
        <v/>
      </c>
      <c r="L43" s="98">
        <f t="shared" si="2"/>
        <v>1.0481926739395113</v>
      </c>
      <c r="P43" s="23"/>
      <c r="Q43" s="23"/>
      <c r="R43" s="23"/>
      <c r="S43" s="23"/>
      <c r="T43" s="23"/>
    </row>
    <row r="44" spans="1:20" s="22" customFormat="1">
      <c r="A44" s="85" t="s">
        <v>59</v>
      </c>
      <c r="B44" s="86" t="s">
        <v>174</v>
      </c>
      <c r="C44" s="86" t="s">
        <v>296</v>
      </c>
      <c r="D44" s="86"/>
      <c r="E44" s="288"/>
      <c r="F44" s="291">
        <f>ROUND(VLOOKUP(C44,[2]TT!$B$12:$O$196,9,0)/1000000,0)+ROUND([2]TT!$K$160/1000000,0)</f>
        <v>0</v>
      </c>
      <c r="G44" s="291">
        <f>ROUND(VLOOKUP(C44,TT!$B$12:$O$196,9,0)/1000000,0)+ROUND(TT!$K$160/1000000,0)</f>
        <v>0</v>
      </c>
      <c r="H44" s="105" t="str">
        <f t="shared" si="0"/>
        <v/>
      </c>
      <c r="I44" s="291"/>
      <c r="J44" s="291"/>
      <c r="K44" s="105" t="str">
        <f t="shared" si="1"/>
        <v/>
      </c>
      <c r="L44" s="105" t="str">
        <f t="shared" si="2"/>
        <v/>
      </c>
      <c r="P44" s="24"/>
      <c r="Q44" s="24"/>
      <c r="R44" s="24"/>
      <c r="S44" s="24"/>
      <c r="T44" s="24"/>
    </row>
    <row r="45" spans="1:20" s="22" customFormat="1">
      <c r="A45" s="284" t="s">
        <v>57</v>
      </c>
      <c r="B45" s="292" t="s">
        <v>202</v>
      </c>
      <c r="C45" s="86" t="s">
        <v>317</v>
      </c>
      <c r="D45" s="86">
        <v>1041411</v>
      </c>
      <c r="E45" s="288">
        <v>3046300</v>
      </c>
      <c r="F45" s="291">
        <v>861280</v>
      </c>
      <c r="G45" s="291">
        <v>1028061</v>
      </c>
      <c r="H45" s="105">
        <f t="shared" si="0"/>
        <v>0.33747858057315433</v>
      </c>
      <c r="I45" s="291">
        <f>I47+I49</f>
        <v>1169948</v>
      </c>
      <c r="J45" s="291">
        <f>J47+J49</f>
        <v>1199948</v>
      </c>
      <c r="K45" s="105">
        <f t="shared" si="1"/>
        <v>0.39390342382562454</v>
      </c>
      <c r="L45" s="105">
        <f t="shared" si="2"/>
        <v>1.1522328840390585</v>
      </c>
      <c r="M45" s="275"/>
      <c r="N45" s="275"/>
      <c r="O45" s="275"/>
      <c r="P45" s="24"/>
      <c r="Q45" s="24"/>
      <c r="R45" s="24"/>
      <c r="S45" s="24"/>
      <c r="T45" s="24"/>
    </row>
    <row r="46" spans="1:20" s="35" customFormat="1" ht="25.5" hidden="1" outlineLevel="1">
      <c r="A46" s="295"/>
      <c r="B46" s="103" t="s">
        <v>605</v>
      </c>
      <c r="C46" s="88" t="s">
        <v>317</v>
      </c>
      <c r="D46" s="88">
        <f>D45-D35-D30-D28</f>
        <v>817829</v>
      </c>
      <c r="E46" s="88">
        <f t="shared" ref="E46:G46" si="3">E45-E35-E30-E28</f>
        <v>1849900</v>
      </c>
      <c r="F46" s="88">
        <f t="shared" si="3"/>
        <v>754198</v>
      </c>
      <c r="G46" s="88">
        <f t="shared" si="3"/>
        <v>895866</v>
      </c>
      <c r="H46" s="90">
        <f>IFERROR(G46/E46,"")</f>
        <v>0.48427806908481541</v>
      </c>
      <c r="I46" s="88">
        <f>I45-I35-I30-I28</f>
        <v>986167</v>
      </c>
      <c r="J46" s="88">
        <f>J45-J35-J30-J28</f>
        <v>1025548</v>
      </c>
      <c r="K46" s="90">
        <f t="shared" si="1"/>
        <v>0.55438023676955506</v>
      </c>
      <c r="L46" s="90">
        <f t="shared" si="2"/>
        <v>1.2539883031782928</v>
      </c>
      <c r="M46" s="34"/>
      <c r="N46" s="34"/>
      <c r="O46" s="34"/>
      <c r="P46" s="33"/>
      <c r="Q46" s="33"/>
      <c r="R46" s="33"/>
      <c r="S46" s="33"/>
      <c r="T46" s="33"/>
    </row>
    <row r="47" spans="1:20" s="35" customFormat="1" collapsed="1">
      <c r="A47" s="289" t="s">
        <v>25</v>
      </c>
      <c r="B47" s="95" t="s">
        <v>319</v>
      </c>
      <c r="C47" s="116"/>
      <c r="D47" s="116">
        <v>494244</v>
      </c>
      <c r="E47" s="96">
        <v>2080637</v>
      </c>
      <c r="F47" s="96">
        <v>427727</v>
      </c>
      <c r="G47" s="96">
        <v>514823</v>
      </c>
      <c r="H47" s="98">
        <f t="shared" si="0"/>
        <v>0.24743528063761241</v>
      </c>
      <c r="I47" s="96">
        <v>590015</v>
      </c>
      <c r="J47" s="96">
        <v>605015</v>
      </c>
      <c r="K47" s="98">
        <f t="shared" si="1"/>
        <v>0.29078354369359</v>
      </c>
      <c r="L47" s="98">
        <f t="shared" si="2"/>
        <v>1.2241220935408421</v>
      </c>
      <c r="M47" s="34"/>
      <c r="N47" s="34"/>
      <c r="O47" s="34"/>
      <c r="P47" s="33"/>
      <c r="Q47" s="33"/>
      <c r="R47" s="33"/>
      <c r="S47" s="33"/>
      <c r="T47" s="33"/>
    </row>
    <row r="48" spans="1:20" s="35" customFormat="1" ht="16.5" hidden="1" customHeight="1" outlineLevel="1">
      <c r="A48" s="102" t="s">
        <v>47</v>
      </c>
      <c r="B48" s="103" t="s">
        <v>350</v>
      </c>
      <c r="C48" s="88"/>
      <c r="D48" s="88"/>
      <c r="E48" s="104">
        <f>E47-E30-129104-E35</f>
        <v>1055133</v>
      </c>
      <c r="F48" s="104">
        <f>F47-F30-29185.117076</f>
        <v>357755.88292399998</v>
      </c>
      <c r="G48" s="104">
        <f>G47-G30-31441.053234</f>
        <v>436281.94676600001</v>
      </c>
      <c r="H48" s="98">
        <f t="shared" si="0"/>
        <v>0.41348526372125599</v>
      </c>
      <c r="I48" s="104">
        <f>I47-I30-59923</f>
        <v>479306</v>
      </c>
      <c r="J48" s="104"/>
      <c r="K48" s="98">
        <f t="shared" si="1"/>
        <v>0</v>
      </c>
      <c r="L48" s="98" t="str">
        <f t="shared" si="2"/>
        <v/>
      </c>
      <c r="M48" s="357"/>
      <c r="N48" s="34"/>
      <c r="O48" s="34"/>
      <c r="P48" s="33"/>
      <c r="Q48" s="33"/>
      <c r="R48" s="33"/>
      <c r="S48" s="33"/>
      <c r="T48" s="33"/>
    </row>
    <row r="49" spans="1:20" s="35" customFormat="1" collapsed="1">
      <c r="A49" s="289" t="s">
        <v>30</v>
      </c>
      <c r="B49" s="95" t="s">
        <v>320</v>
      </c>
      <c r="C49" s="116"/>
      <c r="D49" s="96">
        <f>D45-D47</f>
        <v>547167</v>
      </c>
      <c r="E49" s="96">
        <f>E45-E47</f>
        <v>965663</v>
      </c>
      <c r="F49" s="96">
        <f>F45-F47</f>
        <v>433553</v>
      </c>
      <c r="G49" s="96">
        <f>G45-G47</f>
        <v>513238</v>
      </c>
      <c r="H49" s="98">
        <f t="shared" si="0"/>
        <v>0.53148769291150222</v>
      </c>
      <c r="I49" s="96">
        <v>579933</v>
      </c>
      <c r="J49" s="96">
        <v>594933</v>
      </c>
      <c r="K49" s="98">
        <f t="shared" si="1"/>
        <v>0.61608759991839801</v>
      </c>
      <c r="L49" s="98">
        <f t="shared" si="2"/>
        <v>1.0872969312842331</v>
      </c>
      <c r="M49" s="34"/>
      <c r="N49" s="34"/>
      <c r="O49" s="34"/>
      <c r="P49" s="33"/>
      <c r="Q49" s="33"/>
      <c r="R49" s="33"/>
      <c r="S49" s="33"/>
      <c r="T49" s="33"/>
    </row>
    <row r="50" spans="1:20" s="35" customFormat="1" ht="16.5" hidden="1" customHeight="1" outlineLevel="1">
      <c r="A50" s="102" t="s">
        <v>47</v>
      </c>
      <c r="B50" s="103" t="s">
        <v>351</v>
      </c>
      <c r="C50" s="88"/>
      <c r="D50" s="88"/>
      <c r="E50" s="104">
        <f>E49-125136</f>
        <v>840527</v>
      </c>
      <c r="F50" s="104">
        <f>F49-215336.783274</f>
        <v>218216.21672600001</v>
      </c>
      <c r="G50" s="104">
        <f>G49-215336.783274</f>
        <v>297901.21672600001</v>
      </c>
      <c r="H50" s="105">
        <f t="shared" ref="H50:H53" si="4">IFERROR(G50/E50,"")</f>
        <v>0.35442194804688015</v>
      </c>
      <c r="I50" s="104"/>
      <c r="J50" s="104"/>
      <c r="K50" s="279">
        <f t="shared" si="1"/>
        <v>0</v>
      </c>
      <c r="L50" s="105" t="str">
        <f>IFERROR(#REF!/D50,"")</f>
        <v/>
      </c>
      <c r="M50" s="34"/>
      <c r="N50" s="34"/>
      <c r="O50" s="34"/>
      <c r="P50" s="33"/>
      <c r="Q50" s="33"/>
      <c r="R50" s="33"/>
      <c r="S50" s="33"/>
      <c r="T50" s="33"/>
    </row>
    <row r="51" spans="1:20" s="30" customFormat="1" ht="16.5" hidden="1" customHeight="1" outlineLevel="1">
      <c r="A51" s="289" t="s">
        <v>35</v>
      </c>
      <c r="B51" s="95" t="s">
        <v>340</v>
      </c>
      <c r="C51" s="116"/>
      <c r="D51" s="116"/>
      <c r="E51" s="96"/>
      <c r="F51" s="96" t="e">
        <f>#REF!+#REF!+#REF!+#REF!+#REF!+#REF!+#REF!+#REF!+#REF!+#REF!+#REF!+#REF!+F21+#REF!</f>
        <v>#REF!</v>
      </c>
      <c r="G51" s="96" t="e">
        <f>#REF!+#REF!+#REF!+#REF!+#REF!+#REF!+#REF!+#REF!+#REF!+#REF!+#REF!+#REF!+G21+#REF!</f>
        <v>#REF!</v>
      </c>
      <c r="H51" s="105" t="str">
        <f t="shared" si="4"/>
        <v/>
      </c>
      <c r="I51" s="96"/>
      <c r="J51" s="96"/>
      <c r="K51" s="279" t="str">
        <f t="shared" si="1"/>
        <v/>
      </c>
      <c r="L51" s="105" t="str">
        <f>IFERROR(#REF!/D51,"")</f>
        <v/>
      </c>
      <c r="M51" s="29"/>
      <c r="N51" s="29"/>
      <c r="O51" s="29"/>
      <c r="P51" s="23"/>
      <c r="Q51" s="23"/>
      <c r="R51" s="23"/>
      <c r="S51" s="23"/>
      <c r="T51" s="23"/>
    </row>
    <row r="52" spans="1:20" s="30" customFormat="1" ht="16.5" hidden="1" customHeight="1" outlineLevel="1">
      <c r="A52" s="289" t="s">
        <v>37</v>
      </c>
      <c r="B52" s="95" t="s">
        <v>341</v>
      </c>
      <c r="C52" s="116"/>
      <c r="D52" s="116"/>
      <c r="E52" s="96"/>
      <c r="F52" s="96" t="e">
        <f>F45-F51</f>
        <v>#REF!</v>
      </c>
      <c r="G52" s="96" t="e">
        <f>G45-G51</f>
        <v>#REF!</v>
      </c>
      <c r="H52" s="105" t="str">
        <f t="shared" si="4"/>
        <v/>
      </c>
      <c r="I52" s="96"/>
      <c r="J52" s="96"/>
      <c r="K52" s="279" t="str">
        <f t="shared" si="1"/>
        <v/>
      </c>
      <c r="L52" s="105" t="str">
        <f>IFERROR(#REF!/D52,"")</f>
        <v/>
      </c>
      <c r="M52" s="29"/>
      <c r="N52" s="29"/>
      <c r="O52" s="29"/>
      <c r="P52" s="23"/>
      <c r="Q52" s="23"/>
      <c r="R52" s="23"/>
      <c r="S52" s="23"/>
      <c r="T52" s="23"/>
    </row>
    <row r="53" spans="1:20" s="30" customFormat="1" ht="14.25" customHeight="1" collapsed="1">
      <c r="A53" s="117"/>
      <c r="B53" s="118"/>
      <c r="C53" s="119"/>
      <c r="D53" s="119"/>
      <c r="E53" s="120"/>
      <c r="F53" s="293"/>
      <c r="G53" s="293"/>
      <c r="H53" s="294" t="str">
        <f t="shared" si="4"/>
        <v/>
      </c>
      <c r="I53" s="293"/>
      <c r="J53" s="293"/>
      <c r="K53" s="294" t="str">
        <f>IFERROR(#REF!/E53,"")</f>
        <v/>
      </c>
      <c r="L53" s="294" t="str">
        <f>IFERROR(#REF!/D53,"")</f>
        <v/>
      </c>
      <c r="M53" s="29"/>
      <c r="N53" s="29"/>
      <c r="O53" s="29"/>
      <c r="P53" s="23"/>
      <c r="Q53" s="23"/>
      <c r="R53" s="23"/>
      <c r="S53" s="23"/>
      <c r="T53" s="23"/>
    </row>
    <row r="54" spans="1:20" ht="18" customHeight="1">
      <c r="B54" s="53"/>
      <c r="C54" s="53"/>
      <c r="D54" s="53"/>
      <c r="E54" s="53"/>
      <c r="F54" s="53"/>
      <c r="G54" s="53"/>
      <c r="H54" s="53"/>
      <c r="I54" s="53"/>
      <c r="J54" s="53"/>
      <c r="K54" s="53"/>
      <c r="L54" s="53"/>
    </row>
    <row r="55" spans="1:20">
      <c r="B55" s="370"/>
      <c r="C55" s="370"/>
      <c r="D55" s="370"/>
      <c r="E55" s="370"/>
      <c r="F55" s="370"/>
      <c r="G55" s="370"/>
      <c r="H55" s="370"/>
      <c r="I55" s="370"/>
      <c r="J55" s="370"/>
      <c r="K55" s="370"/>
      <c r="L55" s="370"/>
    </row>
    <row r="56" spans="1:20" s="30" customFormat="1" ht="39" customHeight="1">
      <c r="A56" s="36"/>
      <c r="B56" s="370"/>
      <c r="C56" s="370"/>
      <c r="D56" s="370"/>
      <c r="E56" s="370"/>
      <c r="F56" s="370"/>
      <c r="G56" s="370"/>
      <c r="H56" s="370"/>
      <c r="I56" s="370"/>
      <c r="J56" s="370"/>
      <c r="K56" s="370"/>
      <c r="L56" s="370"/>
    </row>
    <row r="57" spans="1:20" s="30" customFormat="1">
      <c r="A57" s="38"/>
      <c r="B57" s="39"/>
      <c r="C57" s="40"/>
      <c r="D57" s="40"/>
      <c r="F57" s="55"/>
      <c r="G57" s="55"/>
      <c r="H57" s="55"/>
      <c r="I57" s="55"/>
      <c r="J57" s="55"/>
      <c r="L57" s="41"/>
    </row>
    <row r="58" spans="1:20" s="30" customFormat="1">
      <c r="A58" s="38"/>
      <c r="B58" s="39"/>
      <c r="C58" s="40"/>
      <c r="D58" s="40"/>
      <c r="F58" s="56"/>
      <c r="G58" s="56"/>
      <c r="H58" s="56"/>
      <c r="I58" s="56"/>
      <c r="J58" s="56"/>
      <c r="L58" s="37"/>
    </row>
    <row r="59" spans="1:20" s="30" customFormat="1">
      <c r="A59" s="38"/>
      <c r="B59" s="39"/>
      <c r="C59" s="40"/>
      <c r="D59" s="40"/>
      <c r="F59" s="55"/>
      <c r="G59" s="55"/>
      <c r="H59" s="55"/>
      <c r="I59" s="55"/>
      <c r="J59" s="55"/>
      <c r="L59" s="41"/>
    </row>
    <row r="60" spans="1:20" s="30" customFormat="1">
      <c r="A60" s="38"/>
      <c r="B60" s="39"/>
      <c r="C60" s="40"/>
      <c r="D60" s="40"/>
      <c r="F60" s="55"/>
      <c r="G60" s="55"/>
      <c r="H60" s="55"/>
      <c r="I60" s="55"/>
      <c r="J60" s="55"/>
      <c r="L60" s="41"/>
    </row>
    <row r="61" spans="1:20" s="30" customFormat="1">
      <c r="A61" s="38"/>
      <c r="B61" s="39"/>
      <c r="C61" s="40"/>
      <c r="D61" s="40"/>
      <c r="F61" s="55"/>
      <c r="G61" s="55"/>
      <c r="H61" s="55"/>
      <c r="I61" s="55"/>
      <c r="J61" s="55"/>
      <c r="L61" s="41"/>
    </row>
    <row r="62" spans="1:20" s="30" customFormat="1">
      <c r="A62" s="38"/>
      <c r="B62" s="39"/>
      <c r="C62" s="40"/>
      <c r="D62" s="40"/>
      <c r="F62" s="55"/>
      <c r="G62" s="55"/>
      <c r="H62" s="55"/>
      <c r="I62" s="55"/>
      <c r="J62" s="55"/>
      <c r="L62" s="41"/>
    </row>
    <row r="63" spans="1:20" s="30" customFormat="1">
      <c r="A63" s="38"/>
      <c r="B63" s="39"/>
      <c r="C63" s="40"/>
      <c r="D63" s="40"/>
      <c r="F63" s="55"/>
      <c r="G63" s="55"/>
      <c r="H63" s="55"/>
      <c r="I63" s="55"/>
      <c r="J63" s="55"/>
      <c r="L63" s="41"/>
    </row>
    <row r="64" spans="1:20" s="30" customFormat="1">
      <c r="A64" s="38"/>
      <c r="B64" s="39"/>
      <c r="C64" s="40"/>
      <c r="D64" s="40"/>
      <c r="F64" s="55"/>
      <c r="G64" s="55"/>
      <c r="H64" s="55"/>
      <c r="I64" s="55"/>
      <c r="J64" s="55"/>
      <c r="L64" s="41"/>
    </row>
    <row r="65" spans="1:12" s="30" customFormat="1">
      <c r="A65" s="38"/>
      <c r="B65" s="39"/>
      <c r="C65" s="40"/>
      <c r="D65" s="40"/>
      <c r="F65" s="56"/>
      <c r="G65" s="56"/>
      <c r="H65" s="56"/>
      <c r="I65" s="56"/>
      <c r="J65" s="56"/>
      <c r="L65" s="37"/>
    </row>
    <row r="66" spans="1:12" s="30" customFormat="1">
      <c r="A66" s="36"/>
      <c r="B66" s="37"/>
      <c r="C66" s="42"/>
      <c r="D66" s="42"/>
      <c r="F66" s="56"/>
      <c r="G66" s="56"/>
      <c r="H66" s="56"/>
      <c r="I66" s="56"/>
      <c r="J66" s="56"/>
      <c r="L66" s="37"/>
    </row>
    <row r="67" spans="1:12" s="30" customFormat="1">
      <c r="A67" s="38"/>
      <c r="B67" s="39"/>
      <c r="C67" s="40"/>
      <c r="D67" s="40"/>
      <c r="F67" s="55"/>
      <c r="G67" s="55"/>
      <c r="H67" s="55"/>
      <c r="I67" s="55"/>
      <c r="J67" s="55"/>
      <c r="L67" s="41"/>
    </row>
    <row r="68" spans="1:12" s="30" customFormat="1">
      <c r="A68" s="38"/>
      <c r="B68" s="39"/>
      <c r="C68" s="40"/>
      <c r="D68" s="40"/>
      <c r="F68" s="55"/>
      <c r="G68" s="55"/>
      <c r="H68" s="55"/>
      <c r="I68" s="55"/>
      <c r="J68" s="55"/>
      <c r="L68" s="41"/>
    </row>
    <row r="69" spans="1:12" s="30" customFormat="1">
      <c r="A69" s="38"/>
      <c r="B69" s="39"/>
      <c r="C69" s="40"/>
      <c r="D69" s="40"/>
      <c r="F69" s="55"/>
      <c r="G69" s="55"/>
      <c r="H69" s="55"/>
      <c r="I69" s="55"/>
      <c r="J69" s="55"/>
      <c r="L69" s="41"/>
    </row>
    <row r="70" spans="1:12" s="30" customFormat="1">
      <c r="A70" s="38"/>
      <c r="B70" s="39"/>
      <c r="C70" s="40"/>
      <c r="D70" s="40"/>
      <c r="F70" s="56"/>
      <c r="G70" s="56"/>
      <c r="H70" s="56"/>
      <c r="I70" s="56"/>
      <c r="J70" s="56"/>
      <c r="L70" s="37"/>
    </row>
    <row r="71" spans="1:12" s="30" customFormat="1">
      <c r="A71" s="38"/>
      <c r="B71" s="39"/>
      <c r="C71" s="40"/>
      <c r="D71" s="40"/>
      <c r="F71" s="55"/>
      <c r="G71" s="55"/>
      <c r="H71" s="55"/>
      <c r="I71" s="55"/>
      <c r="J71" s="55"/>
      <c r="L71" s="41"/>
    </row>
    <row r="72" spans="1:12" s="30" customFormat="1">
      <c r="A72" s="38"/>
      <c r="B72" s="39"/>
      <c r="C72" s="40"/>
      <c r="D72" s="40"/>
      <c r="F72" s="55"/>
      <c r="G72" s="55"/>
      <c r="H72" s="55"/>
      <c r="I72" s="55"/>
      <c r="J72" s="55"/>
      <c r="L72" s="41"/>
    </row>
    <row r="73" spans="1:12" s="30" customFormat="1">
      <c r="A73" s="38"/>
      <c r="B73" s="39"/>
      <c r="C73" s="40"/>
      <c r="D73" s="40"/>
      <c r="F73" s="55"/>
      <c r="G73" s="55"/>
      <c r="H73" s="55"/>
      <c r="I73" s="55"/>
      <c r="J73" s="55"/>
      <c r="L73" s="41"/>
    </row>
    <row r="74" spans="1:12" s="30" customFormat="1">
      <c r="A74" s="38"/>
      <c r="B74" s="39"/>
      <c r="C74" s="40"/>
      <c r="D74" s="40"/>
      <c r="F74" s="55"/>
      <c r="G74" s="55"/>
      <c r="H74" s="55"/>
      <c r="I74" s="55"/>
      <c r="J74" s="55"/>
      <c r="L74" s="41"/>
    </row>
    <row r="75" spans="1:12" s="30" customFormat="1">
      <c r="A75" s="36"/>
      <c r="B75" s="37"/>
      <c r="C75" s="42"/>
      <c r="D75" s="42"/>
      <c r="F75" s="56"/>
      <c r="G75" s="56"/>
      <c r="H75" s="56"/>
      <c r="I75" s="56"/>
      <c r="J75" s="56"/>
      <c r="L75" s="37"/>
    </row>
    <row r="76" spans="1:12" s="30" customFormat="1">
      <c r="A76" s="38"/>
      <c r="B76" s="39"/>
      <c r="C76" s="40"/>
      <c r="D76" s="40"/>
      <c r="F76" s="55"/>
      <c r="G76" s="55"/>
      <c r="H76" s="55"/>
      <c r="I76" s="55"/>
      <c r="J76" s="55"/>
      <c r="L76" s="41"/>
    </row>
    <row r="77" spans="1:12" s="30" customFormat="1">
      <c r="A77" s="38"/>
      <c r="B77" s="39"/>
      <c r="C77" s="40"/>
      <c r="D77" s="40"/>
      <c r="F77" s="55"/>
      <c r="G77" s="55"/>
      <c r="H77" s="55"/>
      <c r="I77" s="55"/>
      <c r="J77" s="55"/>
      <c r="L77" s="41"/>
    </row>
    <row r="78" spans="1:12" s="30" customFormat="1">
      <c r="A78" s="38"/>
      <c r="B78" s="39"/>
      <c r="C78" s="40"/>
      <c r="D78" s="40"/>
      <c r="F78" s="55"/>
      <c r="G78" s="55"/>
      <c r="H78" s="55"/>
      <c r="I78" s="55"/>
      <c r="J78" s="55"/>
      <c r="L78" s="41"/>
    </row>
    <row r="79" spans="1:12" s="30" customFormat="1">
      <c r="A79" s="38"/>
      <c r="B79" s="39"/>
      <c r="C79" s="40"/>
      <c r="D79" s="40"/>
      <c r="F79" s="55"/>
      <c r="G79" s="55"/>
      <c r="H79" s="55"/>
      <c r="I79" s="55"/>
      <c r="J79" s="55"/>
      <c r="L79" s="41"/>
    </row>
    <row r="80" spans="1:12" s="30" customFormat="1">
      <c r="A80" s="38"/>
      <c r="B80" s="39"/>
      <c r="C80" s="40"/>
      <c r="D80" s="40"/>
      <c r="F80" s="55"/>
      <c r="G80" s="55"/>
      <c r="H80" s="55"/>
      <c r="I80" s="55"/>
      <c r="J80" s="55"/>
      <c r="L80" s="41"/>
    </row>
    <row r="81" spans="1:12" s="30" customFormat="1">
      <c r="A81" s="38"/>
      <c r="B81" s="39"/>
      <c r="C81" s="40"/>
      <c r="D81" s="40"/>
      <c r="F81" s="55"/>
      <c r="G81" s="55"/>
      <c r="H81" s="55"/>
      <c r="I81" s="55"/>
      <c r="J81" s="55"/>
      <c r="L81" s="41"/>
    </row>
    <row r="82" spans="1:12" s="30" customFormat="1">
      <c r="A82" s="38"/>
      <c r="B82" s="39"/>
      <c r="C82" s="40"/>
      <c r="D82" s="40"/>
      <c r="F82" s="55"/>
      <c r="G82" s="55"/>
      <c r="H82" s="55"/>
      <c r="I82" s="55"/>
      <c r="J82" s="55"/>
      <c r="L82" s="41"/>
    </row>
    <row r="83" spans="1:12" s="30" customFormat="1">
      <c r="A83" s="36"/>
      <c r="B83" s="37"/>
      <c r="C83" s="42"/>
      <c r="D83" s="42"/>
      <c r="F83" s="56"/>
      <c r="G83" s="56"/>
      <c r="H83" s="56"/>
      <c r="I83" s="56"/>
      <c r="J83" s="56"/>
      <c r="L83" s="37"/>
    </row>
    <row r="84" spans="1:12" s="30" customFormat="1">
      <c r="A84" s="38"/>
      <c r="B84" s="39"/>
      <c r="C84" s="40"/>
      <c r="D84" s="40"/>
      <c r="F84" s="55"/>
      <c r="G84" s="55"/>
      <c r="H84" s="55"/>
      <c r="I84" s="55"/>
      <c r="J84" s="55"/>
      <c r="L84" s="41"/>
    </row>
    <row r="85" spans="1:12" s="30" customFormat="1">
      <c r="A85" s="38"/>
      <c r="B85" s="39"/>
      <c r="C85" s="40"/>
      <c r="D85" s="40"/>
      <c r="F85" s="56"/>
      <c r="G85" s="56"/>
      <c r="H85" s="56"/>
      <c r="I85" s="56"/>
      <c r="J85" s="56"/>
      <c r="L85" s="37"/>
    </row>
    <row r="86" spans="1:12" s="30" customFormat="1">
      <c r="A86" s="38"/>
      <c r="B86" s="39"/>
      <c r="C86" s="40"/>
      <c r="D86" s="40"/>
      <c r="F86" s="56"/>
      <c r="G86" s="56"/>
      <c r="H86" s="56"/>
      <c r="I86" s="56"/>
      <c r="J86" s="56"/>
      <c r="L86" s="37"/>
    </row>
    <row r="87" spans="1:12" s="30" customFormat="1">
      <c r="A87" s="38"/>
      <c r="B87" s="39"/>
      <c r="C87" s="40"/>
      <c r="D87" s="40"/>
      <c r="F87" s="56"/>
      <c r="G87" s="56"/>
      <c r="H87" s="56"/>
      <c r="I87" s="56"/>
      <c r="J87" s="56"/>
      <c r="L87" s="37"/>
    </row>
    <row r="88" spans="1:12" s="30" customFormat="1">
      <c r="A88" s="38"/>
      <c r="B88" s="39"/>
      <c r="C88" s="40"/>
      <c r="D88" s="40"/>
      <c r="F88" s="56"/>
      <c r="G88" s="56"/>
      <c r="H88" s="56"/>
      <c r="I88" s="56"/>
      <c r="J88" s="56"/>
      <c r="L88" s="37"/>
    </row>
    <row r="89" spans="1:12" s="30" customFormat="1">
      <c r="A89" s="38"/>
      <c r="B89" s="39"/>
      <c r="C89" s="40"/>
      <c r="D89" s="40"/>
      <c r="F89" s="56"/>
      <c r="G89" s="56"/>
      <c r="H89" s="56"/>
      <c r="I89" s="56"/>
      <c r="J89" s="56"/>
      <c r="L89" s="37"/>
    </row>
    <row r="90" spans="1:12" s="30" customFormat="1">
      <c r="A90" s="38"/>
      <c r="B90" s="39"/>
      <c r="C90" s="40"/>
      <c r="D90" s="40"/>
      <c r="F90" s="55"/>
      <c r="G90" s="55"/>
      <c r="H90" s="55"/>
      <c r="I90" s="55"/>
      <c r="J90" s="55"/>
      <c r="K90" s="41"/>
      <c r="L90" s="41"/>
    </row>
    <row r="91" spans="1:12" s="30" customFormat="1">
      <c r="A91" s="38"/>
      <c r="B91" s="39"/>
      <c r="C91" s="40"/>
      <c r="D91" s="40"/>
      <c r="F91" s="55"/>
      <c r="G91" s="55"/>
      <c r="H91" s="55"/>
      <c r="I91" s="55"/>
      <c r="J91" s="55"/>
      <c r="K91" s="41"/>
      <c r="L91" s="41"/>
    </row>
    <row r="92" spans="1:12" s="30" customFormat="1">
      <c r="A92" s="38"/>
      <c r="B92" s="39"/>
      <c r="C92" s="40"/>
      <c r="D92" s="40"/>
      <c r="F92" s="56"/>
      <c r="G92" s="56"/>
      <c r="H92" s="56"/>
      <c r="I92" s="56"/>
      <c r="J92" s="56"/>
      <c r="K92" s="37"/>
      <c r="L92" s="37"/>
    </row>
    <row r="93" spans="1:12" s="30" customFormat="1">
      <c r="A93" s="38"/>
      <c r="B93" s="39"/>
      <c r="C93" s="40"/>
      <c r="D93" s="40"/>
      <c r="F93" s="55"/>
      <c r="G93" s="55"/>
      <c r="H93" s="55"/>
      <c r="I93" s="55"/>
      <c r="J93" s="55"/>
      <c r="K93" s="41"/>
      <c r="L93" s="41"/>
    </row>
    <row r="94" spans="1:12" s="30" customFormat="1">
      <c r="A94" s="38"/>
      <c r="B94" s="39"/>
      <c r="C94" s="40"/>
      <c r="D94" s="40"/>
      <c r="F94" s="55"/>
      <c r="G94" s="55"/>
      <c r="H94" s="55"/>
      <c r="I94" s="55"/>
      <c r="J94" s="55"/>
      <c r="K94" s="41"/>
      <c r="L94" s="41"/>
    </row>
    <row r="95" spans="1:12" s="30" customFormat="1">
      <c r="A95" s="38"/>
      <c r="B95" s="39"/>
      <c r="C95" s="40"/>
      <c r="D95" s="40"/>
      <c r="F95" s="55"/>
      <c r="G95" s="55"/>
      <c r="H95" s="55"/>
      <c r="I95" s="55"/>
      <c r="J95" s="55"/>
      <c r="K95" s="41"/>
      <c r="L95" s="41"/>
    </row>
    <row r="96" spans="1:12" s="30" customFormat="1">
      <c r="A96" s="38"/>
      <c r="B96" s="39"/>
      <c r="C96" s="40"/>
      <c r="D96" s="40"/>
      <c r="F96" s="55"/>
      <c r="G96" s="55"/>
      <c r="H96" s="55"/>
      <c r="I96" s="55"/>
      <c r="J96" s="55"/>
      <c r="K96" s="41"/>
      <c r="L96" s="41"/>
    </row>
    <row r="97" spans="1:12" s="30" customFormat="1">
      <c r="A97" s="38"/>
      <c r="B97" s="39"/>
      <c r="C97" s="40"/>
      <c r="D97" s="40"/>
      <c r="F97" s="55"/>
      <c r="G97" s="55"/>
      <c r="H97" s="55"/>
      <c r="I97" s="55"/>
      <c r="J97" s="55"/>
      <c r="K97" s="41"/>
      <c r="L97" s="41"/>
    </row>
    <row r="98" spans="1:12" s="30" customFormat="1">
      <c r="A98" s="36"/>
      <c r="B98" s="37"/>
      <c r="C98" s="42"/>
      <c r="D98" s="42"/>
      <c r="F98" s="55"/>
      <c r="G98" s="55"/>
      <c r="H98" s="55"/>
      <c r="I98" s="55"/>
      <c r="J98" s="55"/>
      <c r="K98" s="41"/>
      <c r="L98" s="41"/>
    </row>
    <row r="99" spans="1:12" s="30" customFormat="1">
      <c r="A99" s="36"/>
      <c r="B99" s="37"/>
      <c r="C99" s="42"/>
      <c r="D99" s="42"/>
      <c r="F99" s="55"/>
      <c r="G99" s="55"/>
      <c r="H99" s="55"/>
      <c r="I99" s="55"/>
      <c r="J99" s="55"/>
      <c r="K99" s="41"/>
      <c r="L99" s="41"/>
    </row>
    <row r="100" spans="1:12" s="30" customFormat="1">
      <c r="A100" s="36"/>
      <c r="B100" s="37"/>
      <c r="C100" s="42"/>
      <c r="D100" s="42"/>
      <c r="F100" s="55"/>
      <c r="G100" s="55"/>
      <c r="H100" s="55"/>
      <c r="I100" s="55"/>
      <c r="J100" s="55"/>
      <c r="K100" s="41"/>
      <c r="L100" s="41"/>
    </row>
    <row r="101" spans="1:12" s="30" customFormat="1">
      <c r="A101" s="36"/>
      <c r="B101" s="37"/>
      <c r="C101" s="42"/>
      <c r="D101" s="42"/>
      <c r="F101" s="55"/>
      <c r="G101" s="55"/>
      <c r="H101" s="55"/>
      <c r="I101" s="55"/>
      <c r="J101" s="55"/>
      <c r="K101" s="41"/>
      <c r="L101" s="41"/>
    </row>
    <row r="102" spans="1:12" s="30" customFormat="1">
      <c r="A102" s="36"/>
      <c r="B102" s="37"/>
      <c r="C102" s="42"/>
      <c r="D102" s="42"/>
      <c r="F102" s="55"/>
      <c r="G102" s="55"/>
      <c r="H102" s="55"/>
      <c r="I102" s="55"/>
      <c r="J102" s="55"/>
      <c r="K102" s="41"/>
      <c r="L102" s="41"/>
    </row>
    <row r="103" spans="1:12" s="30" customFormat="1">
      <c r="A103" s="38"/>
      <c r="B103" s="39"/>
      <c r="C103" s="40"/>
      <c r="D103" s="40"/>
      <c r="F103" s="55"/>
      <c r="G103" s="55"/>
      <c r="H103" s="55"/>
      <c r="I103" s="55"/>
      <c r="J103" s="55"/>
      <c r="K103" s="41"/>
      <c r="L103" s="41"/>
    </row>
    <row r="104" spans="1:12" s="30" customFormat="1">
      <c r="A104" s="38"/>
      <c r="B104" s="39"/>
      <c r="C104" s="40"/>
      <c r="D104" s="40"/>
      <c r="F104" s="55"/>
      <c r="G104" s="55"/>
      <c r="H104" s="55"/>
      <c r="I104" s="55"/>
      <c r="J104" s="55"/>
      <c r="K104" s="41"/>
      <c r="L104" s="41"/>
    </row>
    <row r="105" spans="1:12" s="30" customFormat="1">
      <c r="A105" s="36"/>
      <c r="B105" s="37"/>
      <c r="C105" s="42"/>
      <c r="D105" s="42"/>
      <c r="F105" s="56"/>
      <c r="G105" s="56"/>
      <c r="H105" s="56"/>
      <c r="I105" s="56"/>
      <c r="J105" s="56"/>
      <c r="K105" s="37"/>
      <c r="L105" s="37"/>
    </row>
    <row r="106" spans="1:12" s="30" customFormat="1">
      <c r="A106" s="43"/>
      <c r="B106" s="39"/>
      <c r="C106" s="40"/>
      <c r="D106" s="40"/>
      <c r="F106" s="55"/>
      <c r="G106" s="55"/>
      <c r="H106" s="55"/>
      <c r="I106" s="55"/>
      <c r="J106" s="55"/>
      <c r="K106" s="41"/>
      <c r="L106" s="41"/>
    </row>
    <row r="107" spans="1:12" s="30" customFormat="1">
      <c r="A107" s="43"/>
      <c r="B107" s="39"/>
      <c r="C107" s="40"/>
      <c r="D107" s="40"/>
      <c r="F107" s="56"/>
      <c r="G107" s="56"/>
      <c r="H107" s="56"/>
      <c r="I107" s="56"/>
      <c r="J107" s="56"/>
      <c r="K107" s="37"/>
      <c r="L107" s="37"/>
    </row>
    <row r="108" spans="1:12" s="30" customFormat="1">
      <c r="A108" s="38"/>
      <c r="B108" s="39"/>
      <c r="C108" s="40"/>
      <c r="D108" s="40"/>
      <c r="F108" s="55"/>
      <c r="G108" s="55"/>
      <c r="H108" s="55"/>
      <c r="I108" s="55"/>
      <c r="J108" s="55"/>
      <c r="K108" s="41"/>
      <c r="L108" s="41"/>
    </row>
    <row r="109" spans="1:12" s="30" customFormat="1">
      <c r="A109" s="38"/>
      <c r="B109" s="39"/>
      <c r="C109" s="40"/>
      <c r="D109" s="40"/>
      <c r="F109" s="55"/>
      <c r="G109" s="55"/>
      <c r="H109" s="55"/>
      <c r="I109" s="55"/>
      <c r="J109" s="55"/>
      <c r="K109" s="41"/>
      <c r="L109" s="41"/>
    </row>
    <row r="110" spans="1:12" s="30" customFormat="1">
      <c r="A110" s="38"/>
      <c r="B110" s="39"/>
      <c r="C110" s="40"/>
      <c r="D110" s="40"/>
      <c r="F110" s="55"/>
      <c r="G110" s="55"/>
      <c r="H110" s="55"/>
      <c r="I110" s="55"/>
      <c r="J110" s="55"/>
      <c r="K110" s="41"/>
      <c r="L110" s="41"/>
    </row>
    <row r="111" spans="1:12" s="30" customFormat="1">
      <c r="A111" s="38"/>
      <c r="B111" s="39"/>
      <c r="C111" s="40"/>
      <c r="D111" s="40"/>
      <c r="F111" s="55"/>
      <c r="G111" s="55"/>
      <c r="H111" s="55"/>
      <c r="I111" s="55"/>
      <c r="J111" s="55"/>
      <c r="K111" s="41"/>
      <c r="L111" s="41"/>
    </row>
    <row r="112" spans="1:12" s="30" customFormat="1">
      <c r="A112" s="36"/>
      <c r="B112" s="37"/>
      <c r="C112" s="42"/>
      <c r="D112" s="42"/>
      <c r="F112" s="56"/>
      <c r="G112" s="56"/>
      <c r="H112" s="56"/>
      <c r="I112" s="56"/>
      <c r="J112" s="56"/>
      <c r="K112" s="37"/>
      <c r="L112" s="37"/>
    </row>
    <row r="113" spans="1:12" s="30" customFormat="1">
      <c r="A113" s="38"/>
      <c r="B113" s="39"/>
      <c r="C113" s="40"/>
      <c r="D113" s="40"/>
      <c r="F113" s="56"/>
      <c r="G113" s="56"/>
      <c r="H113" s="56"/>
      <c r="I113" s="56"/>
      <c r="J113" s="56"/>
      <c r="K113" s="37"/>
      <c r="L113" s="37"/>
    </row>
    <row r="114" spans="1:12" s="30" customFormat="1">
      <c r="A114" s="38"/>
      <c r="B114" s="39"/>
      <c r="C114" s="40"/>
      <c r="D114" s="40"/>
      <c r="F114" s="56"/>
      <c r="G114" s="56"/>
      <c r="H114" s="56"/>
      <c r="I114" s="56"/>
      <c r="J114" s="56"/>
      <c r="K114" s="37"/>
      <c r="L114" s="37"/>
    </row>
    <row r="115" spans="1:12" s="30" customFormat="1">
      <c r="A115" s="36"/>
      <c r="B115" s="37"/>
      <c r="C115" s="42"/>
      <c r="D115" s="42"/>
      <c r="F115" s="56"/>
      <c r="G115" s="56"/>
      <c r="H115" s="56"/>
      <c r="I115" s="56"/>
      <c r="J115" s="56"/>
      <c r="K115" s="37"/>
      <c r="L115" s="37"/>
    </row>
    <row r="116" spans="1:12" s="30" customFormat="1">
      <c r="A116" s="36"/>
      <c r="B116" s="37"/>
      <c r="C116" s="42"/>
      <c r="D116" s="42"/>
      <c r="F116" s="56"/>
      <c r="G116" s="56"/>
      <c r="H116" s="56"/>
      <c r="I116" s="56"/>
      <c r="J116" s="56"/>
      <c r="K116" s="37"/>
      <c r="L116" s="37"/>
    </row>
    <row r="117" spans="1:12" s="30" customFormat="1">
      <c r="A117" s="36"/>
      <c r="B117" s="37"/>
      <c r="C117" s="42"/>
      <c r="D117" s="42"/>
      <c r="F117" s="56"/>
      <c r="G117" s="56"/>
      <c r="H117" s="56"/>
      <c r="I117" s="56"/>
      <c r="J117" s="56"/>
      <c r="K117" s="37"/>
      <c r="L117" s="37"/>
    </row>
    <row r="118" spans="1:12" s="30" customFormat="1">
      <c r="A118" s="38"/>
      <c r="B118" s="44"/>
      <c r="C118" s="45"/>
      <c r="D118" s="45"/>
      <c r="F118" s="56"/>
      <c r="G118" s="56"/>
      <c r="H118" s="56"/>
      <c r="I118" s="56"/>
      <c r="J118" s="56"/>
      <c r="K118" s="37"/>
      <c r="L118" s="37"/>
    </row>
    <row r="119" spans="1:12" s="30" customFormat="1">
      <c r="A119" s="38"/>
      <c r="B119" s="44"/>
      <c r="C119" s="45"/>
      <c r="D119" s="45"/>
      <c r="F119" s="56"/>
      <c r="G119" s="56"/>
      <c r="H119" s="56"/>
      <c r="I119" s="56"/>
      <c r="J119" s="56"/>
      <c r="K119" s="37"/>
      <c r="L119" s="37"/>
    </row>
    <row r="120" spans="1:12" s="30" customFormat="1">
      <c r="A120" s="38"/>
      <c r="B120" s="44"/>
      <c r="C120" s="45"/>
      <c r="D120" s="45"/>
      <c r="F120" s="56"/>
      <c r="G120" s="56"/>
      <c r="H120" s="56"/>
      <c r="I120" s="56"/>
      <c r="J120" s="56"/>
      <c r="K120" s="37"/>
      <c r="L120" s="37"/>
    </row>
    <row r="121" spans="1:12" s="30" customFormat="1">
      <c r="A121" s="38"/>
      <c r="B121" s="44"/>
      <c r="C121" s="45"/>
      <c r="D121" s="45"/>
      <c r="F121" s="56"/>
      <c r="G121" s="56"/>
      <c r="H121" s="56"/>
      <c r="I121" s="56"/>
      <c r="J121" s="56"/>
      <c r="K121" s="37"/>
      <c r="L121" s="37"/>
    </row>
    <row r="122" spans="1:12" s="30" customFormat="1">
      <c r="A122" s="38"/>
      <c r="B122" s="44"/>
      <c r="C122" s="45"/>
      <c r="D122" s="45"/>
      <c r="F122" s="56"/>
      <c r="G122" s="56"/>
      <c r="H122" s="56"/>
      <c r="I122" s="56"/>
      <c r="J122" s="56"/>
      <c r="K122" s="37"/>
      <c r="L122" s="37"/>
    </row>
    <row r="123" spans="1:12" s="30" customFormat="1">
      <c r="A123" s="38"/>
      <c r="B123" s="44"/>
      <c r="C123" s="45"/>
      <c r="D123" s="45"/>
      <c r="F123" s="56"/>
      <c r="G123" s="56"/>
      <c r="H123" s="56"/>
      <c r="I123" s="56"/>
      <c r="J123" s="56"/>
      <c r="K123" s="37"/>
      <c r="L123" s="37"/>
    </row>
    <row r="124" spans="1:12" s="30" customFormat="1">
      <c r="A124" s="38"/>
      <c r="B124" s="44"/>
      <c r="C124" s="45"/>
      <c r="D124" s="45"/>
      <c r="F124" s="56"/>
      <c r="G124" s="56"/>
      <c r="H124" s="56"/>
      <c r="I124" s="56"/>
      <c r="J124" s="56"/>
      <c r="K124" s="37"/>
      <c r="L124" s="37"/>
    </row>
    <row r="125" spans="1:12" s="30" customFormat="1">
      <c r="A125" s="38"/>
      <c r="B125" s="39"/>
      <c r="C125" s="40"/>
      <c r="D125" s="40"/>
      <c r="F125" s="56"/>
      <c r="G125" s="56"/>
      <c r="H125" s="56"/>
      <c r="I125" s="56"/>
      <c r="J125" s="56"/>
      <c r="K125" s="37"/>
      <c r="L125" s="37"/>
    </row>
    <row r="126" spans="1:12" s="30" customFormat="1">
      <c r="A126" s="38"/>
      <c r="B126" s="39"/>
      <c r="C126" s="40"/>
      <c r="D126" s="40"/>
      <c r="F126" s="56"/>
      <c r="G126" s="56"/>
      <c r="H126" s="56"/>
      <c r="I126" s="56"/>
      <c r="J126" s="56"/>
      <c r="K126" s="37"/>
      <c r="L126" s="37"/>
    </row>
    <row r="127" spans="1:12" s="30" customFormat="1">
      <c r="A127" s="36"/>
      <c r="B127" s="46"/>
      <c r="C127" s="47"/>
      <c r="D127" s="47"/>
      <c r="F127" s="56"/>
      <c r="G127" s="56"/>
      <c r="H127" s="56"/>
      <c r="I127" s="56"/>
      <c r="J127" s="56"/>
      <c r="K127" s="37"/>
      <c r="L127" s="37"/>
    </row>
    <row r="128" spans="1:12" s="30" customFormat="1">
      <c r="A128" s="38"/>
      <c r="B128" s="44"/>
      <c r="C128" s="45"/>
      <c r="D128" s="45"/>
      <c r="F128" s="56"/>
      <c r="G128" s="56"/>
      <c r="H128" s="56"/>
      <c r="I128" s="56"/>
      <c r="J128" s="56"/>
      <c r="K128" s="37"/>
      <c r="L128" s="37"/>
    </row>
    <row r="129" spans="1:12" s="30" customFormat="1">
      <c r="A129" s="36"/>
      <c r="B129" s="44"/>
      <c r="C129" s="45"/>
      <c r="D129" s="45"/>
      <c r="F129" s="56"/>
      <c r="G129" s="56"/>
      <c r="H129" s="56"/>
      <c r="I129" s="56"/>
      <c r="J129" s="56"/>
      <c r="K129" s="37"/>
      <c r="L129" s="37"/>
    </row>
    <row r="130" spans="1:12" s="30" customFormat="1">
      <c r="A130" s="36"/>
      <c r="B130" s="37"/>
      <c r="C130" s="42"/>
      <c r="D130" s="42"/>
      <c r="F130" s="56"/>
      <c r="G130" s="56"/>
      <c r="H130" s="56"/>
      <c r="I130" s="56"/>
      <c r="J130" s="56"/>
      <c r="K130" s="37"/>
      <c r="L130" s="37"/>
    </row>
    <row r="131" spans="1:12" s="30" customFormat="1">
      <c r="A131" s="36"/>
      <c r="B131" s="37"/>
      <c r="C131" s="42"/>
      <c r="D131" s="42"/>
      <c r="F131" s="56"/>
      <c r="G131" s="56"/>
      <c r="H131" s="56"/>
      <c r="I131" s="56"/>
      <c r="J131" s="56"/>
      <c r="K131" s="37"/>
      <c r="L131" s="37"/>
    </row>
    <row r="132" spans="1:12" s="30" customFormat="1">
      <c r="A132" s="48"/>
      <c r="B132" s="49"/>
      <c r="C132" s="50"/>
      <c r="D132" s="50"/>
      <c r="F132" s="56"/>
      <c r="G132" s="56"/>
      <c r="H132" s="56"/>
      <c r="I132" s="56"/>
      <c r="J132" s="56"/>
      <c r="K132" s="37"/>
      <c r="L132" s="37"/>
    </row>
    <row r="133" spans="1:12" s="30" customFormat="1">
      <c r="A133" s="38"/>
      <c r="B133" s="44"/>
      <c r="C133" s="45"/>
      <c r="D133" s="45"/>
      <c r="F133" s="56"/>
      <c r="G133" s="56"/>
      <c r="H133" s="56"/>
      <c r="I133" s="56"/>
      <c r="J133" s="56"/>
      <c r="K133" s="37"/>
      <c r="L133" s="37"/>
    </row>
    <row r="134" spans="1:12" s="30" customFormat="1">
      <c r="A134" s="38"/>
      <c r="B134" s="44"/>
      <c r="C134" s="45"/>
      <c r="D134" s="45"/>
      <c r="F134" s="56"/>
      <c r="G134" s="56"/>
      <c r="H134" s="56"/>
      <c r="I134" s="56"/>
      <c r="J134" s="56"/>
      <c r="K134" s="37"/>
      <c r="L134" s="37"/>
    </row>
    <row r="135" spans="1:12" s="30" customFormat="1">
      <c r="A135" s="48"/>
      <c r="B135" s="37"/>
      <c r="C135" s="42"/>
      <c r="D135" s="42"/>
      <c r="F135" s="56"/>
      <c r="G135" s="56"/>
      <c r="H135" s="56"/>
      <c r="I135" s="56"/>
      <c r="J135" s="56"/>
      <c r="K135" s="37"/>
      <c r="L135" s="37"/>
    </row>
    <row r="136" spans="1:12" s="30" customFormat="1">
      <c r="A136" s="38"/>
      <c r="B136" s="44"/>
      <c r="C136" s="45"/>
      <c r="D136" s="45"/>
      <c r="F136" s="56"/>
      <c r="G136" s="56"/>
      <c r="H136" s="56"/>
      <c r="I136" s="56"/>
      <c r="J136" s="56"/>
      <c r="K136" s="37"/>
      <c r="L136" s="37"/>
    </row>
    <row r="137" spans="1:12" s="30" customFormat="1">
      <c r="A137" s="38"/>
      <c r="B137" s="44"/>
      <c r="C137" s="45"/>
      <c r="D137" s="45"/>
      <c r="F137" s="56"/>
      <c r="G137" s="56"/>
      <c r="H137" s="56"/>
      <c r="I137" s="56"/>
      <c r="J137" s="56"/>
      <c r="K137" s="37"/>
      <c r="L137" s="37"/>
    </row>
    <row r="138" spans="1:12" s="30" customFormat="1">
      <c r="A138" s="38"/>
      <c r="B138" s="44"/>
      <c r="C138" s="45"/>
      <c r="D138" s="45"/>
      <c r="F138" s="56"/>
      <c r="G138" s="56"/>
      <c r="H138" s="56"/>
      <c r="I138" s="56"/>
      <c r="J138" s="56"/>
      <c r="K138" s="37"/>
      <c r="L138" s="37"/>
    </row>
    <row r="139" spans="1:12" s="30" customFormat="1">
      <c r="A139" s="38"/>
      <c r="B139" s="44"/>
      <c r="C139" s="45"/>
      <c r="D139" s="45"/>
      <c r="F139" s="56"/>
      <c r="G139" s="56"/>
      <c r="H139" s="56"/>
      <c r="I139" s="56"/>
      <c r="J139" s="56"/>
      <c r="K139" s="37"/>
      <c r="L139" s="37"/>
    </row>
    <row r="140" spans="1:12" s="30" customFormat="1">
      <c r="A140" s="48"/>
      <c r="B140" s="37"/>
      <c r="C140" s="42"/>
      <c r="D140" s="42"/>
      <c r="F140" s="56"/>
      <c r="G140" s="56"/>
      <c r="H140" s="56"/>
      <c r="I140" s="56"/>
      <c r="J140" s="56"/>
      <c r="K140" s="37"/>
      <c r="L140" s="37"/>
    </row>
    <row r="141" spans="1:12">
      <c r="F141" s="56"/>
      <c r="G141" s="56"/>
      <c r="H141" s="56"/>
      <c r="I141" s="56"/>
      <c r="J141" s="56"/>
      <c r="K141" s="37"/>
      <c r="L141" s="37"/>
    </row>
    <row r="142" spans="1:12">
      <c r="F142" s="56"/>
      <c r="G142" s="56"/>
      <c r="H142" s="56"/>
      <c r="I142" s="56"/>
      <c r="J142" s="56"/>
      <c r="K142" s="37"/>
      <c r="L142" s="37"/>
    </row>
    <row r="143" spans="1:12">
      <c r="C143" s="6"/>
      <c r="D143" s="6"/>
      <c r="F143" s="56"/>
      <c r="G143" s="56"/>
      <c r="H143" s="56"/>
      <c r="I143" s="56"/>
      <c r="J143" s="56"/>
      <c r="K143" s="37"/>
      <c r="L143" s="37"/>
    </row>
    <row r="144" spans="1:12">
      <c r="C144" s="6"/>
      <c r="D144" s="6"/>
      <c r="F144" s="56"/>
      <c r="G144" s="56"/>
      <c r="H144" s="56"/>
      <c r="I144" s="56"/>
      <c r="J144" s="56"/>
      <c r="K144" s="37"/>
      <c r="L144" s="37"/>
    </row>
    <row r="145" spans="3:12">
      <c r="C145" s="6"/>
      <c r="D145" s="6"/>
      <c r="F145" s="56"/>
      <c r="G145" s="56"/>
      <c r="H145" s="56"/>
      <c r="I145" s="56"/>
      <c r="J145" s="56"/>
      <c r="K145" s="37"/>
      <c r="L145" s="37"/>
    </row>
    <row r="146" spans="3:12">
      <c r="C146" s="6"/>
      <c r="D146" s="6"/>
      <c r="F146" s="56"/>
      <c r="G146" s="56"/>
      <c r="H146" s="56"/>
      <c r="I146" s="56"/>
      <c r="J146" s="56"/>
      <c r="K146" s="37"/>
      <c r="L146" s="37"/>
    </row>
    <row r="147" spans="3:12">
      <c r="C147" s="6"/>
      <c r="D147" s="6"/>
      <c r="F147" s="56"/>
      <c r="G147" s="56"/>
      <c r="H147" s="56"/>
      <c r="I147" s="56"/>
      <c r="J147" s="56"/>
      <c r="K147" s="37"/>
      <c r="L147" s="37"/>
    </row>
  </sheetData>
  <mergeCells count="16">
    <mergeCell ref="B2:L2"/>
    <mergeCell ref="A3:L3"/>
    <mergeCell ref="K6:K8"/>
    <mergeCell ref="L6:L8"/>
    <mergeCell ref="K4:L4"/>
    <mergeCell ref="B55:L56"/>
    <mergeCell ref="A5:A8"/>
    <mergeCell ref="B5:B8"/>
    <mergeCell ref="E5:E8"/>
    <mergeCell ref="G5:G8"/>
    <mergeCell ref="K5:L5"/>
    <mergeCell ref="D5:D8"/>
    <mergeCell ref="H5:H8"/>
    <mergeCell ref="J5:J8"/>
    <mergeCell ref="F5:F8"/>
    <mergeCell ref="I5:I8"/>
  </mergeCells>
  <dataValidations count="3">
    <dataValidation allowBlank="1" showInputMessage="1" showErrorMessage="1" prompt="Số thu phát sinh từ đất Dự án khu Trung tâm phường Ngô Mây, TP KT 24.304 triệu đồng" sqref="G35"/>
    <dataValidation allowBlank="1" showInputMessage="1" showErrorMessage="1" prompt="Số thu phát sinh từ đất Dự án khu Trung tâm phường Ngô Mây, TP KT 19.029 triệu đồng" sqref="F35"/>
    <dataValidation allowBlank="1" showInputMessage="1" showErrorMessage="1" prompt="Số thu phát sinh từ đất Dự án khu Trung tâm phường Ngô Mây, TP KT 13.188 triệu đồng" sqref="I35"/>
  </dataValidations>
  <printOptions horizontalCentered="1"/>
  <pageMargins left="0.196850393700787" right="0.196850393700787" top="0" bottom="0.15748031496063" header="0.31496062992126" footer="0.31496062992126"/>
  <pageSetup paperSize="9" scale="7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4"/>
  <sheetViews>
    <sheetView topLeftCell="D1" workbookViewId="0">
      <selection activeCell="B198" sqref="B198:C198"/>
    </sheetView>
  </sheetViews>
  <sheetFormatPr defaultColWidth="9.125" defaultRowHeight="14.25"/>
  <cols>
    <col min="1" max="1" width="18.125" style="236" customWidth="1"/>
    <col min="2" max="2" width="37.5" style="236" customWidth="1"/>
    <col min="3" max="4" width="18.125" style="236" customWidth="1"/>
    <col min="5" max="5" width="18.5" style="236" customWidth="1"/>
    <col min="6" max="6" width="15.5" style="236" customWidth="1"/>
    <col min="7" max="8" width="14.5" style="236" customWidth="1"/>
    <col min="9" max="9" width="15.5" style="236" customWidth="1"/>
    <col min="10" max="10" width="13.5" style="236" customWidth="1"/>
    <col min="11" max="14" width="14.5" style="236" customWidth="1"/>
    <col min="15" max="16384" width="9.125" style="236"/>
  </cols>
  <sheetData>
    <row r="1" spans="1:14" ht="9.1999999999999993" customHeight="1">
      <c r="A1" s="458" t="s">
        <v>556</v>
      </c>
      <c r="B1" s="458"/>
      <c r="C1" s="458"/>
      <c r="D1" s="458"/>
      <c r="E1" s="458"/>
      <c r="F1" s="237"/>
      <c r="G1" s="237"/>
      <c r="H1" s="237"/>
      <c r="I1" s="237"/>
      <c r="J1" s="237"/>
      <c r="K1" s="448" t="s">
        <v>543</v>
      </c>
      <c r="L1" s="448"/>
      <c r="M1" s="448"/>
      <c r="N1" s="448"/>
    </row>
    <row r="2" spans="1:14" ht="9.1999999999999993" customHeight="1">
      <c r="A2" s="449"/>
      <c r="B2" s="449"/>
      <c r="C2" s="449"/>
      <c r="D2" s="449"/>
      <c r="E2" s="449"/>
      <c r="F2" s="237"/>
      <c r="G2" s="237"/>
      <c r="H2" s="237"/>
      <c r="I2" s="237"/>
      <c r="J2" s="237"/>
      <c r="K2" s="448" t="s">
        <v>544</v>
      </c>
      <c r="L2" s="448"/>
      <c r="M2" s="448"/>
      <c r="N2" s="448"/>
    </row>
    <row r="3" spans="1:14" ht="9.1999999999999993" customHeight="1">
      <c r="A3" s="459" t="s">
        <v>579</v>
      </c>
      <c r="B3" s="459"/>
      <c r="C3" s="459"/>
      <c r="D3" s="459"/>
      <c r="E3" s="459"/>
      <c r="F3" s="459"/>
      <c r="G3" s="459"/>
      <c r="H3" s="459"/>
      <c r="I3" s="459"/>
      <c r="J3" s="459"/>
      <c r="K3" s="459"/>
      <c r="L3" s="459"/>
      <c r="M3" s="459"/>
      <c r="N3" s="459"/>
    </row>
    <row r="4" spans="1:14" ht="9.1999999999999993" customHeight="1">
      <c r="A4" s="448" t="s">
        <v>580</v>
      </c>
      <c r="B4" s="448"/>
      <c r="C4" s="448"/>
      <c r="D4" s="448"/>
      <c r="E4" s="448"/>
      <c r="F4" s="448"/>
      <c r="G4" s="448"/>
      <c r="H4" s="448"/>
      <c r="I4" s="448"/>
      <c r="J4" s="448"/>
      <c r="K4" s="448"/>
      <c r="L4" s="448"/>
      <c r="M4" s="448"/>
      <c r="N4" s="448"/>
    </row>
    <row r="5" spans="1:14" ht="9.1999999999999993" customHeight="1">
      <c r="A5" s="448" t="s">
        <v>583</v>
      </c>
      <c r="B5" s="448"/>
      <c r="C5" s="448"/>
      <c r="D5" s="448"/>
      <c r="E5" s="448"/>
      <c r="F5" s="448"/>
      <c r="G5" s="448"/>
      <c r="H5" s="448"/>
      <c r="I5" s="448"/>
      <c r="J5" s="448"/>
      <c r="K5" s="448"/>
      <c r="L5" s="448"/>
      <c r="M5" s="448"/>
      <c r="N5" s="448"/>
    </row>
    <row r="6" spans="1:14" ht="9.1999999999999993" customHeight="1">
      <c r="A6" s="448" t="s">
        <v>545</v>
      </c>
      <c r="B6" s="448"/>
      <c r="C6" s="448"/>
      <c r="D6" s="448"/>
      <c r="E6" s="448"/>
      <c r="F6" s="448"/>
      <c r="G6" s="448"/>
      <c r="H6" s="448"/>
      <c r="I6" s="448"/>
      <c r="J6" s="448"/>
      <c r="K6" s="448"/>
      <c r="L6" s="448"/>
      <c r="M6" s="448"/>
      <c r="N6" s="448"/>
    </row>
    <row r="7" spans="1:14" ht="9.4" customHeight="1">
      <c r="A7" s="238"/>
      <c r="B7" s="238"/>
      <c r="C7" s="238"/>
      <c r="D7" s="238"/>
      <c r="E7" s="238"/>
      <c r="F7" s="238"/>
      <c r="G7" s="238"/>
      <c r="H7" s="238"/>
      <c r="I7" s="238"/>
      <c r="J7" s="238"/>
      <c r="K7" s="238"/>
      <c r="L7" s="451" t="s">
        <v>423</v>
      </c>
      <c r="M7" s="451"/>
      <c r="N7" s="451"/>
    </row>
    <row r="8" spans="1:14" ht="9.75" customHeight="1">
      <c r="A8" s="452" t="s">
        <v>2</v>
      </c>
      <c r="B8" s="452" t="s">
        <v>75</v>
      </c>
      <c r="C8" s="455" t="s">
        <v>76</v>
      </c>
      <c r="D8" s="456"/>
      <c r="E8" s="456"/>
      <c r="F8" s="456"/>
      <c r="G8" s="456"/>
      <c r="H8" s="457"/>
      <c r="I8" s="455" t="s">
        <v>77</v>
      </c>
      <c r="J8" s="456"/>
      <c r="K8" s="456"/>
      <c r="L8" s="456"/>
      <c r="M8" s="456"/>
      <c r="N8" s="457"/>
    </row>
    <row r="9" spans="1:14" ht="9.75" customHeight="1">
      <c r="A9" s="453"/>
      <c r="B9" s="453"/>
      <c r="C9" s="452" t="s">
        <v>78</v>
      </c>
      <c r="D9" s="452" t="s">
        <v>15</v>
      </c>
      <c r="E9" s="452" t="s">
        <v>79</v>
      </c>
      <c r="F9" s="455" t="s">
        <v>80</v>
      </c>
      <c r="G9" s="456"/>
      <c r="H9" s="457"/>
      <c r="I9" s="452" t="s">
        <v>78</v>
      </c>
      <c r="J9" s="452" t="s">
        <v>15</v>
      </c>
      <c r="K9" s="452" t="s">
        <v>79</v>
      </c>
      <c r="L9" s="455" t="s">
        <v>80</v>
      </c>
      <c r="M9" s="456"/>
      <c r="N9" s="457"/>
    </row>
    <row r="10" spans="1:14" ht="9.75" customHeight="1">
      <c r="A10" s="454"/>
      <c r="B10" s="454"/>
      <c r="C10" s="454"/>
      <c r="D10" s="454"/>
      <c r="E10" s="454"/>
      <c r="F10" s="239" t="s">
        <v>81</v>
      </c>
      <c r="G10" s="239" t="s">
        <v>82</v>
      </c>
      <c r="H10" s="239" t="s">
        <v>83</v>
      </c>
      <c r="I10" s="454"/>
      <c r="J10" s="454"/>
      <c r="K10" s="454"/>
      <c r="L10" s="239" t="s">
        <v>81</v>
      </c>
      <c r="M10" s="239" t="s">
        <v>82</v>
      </c>
      <c r="N10" s="239" t="s">
        <v>83</v>
      </c>
    </row>
    <row r="11" spans="1:14" ht="10.7" customHeight="1">
      <c r="A11" s="239" t="s">
        <v>23</v>
      </c>
      <c r="B11" s="239" t="s">
        <v>57</v>
      </c>
      <c r="C11" s="239" t="s">
        <v>84</v>
      </c>
      <c r="D11" s="239">
        <v>2</v>
      </c>
      <c r="E11" s="239" t="s">
        <v>85</v>
      </c>
      <c r="F11" s="239">
        <v>4</v>
      </c>
      <c r="G11" s="239">
        <v>5</v>
      </c>
      <c r="H11" s="239">
        <v>6</v>
      </c>
      <c r="I11" s="239" t="s">
        <v>86</v>
      </c>
      <c r="J11" s="239">
        <v>8</v>
      </c>
      <c r="K11" s="239" t="s">
        <v>87</v>
      </c>
      <c r="L11" s="239">
        <v>10</v>
      </c>
      <c r="M11" s="239">
        <v>11</v>
      </c>
      <c r="N11" s="239">
        <v>12</v>
      </c>
    </row>
    <row r="12" spans="1:14" ht="10.7" customHeight="1">
      <c r="A12" s="240"/>
      <c r="B12" s="241" t="s">
        <v>210</v>
      </c>
      <c r="C12" s="231">
        <v>170862045542</v>
      </c>
      <c r="D12" s="232">
        <v>53941981249</v>
      </c>
      <c r="E12" s="232">
        <v>116920064293</v>
      </c>
      <c r="F12" s="232">
        <v>2327700706</v>
      </c>
      <c r="G12" s="232">
        <v>105847804450</v>
      </c>
      <c r="H12" s="232">
        <v>8744559137</v>
      </c>
      <c r="I12" s="232">
        <v>272038463506</v>
      </c>
      <c r="J12" s="232">
        <v>75659878017</v>
      </c>
      <c r="K12" s="232">
        <v>196378585489</v>
      </c>
      <c r="L12" s="232">
        <v>7940401935</v>
      </c>
      <c r="M12" s="232">
        <v>169761396616</v>
      </c>
      <c r="N12" s="232">
        <v>18676786938</v>
      </c>
    </row>
    <row r="13" spans="1:14" ht="10.7" customHeight="1">
      <c r="A13" s="240"/>
      <c r="B13" s="241" t="s">
        <v>546</v>
      </c>
      <c r="C13" s="231">
        <v>170862045542</v>
      </c>
      <c r="D13" s="232">
        <v>53941981249</v>
      </c>
      <c r="E13" s="232">
        <v>116920064293</v>
      </c>
      <c r="F13" s="232">
        <v>2327700706</v>
      </c>
      <c r="G13" s="232">
        <v>105847804450</v>
      </c>
      <c r="H13" s="232">
        <v>8744559137</v>
      </c>
      <c r="I13" s="232">
        <v>272038463506</v>
      </c>
      <c r="J13" s="232">
        <v>75659878017</v>
      </c>
      <c r="K13" s="232">
        <v>196378585489</v>
      </c>
      <c r="L13" s="232">
        <v>7940401935</v>
      </c>
      <c r="M13" s="232">
        <v>169761396616</v>
      </c>
      <c r="N13" s="232">
        <v>18676786938</v>
      </c>
    </row>
    <row r="14" spans="1:14" ht="10.7" customHeight="1">
      <c r="A14" s="242" t="s">
        <v>23</v>
      </c>
      <c r="B14" s="241" t="s">
        <v>88</v>
      </c>
      <c r="C14" s="231">
        <v>65049906321</v>
      </c>
      <c r="D14" s="232">
        <v>53941981249</v>
      </c>
      <c r="E14" s="232">
        <v>11107925072</v>
      </c>
      <c r="F14" s="232">
        <v>2327700706</v>
      </c>
      <c r="G14" s="232">
        <v>8646590517</v>
      </c>
      <c r="H14" s="232">
        <v>133633849</v>
      </c>
      <c r="I14" s="232">
        <v>111981737285</v>
      </c>
      <c r="J14" s="232">
        <v>75659878017</v>
      </c>
      <c r="K14" s="232">
        <v>36321859268</v>
      </c>
      <c r="L14" s="232">
        <v>7940401935</v>
      </c>
      <c r="M14" s="232">
        <v>26915182683</v>
      </c>
      <c r="N14" s="232">
        <v>1466274650</v>
      </c>
    </row>
    <row r="15" spans="1:14" ht="10.7" customHeight="1">
      <c r="A15" s="240"/>
      <c r="B15" s="241" t="s">
        <v>547</v>
      </c>
      <c r="C15" s="231">
        <v>65049906321</v>
      </c>
      <c r="D15" s="232">
        <v>53941981249</v>
      </c>
      <c r="E15" s="232">
        <v>11107925072</v>
      </c>
      <c r="F15" s="232">
        <v>2327700706</v>
      </c>
      <c r="G15" s="232">
        <v>8646590517</v>
      </c>
      <c r="H15" s="232">
        <v>133633849</v>
      </c>
      <c r="I15" s="232">
        <v>111981737285</v>
      </c>
      <c r="J15" s="232">
        <v>75659878017</v>
      </c>
      <c r="K15" s="232">
        <v>36321859268</v>
      </c>
      <c r="L15" s="232">
        <v>7940401935</v>
      </c>
      <c r="M15" s="232">
        <v>26915182683</v>
      </c>
      <c r="N15" s="232">
        <v>1466274650</v>
      </c>
    </row>
    <row r="16" spans="1:14" ht="10.7" customHeight="1">
      <c r="A16" s="242" t="s">
        <v>24</v>
      </c>
      <c r="B16" s="241" t="s">
        <v>213</v>
      </c>
      <c r="C16" s="231">
        <v>11958921569</v>
      </c>
      <c r="D16" s="232">
        <v>850996497</v>
      </c>
      <c r="E16" s="232">
        <v>11107925072</v>
      </c>
      <c r="F16" s="232">
        <v>2327700706</v>
      </c>
      <c r="G16" s="232">
        <v>8646590517</v>
      </c>
      <c r="H16" s="232">
        <v>133633849</v>
      </c>
      <c r="I16" s="232">
        <v>38271430450</v>
      </c>
      <c r="J16" s="232">
        <v>1949571182</v>
      </c>
      <c r="K16" s="232">
        <v>36321859268</v>
      </c>
      <c r="L16" s="232">
        <v>7940401935</v>
      </c>
      <c r="M16" s="232">
        <v>26915182683</v>
      </c>
      <c r="N16" s="232">
        <v>1466274650</v>
      </c>
    </row>
    <row r="17" spans="1:14" ht="10.7" customHeight="1">
      <c r="A17" s="242">
        <v>1</v>
      </c>
      <c r="B17" s="241" t="s">
        <v>214</v>
      </c>
      <c r="C17" s="231">
        <v>496318469</v>
      </c>
      <c r="D17" s="232">
        <v>0</v>
      </c>
      <c r="E17" s="232">
        <v>496318469</v>
      </c>
      <c r="F17" s="232">
        <v>446738821</v>
      </c>
      <c r="G17" s="232">
        <v>49579648</v>
      </c>
      <c r="H17" s="232">
        <v>0</v>
      </c>
      <c r="I17" s="232">
        <v>2850446149</v>
      </c>
      <c r="J17" s="232">
        <v>0</v>
      </c>
      <c r="K17" s="232">
        <v>2850446149</v>
      </c>
      <c r="L17" s="232">
        <v>2568858913</v>
      </c>
      <c r="M17" s="232">
        <v>281587236</v>
      </c>
      <c r="N17" s="232">
        <v>0</v>
      </c>
    </row>
    <row r="18" spans="1:14" ht="10.7" customHeight="1">
      <c r="A18" s="242" t="s">
        <v>89</v>
      </c>
      <c r="B18" s="241" t="s">
        <v>215</v>
      </c>
      <c r="C18" s="231">
        <v>393035043</v>
      </c>
      <c r="D18" s="232">
        <v>0</v>
      </c>
      <c r="E18" s="232">
        <v>393035043</v>
      </c>
      <c r="F18" s="232">
        <v>353783738</v>
      </c>
      <c r="G18" s="232">
        <v>39251305</v>
      </c>
      <c r="H18" s="232">
        <v>0</v>
      </c>
      <c r="I18" s="232">
        <v>2480727104</v>
      </c>
      <c r="J18" s="232">
        <v>0</v>
      </c>
      <c r="K18" s="232">
        <v>2480727104</v>
      </c>
      <c r="L18" s="232">
        <v>2233838552</v>
      </c>
      <c r="M18" s="232">
        <v>246888552</v>
      </c>
      <c r="N18" s="232">
        <v>0</v>
      </c>
    </row>
    <row r="19" spans="1:14" ht="10.7" customHeight="1">
      <c r="A19" s="242" t="s">
        <v>216</v>
      </c>
      <c r="B19" s="241" t="s">
        <v>90</v>
      </c>
      <c r="C19" s="231">
        <v>392513043</v>
      </c>
      <c r="D19" s="232">
        <v>0</v>
      </c>
      <c r="E19" s="232">
        <v>392513043</v>
      </c>
      <c r="F19" s="232">
        <v>353261738</v>
      </c>
      <c r="G19" s="232">
        <v>39251305</v>
      </c>
      <c r="H19" s="232">
        <v>0</v>
      </c>
      <c r="I19" s="232">
        <v>2468885504</v>
      </c>
      <c r="J19" s="232">
        <v>0</v>
      </c>
      <c r="K19" s="232">
        <v>2468885504</v>
      </c>
      <c r="L19" s="232">
        <v>2221996952</v>
      </c>
      <c r="M19" s="232">
        <v>246888552</v>
      </c>
      <c r="N19" s="232">
        <v>0</v>
      </c>
    </row>
    <row r="20" spans="1:14" ht="10.7" customHeight="1">
      <c r="A20" s="240"/>
      <c r="B20" s="241" t="s">
        <v>297</v>
      </c>
      <c r="C20" s="231">
        <v>0</v>
      </c>
      <c r="D20" s="232">
        <v>0</v>
      </c>
      <c r="E20" s="232">
        <v>0</v>
      </c>
      <c r="F20" s="232">
        <v>0</v>
      </c>
      <c r="G20" s="232">
        <v>0</v>
      </c>
      <c r="H20" s="232">
        <v>0</v>
      </c>
      <c r="I20" s="232">
        <v>0</v>
      </c>
      <c r="J20" s="232">
        <v>0</v>
      </c>
      <c r="K20" s="232">
        <v>0</v>
      </c>
      <c r="L20" s="232">
        <v>0</v>
      </c>
      <c r="M20" s="232">
        <v>0</v>
      </c>
      <c r="N20" s="232">
        <v>0</v>
      </c>
    </row>
    <row r="21" spans="1:14" ht="10.7" customHeight="1">
      <c r="A21" s="242" t="s">
        <v>217</v>
      </c>
      <c r="B21" s="241" t="s">
        <v>218</v>
      </c>
      <c r="C21" s="231">
        <v>0</v>
      </c>
      <c r="D21" s="232">
        <v>0</v>
      </c>
      <c r="E21" s="232">
        <v>0</v>
      </c>
      <c r="F21" s="232">
        <v>0</v>
      </c>
      <c r="G21" s="232">
        <v>0</v>
      </c>
      <c r="H21" s="232">
        <v>0</v>
      </c>
      <c r="I21" s="232">
        <v>0</v>
      </c>
      <c r="J21" s="232">
        <v>0</v>
      </c>
      <c r="K21" s="232">
        <v>0</v>
      </c>
      <c r="L21" s="232">
        <v>0</v>
      </c>
      <c r="M21" s="232">
        <v>0</v>
      </c>
      <c r="N21" s="232">
        <v>0</v>
      </c>
    </row>
    <row r="22" spans="1:14" ht="10.7" customHeight="1">
      <c r="A22" s="240"/>
      <c r="B22" s="241" t="s">
        <v>219</v>
      </c>
      <c r="C22" s="231">
        <v>0</v>
      </c>
      <c r="D22" s="232">
        <v>0</v>
      </c>
      <c r="E22" s="232">
        <v>0</v>
      </c>
      <c r="F22" s="232">
        <v>0</v>
      </c>
      <c r="G22" s="232">
        <v>0</v>
      </c>
      <c r="H22" s="232">
        <v>0</v>
      </c>
      <c r="I22" s="232">
        <v>0</v>
      </c>
      <c r="J22" s="232">
        <v>0</v>
      </c>
      <c r="K22" s="232">
        <v>0</v>
      </c>
      <c r="L22" s="232">
        <v>0</v>
      </c>
      <c r="M22" s="232">
        <v>0</v>
      </c>
      <c r="N22" s="232">
        <v>0</v>
      </c>
    </row>
    <row r="23" spans="1:14" ht="10.7" customHeight="1">
      <c r="A23" s="242" t="s">
        <v>220</v>
      </c>
      <c r="B23" s="241" t="s">
        <v>221</v>
      </c>
      <c r="C23" s="231">
        <v>0</v>
      </c>
      <c r="D23" s="232">
        <v>0</v>
      </c>
      <c r="E23" s="232">
        <v>0</v>
      </c>
      <c r="F23" s="232">
        <v>0</v>
      </c>
      <c r="G23" s="232">
        <v>0</v>
      </c>
      <c r="H23" s="232">
        <v>0</v>
      </c>
      <c r="I23" s="232">
        <v>0</v>
      </c>
      <c r="J23" s="232">
        <v>0</v>
      </c>
      <c r="K23" s="232">
        <v>0</v>
      </c>
      <c r="L23" s="232">
        <v>0</v>
      </c>
      <c r="M23" s="232">
        <v>0</v>
      </c>
      <c r="N23" s="232">
        <v>0</v>
      </c>
    </row>
    <row r="24" spans="1:14" ht="10.7" customHeight="1">
      <c r="A24" s="240"/>
      <c r="B24" s="241" t="s">
        <v>298</v>
      </c>
      <c r="C24" s="231">
        <v>0</v>
      </c>
      <c r="D24" s="232">
        <v>0</v>
      </c>
      <c r="E24" s="232">
        <v>0</v>
      </c>
      <c r="F24" s="232">
        <v>0</v>
      </c>
      <c r="G24" s="232">
        <v>0</v>
      </c>
      <c r="H24" s="232">
        <v>0</v>
      </c>
      <c r="I24" s="232">
        <v>0</v>
      </c>
      <c r="J24" s="232">
        <v>0</v>
      </c>
      <c r="K24" s="232">
        <v>0</v>
      </c>
      <c r="L24" s="232">
        <v>0</v>
      </c>
      <c r="M24" s="232">
        <v>0</v>
      </c>
      <c r="N24" s="232">
        <v>0</v>
      </c>
    </row>
    <row r="25" spans="1:14" ht="10.7" customHeight="1">
      <c r="A25" s="242" t="s">
        <v>222</v>
      </c>
      <c r="B25" s="241" t="s">
        <v>28</v>
      </c>
      <c r="C25" s="231">
        <v>522</v>
      </c>
      <c r="D25" s="232">
        <v>0</v>
      </c>
      <c r="E25" s="232">
        <v>522</v>
      </c>
      <c r="F25" s="232">
        <v>522</v>
      </c>
      <c r="G25" s="232">
        <v>0</v>
      </c>
      <c r="H25" s="232">
        <v>0</v>
      </c>
      <c r="I25" s="232">
        <v>11841600</v>
      </c>
      <c r="J25" s="232">
        <v>0</v>
      </c>
      <c r="K25" s="232">
        <v>11841600</v>
      </c>
      <c r="L25" s="232">
        <v>11841600</v>
      </c>
      <c r="M25" s="232">
        <v>0</v>
      </c>
      <c r="N25" s="232">
        <v>0</v>
      </c>
    </row>
    <row r="26" spans="1:14" ht="10.7" customHeight="1">
      <c r="A26" s="240"/>
      <c r="B26" s="241" t="s">
        <v>299</v>
      </c>
      <c r="C26" s="231">
        <v>0</v>
      </c>
      <c r="D26" s="232">
        <v>0</v>
      </c>
      <c r="E26" s="232">
        <v>0</v>
      </c>
      <c r="F26" s="232">
        <v>0</v>
      </c>
      <c r="G26" s="232">
        <v>0</v>
      </c>
      <c r="H26" s="232">
        <v>0</v>
      </c>
      <c r="I26" s="232">
        <v>0</v>
      </c>
      <c r="J26" s="232">
        <v>0</v>
      </c>
      <c r="K26" s="232">
        <v>0</v>
      </c>
      <c r="L26" s="232">
        <v>0</v>
      </c>
      <c r="M26" s="232">
        <v>0</v>
      </c>
      <c r="N26" s="232">
        <v>0</v>
      </c>
    </row>
    <row r="27" spans="1:14" ht="10.7" customHeight="1">
      <c r="A27" s="240"/>
      <c r="B27" s="241" t="s">
        <v>223</v>
      </c>
      <c r="C27" s="231">
        <v>0</v>
      </c>
      <c r="D27" s="232">
        <v>0</v>
      </c>
      <c r="E27" s="232">
        <v>0</v>
      </c>
      <c r="F27" s="232">
        <v>0</v>
      </c>
      <c r="G27" s="232">
        <v>0</v>
      </c>
      <c r="H27" s="232">
        <v>0</v>
      </c>
      <c r="I27" s="232">
        <v>0</v>
      </c>
      <c r="J27" s="232">
        <v>0</v>
      </c>
      <c r="K27" s="232">
        <v>0</v>
      </c>
      <c r="L27" s="232">
        <v>0</v>
      </c>
      <c r="M27" s="232">
        <v>0</v>
      </c>
      <c r="N27" s="232">
        <v>0</v>
      </c>
    </row>
    <row r="28" spans="1:14" ht="10.7" customHeight="1">
      <c r="A28" s="242" t="s">
        <v>224</v>
      </c>
      <c r="B28" s="241" t="s">
        <v>300</v>
      </c>
      <c r="C28" s="231">
        <v>0</v>
      </c>
      <c r="D28" s="232">
        <v>0</v>
      </c>
      <c r="E28" s="232">
        <v>0</v>
      </c>
      <c r="F28" s="232">
        <v>0</v>
      </c>
      <c r="G28" s="232">
        <v>0</v>
      </c>
      <c r="H28" s="232">
        <v>0</v>
      </c>
      <c r="I28" s="232">
        <v>0</v>
      </c>
      <c r="J28" s="232">
        <v>0</v>
      </c>
      <c r="K28" s="232">
        <v>0</v>
      </c>
      <c r="L28" s="232">
        <v>0</v>
      </c>
      <c r="M28" s="232">
        <v>0</v>
      </c>
      <c r="N28" s="232">
        <v>0</v>
      </c>
    </row>
    <row r="29" spans="1:14" ht="10.7" customHeight="1">
      <c r="A29" s="242" t="s">
        <v>91</v>
      </c>
      <c r="B29" s="241" t="s">
        <v>225</v>
      </c>
      <c r="C29" s="231">
        <v>103283426</v>
      </c>
      <c r="D29" s="232">
        <v>0</v>
      </c>
      <c r="E29" s="232">
        <v>103283426</v>
      </c>
      <c r="F29" s="232">
        <v>92955083</v>
      </c>
      <c r="G29" s="232">
        <v>10328343</v>
      </c>
      <c r="H29" s="232">
        <v>0</v>
      </c>
      <c r="I29" s="232">
        <v>369719045</v>
      </c>
      <c r="J29" s="232">
        <v>0</v>
      </c>
      <c r="K29" s="232">
        <v>369719045</v>
      </c>
      <c r="L29" s="232">
        <v>335020361</v>
      </c>
      <c r="M29" s="232">
        <v>34698684</v>
      </c>
      <c r="N29" s="232">
        <v>0</v>
      </c>
    </row>
    <row r="30" spans="1:14" ht="10.7" customHeight="1">
      <c r="A30" s="242" t="s">
        <v>226</v>
      </c>
      <c r="B30" s="241" t="s">
        <v>90</v>
      </c>
      <c r="C30" s="231">
        <v>53283426</v>
      </c>
      <c r="D30" s="232">
        <v>0</v>
      </c>
      <c r="E30" s="232">
        <v>53283426</v>
      </c>
      <c r="F30" s="232">
        <v>47955083</v>
      </c>
      <c r="G30" s="232">
        <v>5328343</v>
      </c>
      <c r="H30" s="232">
        <v>0</v>
      </c>
      <c r="I30" s="232">
        <v>181118248</v>
      </c>
      <c r="J30" s="232">
        <v>0</v>
      </c>
      <c r="K30" s="232">
        <v>181118248</v>
      </c>
      <c r="L30" s="232">
        <v>163006421</v>
      </c>
      <c r="M30" s="232">
        <v>18111827</v>
      </c>
      <c r="N30" s="232">
        <v>0</v>
      </c>
    </row>
    <row r="31" spans="1:14" ht="10.7" customHeight="1">
      <c r="A31" s="240"/>
      <c r="B31" s="241" t="s">
        <v>297</v>
      </c>
      <c r="C31" s="231">
        <v>0</v>
      </c>
      <c r="D31" s="232">
        <v>0</v>
      </c>
      <c r="E31" s="232">
        <v>0</v>
      </c>
      <c r="F31" s="232">
        <v>0</v>
      </c>
      <c r="G31" s="232">
        <v>0</v>
      </c>
      <c r="H31" s="232">
        <v>0</v>
      </c>
      <c r="I31" s="232">
        <v>0</v>
      </c>
      <c r="J31" s="232">
        <v>0</v>
      </c>
      <c r="K31" s="232">
        <v>0</v>
      </c>
      <c r="L31" s="232">
        <v>0</v>
      </c>
      <c r="M31" s="232">
        <v>0</v>
      </c>
      <c r="N31" s="232">
        <v>0</v>
      </c>
    </row>
    <row r="32" spans="1:14" ht="10.7" customHeight="1">
      <c r="A32" s="242" t="s">
        <v>227</v>
      </c>
      <c r="B32" s="241" t="s">
        <v>218</v>
      </c>
      <c r="C32" s="231">
        <v>0</v>
      </c>
      <c r="D32" s="232">
        <v>0</v>
      </c>
      <c r="E32" s="232">
        <v>0</v>
      </c>
      <c r="F32" s="232">
        <v>0</v>
      </c>
      <c r="G32" s="232">
        <v>0</v>
      </c>
      <c r="H32" s="232">
        <v>0</v>
      </c>
      <c r="I32" s="232">
        <v>0</v>
      </c>
      <c r="J32" s="232">
        <v>0</v>
      </c>
      <c r="K32" s="232">
        <v>0</v>
      </c>
      <c r="L32" s="232">
        <v>0</v>
      </c>
      <c r="M32" s="232">
        <v>0</v>
      </c>
      <c r="N32" s="232">
        <v>0</v>
      </c>
    </row>
    <row r="33" spans="1:14" ht="10.7" customHeight="1">
      <c r="A33" s="240"/>
      <c r="B33" s="241" t="s">
        <v>219</v>
      </c>
      <c r="C33" s="231">
        <v>0</v>
      </c>
      <c r="D33" s="232">
        <v>0</v>
      </c>
      <c r="E33" s="232">
        <v>0</v>
      </c>
      <c r="F33" s="232">
        <v>0</v>
      </c>
      <c r="G33" s="232">
        <v>0</v>
      </c>
      <c r="H33" s="232">
        <v>0</v>
      </c>
      <c r="I33" s="232">
        <v>0</v>
      </c>
      <c r="J33" s="232">
        <v>0</v>
      </c>
      <c r="K33" s="232">
        <v>0</v>
      </c>
      <c r="L33" s="232">
        <v>0</v>
      </c>
      <c r="M33" s="232">
        <v>0</v>
      </c>
      <c r="N33" s="232">
        <v>0</v>
      </c>
    </row>
    <row r="34" spans="1:14" ht="10.7" customHeight="1">
      <c r="A34" s="242" t="s">
        <v>228</v>
      </c>
      <c r="B34" s="241" t="s">
        <v>221</v>
      </c>
      <c r="C34" s="231">
        <v>50000000</v>
      </c>
      <c r="D34" s="232">
        <v>0</v>
      </c>
      <c r="E34" s="232">
        <v>50000000</v>
      </c>
      <c r="F34" s="232">
        <v>45000000</v>
      </c>
      <c r="G34" s="232">
        <v>5000000</v>
      </c>
      <c r="H34" s="232">
        <v>0</v>
      </c>
      <c r="I34" s="232">
        <v>165868566</v>
      </c>
      <c r="J34" s="232">
        <v>0</v>
      </c>
      <c r="K34" s="232">
        <v>165868566</v>
      </c>
      <c r="L34" s="232">
        <v>149281709</v>
      </c>
      <c r="M34" s="232">
        <v>16586857</v>
      </c>
      <c r="N34" s="232">
        <v>0</v>
      </c>
    </row>
    <row r="35" spans="1:14" ht="10.7" customHeight="1">
      <c r="A35" s="240"/>
      <c r="B35" s="241" t="s">
        <v>301</v>
      </c>
      <c r="C35" s="231">
        <v>0</v>
      </c>
      <c r="D35" s="232">
        <v>0</v>
      </c>
      <c r="E35" s="232">
        <v>0</v>
      </c>
      <c r="F35" s="232">
        <v>0</v>
      </c>
      <c r="G35" s="232">
        <v>0</v>
      </c>
      <c r="H35" s="232">
        <v>0</v>
      </c>
      <c r="I35" s="232">
        <v>0</v>
      </c>
      <c r="J35" s="232">
        <v>0</v>
      </c>
      <c r="K35" s="232">
        <v>0</v>
      </c>
      <c r="L35" s="232">
        <v>0</v>
      </c>
      <c r="M35" s="232">
        <v>0</v>
      </c>
      <c r="N35" s="232">
        <v>0</v>
      </c>
    </row>
    <row r="36" spans="1:14" ht="10.7" customHeight="1">
      <c r="A36" s="242" t="s">
        <v>229</v>
      </c>
      <c r="B36" s="241" t="s">
        <v>28</v>
      </c>
      <c r="C36" s="231">
        <v>0</v>
      </c>
      <c r="D36" s="232">
        <v>0</v>
      </c>
      <c r="E36" s="232">
        <v>0</v>
      </c>
      <c r="F36" s="232">
        <v>0</v>
      </c>
      <c r="G36" s="232">
        <v>0</v>
      </c>
      <c r="H36" s="232">
        <v>0</v>
      </c>
      <c r="I36" s="232">
        <v>22732231</v>
      </c>
      <c r="J36" s="232">
        <v>0</v>
      </c>
      <c r="K36" s="232">
        <v>22732231</v>
      </c>
      <c r="L36" s="232">
        <v>22732231</v>
      </c>
      <c r="M36" s="232">
        <v>0</v>
      </c>
      <c r="N36" s="232">
        <v>0</v>
      </c>
    </row>
    <row r="37" spans="1:14" ht="10.7" customHeight="1">
      <c r="A37" s="240"/>
      <c r="B37" s="241" t="s">
        <v>299</v>
      </c>
      <c r="C37" s="231">
        <v>0</v>
      </c>
      <c r="D37" s="232">
        <v>0</v>
      </c>
      <c r="E37" s="232">
        <v>0</v>
      </c>
      <c r="F37" s="232">
        <v>0</v>
      </c>
      <c r="G37" s="232">
        <v>0</v>
      </c>
      <c r="H37" s="232">
        <v>0</v>
      </c>
      <c r="I37" s="232">
        <v>0</v>
      </c>
      <c r="J37" s="232">
        <v>0</v>
      </c>
      <c r="K37" s="232">
        <v>0</v>
      </c>
      <c r="L37" s="232">
        <v>0</v>
      </c>
      <c r="M37" s="232">
        <v>0</v>
      </c>
      <c r="N37" s="232">
        <v>0</v>
      </c>
    </row>
    <row r="38" spans="1:14" ht="10.7" customHeight="1">
      <c r="A38" s="240"/>
      <c r="B38" s="241" t="s">
        <v>230</v>
      </c>
      <c r="C38" s="231">
        <v>0</v>
      </c>
      <c r="D38" s="232">
        <v>0</v>
      </c>
      <c r="E38" s="232">
        <v>0</v>
      </c>
      <c r="F38" s="232">
        <v>0</v>
      </c>
      <c r="G38" s="232">
        <v>0</v>
      </c>
      <c r="H38" s="232">
        <v>0</v>
      </c>
      <c r="I38" s="232">
        <v>0</v>
      </c>
      <c r="J38" s="232">
        <v>0</v>
      </c>
      <c r="K38" s="232">
        <v>0</v>
      </c>
      <c r="L38" s="232">
        <v>0</v>
      </c>
      <c r="M38" s="232">
        <v>0</v>
      </c>
      <c r="N38" s="232">
        <v>0</v>
      </c>
    </row>
    <row r="39" spans="1:14" ht="10.7" customHeight="1">
      <c r="A39" s="242" t="s">
        <v>231</v>
      </c>
      <c r="B39" s="241" t="s">
        <v>300</v>
      </c>
      <c r="C39" s="231">
        <v>0</v>
      </c>
      <c r="D39" s="232">
        <v>0</v>
      </c>
      <c r="E39" s="232">
        <v>0</v>
      </c>
      <c r="F39" s="232">
        <v>0</v>
      </c>
      <c r="G39" s="232">
        <v>0</v>
      </c>
      <c r="H39" s="232">
        <v>0</v>
      </c>
      <c r="I39" s="232">
        <v>0</v>
      </c>
      <c r="J39" s="232">
        <v>0</v>
      </c>
      <c r="K39" s="232">
        <v>0</v>
      </c>
      <c r="L39" s="232">
        <v>0</v>
      </c>
      <c r="M39" s="232">
        <v>0</v>
      </c>
      <c r="N39" s="232">
        <v>0</v>
      </c>
    </row>
    <row r="40" spans="1:14" ht="10.7" customHeight="1">
      <c r="A40" s="242">
        <v>2</v>
      </c>
      <c r="B40" s="241" t="s">
        <v>232</v>
      </c>
      <c r="C40" s="231">
        <v>0</v>
      </c>
      <c r="D40" s="232">
        <v>0</v>
      </c>
      <c r="E40" s="232">
        <v>0</v>
      </c>
      <c r="F40" s="232">
        <v>0</v>
      </c>
      <c r="G40" s="232">
        <v>0</v>
      </c>
      <c r="H40" s="232">
        <v>0</v>
      </c>
      <c r="I40" s="232">
        <v>0</v>
      </c>
      <c r="J40" s="232">
        <v>0</v>
      </c>
      <c r="K40" s="232">
        <v>0</v>
      </c>
      <c r="L40" s="232">
        <v>0</v>
      </c>
      <c r="M40" s="232">
        <v>0</v>
      </c>
      <c r="N40" s="232">
        <v>0</v>
      </c>
    </row>
    <row r="41" spans="1:14" ht="10.7" customHeight="1">
      <c r="A41" s="242" t="s">
        <v>98</v>
      </c>
      <c r="B41" s="241" t="s">
        <v>90</v>
      </c>
      <c r="C41" s="231">
        <v>0</v>
      </c>
      <c r="D41" s="232">
        <v>0</v>
      </c>
      <c r="E41" s="232">
        <v>0</v>
      </c>
      <c r="F41" s="232">
        <v>0</v>
      </c>
      <c r="G41" s="232">
        <v>0</v>
      </c>
      <c r="H41" s="232">
        <v>0</v>
      </c>
      <c r="I41" s="232">
        <v>0</v>
      </c>
      <c r="J41" s="232">
        <v>0</v>
      </c>
      <c r="K41" s="232">
        <v>0</v>
      </c>
      <c r="L41" s="232">
        <v>0</v>
      </c>
      <c r="M41" s="232">
        <v>0</v>
      </c>
      <c r="N41" s="232">
        <v>0</v>
      </c>
    </row>
    <row r="42" spans="1:14" ht="10.7" customHeight="1">
      <c r="A42" s="240"/>
      <c r="B42" s="241" t="s">
        <v>297</v>
      </c>
      <c r="C42" s="231">
        <v>0</v>
      </c>
      <c r="D42" s="232">
        <v>0</v>
      </c>
      <c r="E42" s="232">
        <v>0</v>
      </c>
      <c r="F42" s="232">
        <v>0</v>
      </c>
      <c r="G42" s="232">
        <v>0</v>
      </c>
      <c r="H42" s="232">
        <v>0</v>
      </c>
      <c r="I42" s="232">
        <v>0</v>
      </c>
      <c r="J42" s="232">
        <v>0</v>
      </c>
      <c r="K42" s="232">
        <v>0</v>
      </c>
      <c r="L42" s="232">
        <v>0</v>
      </c>
      <c r="M42" s="232">
        <v>0</v>
      </c>
      <c r="N42" s="232">
        <v>0</v>
      </c>
    </row>
    <row r="43" spans="1:14" ht="10.7" customHeight="1">
      <c r="A43" s="242" t="s">
        <v>99</v>
      </c>
      <c r="B43" s="241" t="s">
        <v>218</v>
      </c>
      <c r="C43" s="231">
        <v>0</v>
      </c>
      <c r="D43" s="232">
        <v>0</v>
      </c>
      <c r="E43" s="232">
        <v>0</v>
      </c>
      <c r="F43" s="232">
        <v>0</v>
      </c>
      <c r="G43" s="232">
        <v>0</v>
      </c>
      <c r="H43" s="232">
        <v>0</v>
      </c>
      <c r="I43" s="232">
        <v>0</v>
      </c>
      <c r="J43" s="232">
        <v>0</v>
      </c>
      <c r="K43" s="232">
        <v>0</v>
      </c>
      <c r="L43" s="232">
        <v>0</v>
      </c>
      <c r="M43" s="232">
        <v>0</v>
      </c>
      <c r="N43" s="232">
        <v>0</v>
      </c>
    </row>
    <row r="44" spans="1:14" ht="10.7" customHeight="1">
      <c r="A44" s="240"/>
      <c r="B44" s="241" t="s">
        <v>219</v>
      </c>
      <c r="C44" s="231">
        <v>0</v>
      </c>
      <c r="D44" s="232">
        <v>0</v>
      </c>
      <c r="E44" s="232">
        <v>0</v>
      </c>
      <c r="F44" s="232">
        <v>0</v>
      </c>
      <c r="G44" s="232">
        <v>0</v>
      </c>
      <c r="H44" s="232">
        <v>0</v>
      </c>
      <c r="I44" s="232">
        <v>0</v>
      </c>
      <c r="J44" s="232">
        <v>0</v>
      </c>
      <c r="K44" s="232">
        <v>0</v>
      </c>
      <c r="L44" s="232">
        <v>0</v>
      </c>
      <c r="M44" s="232">
        <v>0</v>
      </c>
      <c r="N44" s="232">
        <v>0</v>
      </c>
    </row>
    <row r="45" spans="1:14" ht="10.7" customHeight="1">
      <c r="A45" s="242" t="s">
        <v>100</v>
      </c>
      <c r="B45" s="241" t="s">
        <v>27</v>
      </c>
      <c r="C45" s="231">
        <v>0</v>
      </c>
      <c r="D45" s="232">
        <v>0</v>
      </c>
      <c r="E45" s="232">
        <v>0</v>
      </c>
      <c r="F45" s="232">
        <v>0</v>
      </c>
      <c r="G45" s="232">
        <v>0</v>
      </c>
      <c r="H45" s="232">
        <v>0</v>
      </c>
      <c r="I45" s="232">
        <v>0</v>
      </c>
      <c r="J45" s="232">
        <v>0</v>
      </c>
      <c r="K45" s="232">
        <v>0</v>
      </c>
      <c r="L45" s="232">
        <v>0</v>
      </c>
      <c r="M45" s="232">
        <v>0</v>
      </c>
      <c r="N45" s="232">
        <v>0</v>
      </c>
    </row>
    <row r="46" spans="1:14" ht="10.7" customHeight="1">
      <c r="A46" s="240"/>
      <c r="B46" s="241" t="s">
        <v>301</v>
      </c>
      <c r="C46" s="231">
        <v>0</v>
      </c>
      <c r="D46" s="232">
        <v>0</v>
      </c>
      <c r="E46" s="232">
        <v>0</v>
      </c>
      <c r="F46" s="232">
        <v>0</v>
      </c>
      <c r="G46" s="232">
        <v>0</v>
      </c>
      <c r="H46" s="232">
        <v>0</v>
      </c>
      <c r="I46" s="232">
        <v>0</v>
      </c>
      <c r="J46" s="232">
        <v>0</v>
      </c>
      <c r="K46" s="232">
        <v>0</v>
      </c>
      <c r="L46" s="232">
        <v>0</v>
      </c>
      <c r="M46" s="232">
        <v>0</v>
      </c>
      <c r="N46" s="232">
        <v>0</v>
      </c>
    </row>
    <row r="47" spans="1:14" ht="10.7" customHeight="1">
      <c r="A47" s="242" t="s">
        <v>101</v>
      </c>
      <c r="B47" s="241" t="s">
        <v>28</v>
      </c>
      <c r="C47" s="231">
        <v>0</v>
      </c>
      <c r="D47" s="232">
        <v>0</v>
      </c>
      <c r="E47" s="232">
        <v>0</v>
      </c>
      <c r="F47" s="232">
        <v>0</v>
      </c>
      <c r="G47" s="232">
        <v>0</v>
      </c>
      <c r="H47" s="232">
        <v>0</v>
      </c>
      <c r="I47" s="232">
        <v>0</v>
      </c>
      <c r="J47" s="232">
        <v>0</v>
      </c>
      <c r="K47" s="232">
        <v>0</v>
      </c>
      <c r="L47" s="232">
        <v>0</v>
      </c>
      <c r="M47" s="232">
        <v>0</v>
      </c>
      <c r="N47" s="232">
        <v>0</v>
      </c>
    </row>
    <row r="48" spans="1:14" ht="10.7" customHeight="1">
      <c r="A48" s="240"/>
      <c r="B48" s="241" t="s">
        <v>302</v>
      </c>
      <c r="C48" s="231">
        <v>0</v>
      </c>
      <c r="D48" s="232">
        <v>0</v>
      </c>
      <c r="E48" s="232">
        <v>0</v>
      </c>
      <c r="F48" s="232">
        <v>0</v>
      </c>
      <c r="G48" s="232">
        <v>0</v>
      </c>
      <c r="H48" s="232">
        <v>0</v>
      </c>
      <c r="I48" s="232">
        <v>0</v>
      </c>
      <c r="J48" s="232">
        <v>0</v>
      </c>
      <c r="K48" s="232">
        <v>0</v>
      </c>
      <c r="L48" s="232">
        <v>0</v>
      </c>
      <c r="M48" s="232">
        <v>0</v>
      </c>
      <c r="N48" s="232">
        <v>0</v>
      </c>
    </row>
    <row r="49" spans="1:14" ht="10.7" customHeight="1">
      <c r="A49" s="240"/>
      <c r="B49" s="241" t="s">
        <v>223</v>
      </c>
      <c r="C49" s="231">
        <v>0</v>
      </c>
      <c r="D49" s="232">
        <v>0</v>
      </c>
      <c r="E49" s="232">
        <v>0</v>
      </c>
      <c r="F49" s="232">
        <v>0</v>
      </c>
      <c r="G49" s="232">
        <v>0</v>
      </c>
      <c r="H49" s="232">
        <v>0</v>
      </c>
      <c r="I49" s="232">
        <v>0</v>
      </c>
      <c r="J49" s="232">
        <v>0</v>
      </c>
      <c r="K49" s="232">
        <v>0</v>
      </c>
      <c r="L49" s="232">
        <v>0</v>
      </c>
      <c r="M49" s="232">
        <v>0</v>
      </c>
      <c r="N49" s="232">
        <v>0</v>
      </c>
    </row>
    <row r="50" spans="1:14" ht="10.7" customHeight="1">
      <c r="A50" s="242" t="s">
        <v>102</v>
      </c>
      <c r="B50" s="241" t="s">
        <v>303</v>
      </c>
      <c r="C50" s="231">
        <v>0</v>
      </c>
      <c r="D50" s="232">
        <v>0</v>
      </c>
      <c r="E50" s="232">
        <v>0</v>
      </c>
      <c r="F50" s="232">
        <v>0</v>
      </c>
      <c r="G50" s="232">
        <v>0</v>
      </c>
      <c r="H50" s="232">
        <v>0</v>
      </c>
      <c r="I50" s="232">
        <v>0</v>
      </c>
      <c r="J50" s="232">
        <v>0</v>
      </c>
      <c r="K50" s="232">
        <v>0</v>
      </c>
      <c r="L50" s="232">
        <v>0</v>
      </c>
      <c r="M50" s="232">
        <v>0</v>
      </c>
      <c r="N50" s="232">
        <v>0</v>
      </c>
    </row>
    <row r="51" spans="1:14" ht="10.7" customHeight="1">
      <c r="A51" s="242">
        <v>3</v>
      </c>
      <c r="B51" s="241" t="s">
        <v>169</v>
      </c>
      <c r="C51" s="231">
        <v>8504983195</v>
      </c>
      <c r="D51" s="232">
        <v>0</v>
      </c>
      <c r="E51" s="232">
        <v>8504983195</v>
      </c>
      <c r="F51" s="232">
        <v>841720769</v>
      </c>
      <c r="G51" s="232">
        <v>7663262426</v>
      </c>
      <c r="H51" s="232">
        <v>0</v>
      </c>
      <c r="I51" s="232">
        <v>19843062714</v>
      </c>
      <c r="J51" s="232">
        <v>0</v>
      </c>
      <c r="K51" s="232">
        <v>19843062714</v>
      </c>
      <c r="L51" s="232">
        <v>1946761289</v>
      </c>
      <c r="M51" s="232">
        <v>17896301425</v>
      </c>
      <c r="N51" s="232">
        <v>0</v>
      </c>
    </row>
    <row r="52" spans="1:14" ht="10.7" customHeight="1">
      <c r="A52" s="242" t="s">
        <v>32</v>
      </c>
      <c r="B52" s="241" t="s">
        <v>90</v>
      </c>
      <c r="C52" s="231">
        <v>8102808591</v>
      </c>
      <c r="D52" s="232">
        <v>0</v>
      </c>
      <c r="E52" s="232">
        <v>8102808591</v>
      </c>
      <c r="F52" s="232">
        <v>810280799</v>
      </c>
      <c r="G52" s="232">
        <v>7292527792</v>
      </c>
      <c r="H52" s="232">
        <v>0</v>
      </c>
      <c r="I52" s="232">
        <v>18739579406</v>
      </c>
      <c r="J52" s="232">
        <v>0</v>
      </c>
      <c r="K52" s="232">
        <v>18739579406</v>
      </c>
      <c r="L52" s="232">
        <v>1873957798</v>
      </c>
      <c r="M52" s="232">
        <v>16865621608</v>
      </c>
      <c r="N52" s="232">
        <v>0</v>
      </c>
    </row>
    <row r="53" spans="1:14" ht="10.7" customHeight="1">
      <c r="A53" s="240"/>
      <c r="B53" s="241" t="s">
        <v>297</v>
      </c>
      <c r="C53" s="231">
        <v>0</v>
      </c>
      <c r="D53" s="232">
        <v>0</v>
      </c>
      <c r="E53" s="232">
        <v>0</v>
      </c>
      <c r="F53" s="232">
        <v>0</v>
      </c>
      <c r="G53" s="232">
        <v>0</v>
      </c>
      <c r="H53" s="232">
        <v>0</v>
      </c>
      <c r="I53" s="232">
        <v>0</v>
      </c>
      <c r="J53" s="232">
        <v>0</v>
      </c>
      <c r="K53" s="232">
        <v>0</v>
      </c>
      <c r="L53" s="232">
        <v>0</v>
      </c>
      <c r="M53" s="232">
        <v>0</v>
      </c>
      <c r="N53" s="232">
        <v>0</v>
      </c>
    </row>
    <row r="54" spans="1:14" ht="10.7" customHeight="1">
      <c r="A54" s="242" t="s">
        <v>33</v>
      </c>
      <c r="B54" s="241" t="s">
        <v>218</v>
      </c>
      <c r="C54" s="231">
        <v>19214201</v>
      </c>
      <c r="D54" s="232">
        <v>0</v>
      </c>
      <c r="E54" s="232">
        <v>19214201</v>
      </c>
      <c r="F54" s="232">
        <v>0</v>
      </c>
      <c r="G54" s="232">
        <v>19214201</v>
      </c>
      <c r="H54" s="232">
        <v>0</v>
      </c>
      <c r="I54" s="232">
        <v>42394900</v>
      </c>
      <c r="J54" s="232">
        <v>0</v>
      </c>
      <c r="K54" s="232">
        <v>42394900</v>
      </c>
      <c r="L54" s="232">
        <v>0</v>
      </c>
      <c r="M54" s="232">
        <v>42394900</v>
      </c>
      <c r="N54" s="232">
        <v>0</v>
      </c>
    </row>
    <row r="55" spans="1:14" ht="10.7" customHeight="1">
      <c r="A55" s="240"/>
      <c r="B55" s="241" t="s">
        <v>219</v>
      </c>
      <c r="C55" s="231">
        <v>0</v>
      </c>
      <c r="D55" s="232">
        <v>0</v>
      </c>
      <c r="E55" s="232">
        <v>0</v>
      </c>
      <c r="F55" s="232">
        <v>0</v>
      </c>
      <c r="G55" s="232">
        <v>0</v>
      </c>
      <c r="H55" s="232">
        <v>0</v>
      </c>
      <c r="I55" s="232">
        <v>0</v>
      </c>
      <c r="J55" s="232">
        <v>0</v>
      </c>
      <c r="K55" s="232">
        <v>0</v>
      </c>
      <c r="L55" s="232">
        <v>0</v>
      </c>
      <c r="M55" s="232">
        <v>0</v>
      </c>
      <c r="N55" s="232">
        <v>0</v>
      </c>
    </row>
    <row r="56" spans="1:14" ht="10.7" customHeight="1">
      <c r="A56" s="242" t="s">
        <v>106</v>
      </c>
      <c r="B56" s="241" t="s">
        <v>27</v>
      </c>
      <c r="C56" s="231">
        <v>84047976</v>
      </c>
      <c r="D56" s="232">
        <v>0</v>
      </c>
      <c r="E56" s="232">
        <v>84047976</v>
      </c>
      <c r="F56" s="232">
        <v>8404794</v>
      </c>
      <c r="G56" s="232">
        <v>75643182</v>
      </c>
      <c r="H56" s="232">
        <v>0</v>
      </c>
      <c r="I56" s="232">
        <v>87401192</v>
      </c>
      <c r="J56" s="232">
        <v>0</v>
      </c>
      <c r="K56" s="232">
        <v>87401192</v>
      </c>
      <c r="L56" s="232">
        <v>8740113</v>
      </c>
      <c r="M56" s="232">
        <v>78661079</v>
      </c>
      <c r="N56" s="232">
        <v>0</v>
      </c>
    </row>
    <row r="57" spans="1:14" ht="10.7" customHeight="1">
      <c r="A57" s="240"/>
      <c r="B57" s="241" t="s">
        <v>301</v>
      </c>
      <c r="C57" s="231">
        <v>0</v>
      </c>
      <c r="D57" s="232">
        <v>0</v>
      </c>
      <c r="E57" s="232">
        <v>0</v>
      </c>
      <c r="F57" s="232">
        <v>0</v>
      </c>
      <c r="G57" s="232">
        <v>0</v>
      </c>
      <c r="H57" s="232">
        <v>0</v>
      </c>
      <c r="I57" s="232">
        <v>0</v>
      </c>
      <c r="J57" s="232">
        <v>0</v>
      </c>
      <c r="K57" s="232">
        <v>0</v>
      </c>
      <c r="L57" s="232">
        <v>0</v>
      </c>
      <c r="M57" s="232">
        <v>0</v>
      </c>
      <c r="N57" s="232">
        <v>0</v>
      </c>
    </row>
    <row r="58" spans="1:14" ht="10.7" customHeight="1">
      <c r="A58" s="242" t="s">
        <v>107</v>
      </c>
      <c r="B58" s="241" t="s">
        <v>28</v>
      </c>
      <c r="C58" s="231">
        <v>298912427</v>
      </c>
      <c r="D58" s="232">
        <v>0</v>
      </c>
      <c r="E58" s="232">
        <v>298912427</v>
      </c>
      <c r="F58" s="232">
        <v>23035176</v>
      </c>
      <c r="G58" s="232">
        <v>275877251</v>
      </c>
      <c r="H58" s="232">
        <v>0</v>
      </c>
      <c r="I58" s="232">
        <v>973687216</v>
      </c>
      <c r="J58" s="232">
        <v>0</v>
      </c>
      <c r="K58" s="232">
        <v>973687216</v>
      </c>
      <c r="L58" s="232">
        <v>64063378</v>
      </c>
      <c r="M58" s="232">
        <v>909623838</v>
      </c>
      <c r="N58" s="232">
        <v>0</v>
      </c>
    </row>
    <row r="59" spans="1:14" ht="10.7" customHeight="1">
      <c r="A59" s="240"/>
      <c r="B59" s="241" t="s">
        <v>302</v>
      </c>
      <c r="C59" s="231">
        <v>0</v>
      </c>
      <c r="D59" s="232">
        <v>0</v>
      </c>
      <c r="E59" s="232">
        <v>0</v>
      </c>
      <c r="F59" s="232">
        <v>0</v>
      </c>
      <c r="G59" s="232">
        <v>0</v>
      </c>
      <c r="H59" s="232">
        <v>0</v>
      </c>
      <c r="I59" s="232">
        <v>0</v>
      </c>
      <c r="J59" s="232">
        <v>0</v>
      </c>
      <c r="K59" s="232">
        <v>0</v>
      </c>
      <c r="L59" s="232">
        <v>0</v>
      </c>
      <c r="M59" s="232">
        <v>0</v>
      </c>
      <c r="N59" s="232">
        <v>0</v>
      </c>
    </row>
    <row r="60" spans="1:14" ht="10.7" customHeight="1">
      <c r="A60" s="240"/>
      <c r="B60" s="241" t="s">
        <v>223</v>
      </c>
      <c r="C60" s="231">
        <v>26835165</v>
      </c>
      <c r="D60" s="232">
        <v>0</v>
      </c>
      <c r="E60" s="232">
        <v>26835165</v>
      </c>
      <c r="F60" s="232">
        <v>8050549</v>
      </c>
      <c r="G60" s="232">
        <v>18784616</v>
      </c>
      <c r="H60" s="232">
        <v>0</v>
      </c>
      <c r="I60" s="232">
        <v>143139305</v>
      </c>
      <c r="J60" s="232">
        <v>0</v>
      </c>
      <c r="K60" s="232">
        <v>143139305</v>
      </c>
      <c r="L60" s="232">
        <v>42941790</v>
      </c>
      <c r="M60" s="232">
        <v>100197515</v>
      </c>
      <c r="N60" s="232">
        <v>0</v>
      </c>
    </row>
    <row r="61" spans="1:14" ht="10.7" customHeight="1">
      <c r="A61" s="242" t="s">
        <v>108</v>
      </c>
      <c r="B61" s="241" t="s">
        <v>303</v>
      </c>
      <c r="C61" s="231">
        <v>0</v>
      </c>
      <c r="D61" s="232">
        <v>0</v>
      </c>
      <c r="E61" s="232">
        <v>0</v>
      </c>
      <c r="F61" s="232">
        <v>0</v>
      </c>
      <c r="G61" s="232">
        <v>0</v>
      </c>
      <c r="H61" s="232">
        <v>0</v>
      </c>
      <c r="I61" s="232">
        <v>0</v>
      </c>
      <c r="J61" s="232">
        <v>0</v>
      </c>
      <c r="K61" s="232">
        <v>0</v>
      </c>
      <c r="L61" s="232">
        <v>0</v>
      </c>
      <c r="M61" s="232">
        <v>0</v>
      </c>
      <c r="N61" s="232">
        <v>0</v>
      </c>
    </row>
    <row r="62" spans="1:14" ht="10.7" customHeight="1">
      <c r="A62" s="242">
        <v>4</v>
      </c>
      <c r="B62" s="241" t="s">
        <v>44</v>
      </c>
      <c r="C62" s="231">
        <v>464711087</v>
      </c>
      <c r="D62" s="232">
        <v>0</v>
      </c>
      <c r="E62" s="232">
        <v>464711087</v>
      </c>
      <c r="F62" s="232">
        <v>46471041</v>
      </c>
      <c r="G62" s="232">
        <v>418240046</v>
      </c>
      <c r="H62" s="232">
        <v>0</v>
      </c>
      <c r="I62" s="232">
        <v>1382905981</v>
      </c>
      <c r="J62" s="232">
        <v>0</v>
      </c>
      <c r="K62" s="232">
        <v>1382905981</v>
      </c>
      <c r="L62" s="232">
        <v>138290449</v>
      </c>
      <c r="M62" s="232">
        <v>1244615532</v>
      </c>
      <c r="N62" s="232">
        <v>0</v>
      </c>
    </row>
    <row r="63" spans="1:14" ht="10.7" customHeight="1">
      <c r="A63" s="242">
        <v>5</v>
      </c>
      <c r="B63" s="241" t="s">
        <v>233</v>
      </c>
      <c r="C63" s="231">
        <v>0</v>
      </c>
      <c r="D63" s="232">
        <v>0</v>
      </c>
      <c r="E63" s="232">
        <v>0</v>
      </c>
      <c r="F63" s="232">
        <v>0</v>
      </c>
      <c r="G63" s="232">
        <v>0</v>
      </c>
      <c r="H63" s="232">
        <v>0</v>
      </c>
      <c r="I63" s="232">
        <v>0</v>
      </c>
      <c r="J63" s="232">
        <v>0</v>
      </c>
      <c r="K63" s="232">
        <v>0</v>
      </c>
      <c r="L63" s="232">
        <v>0</v>
      </c>
      <c r="M63" s="232">
        <v>0</v>
      </c>
      <c r="N63" s="232">
        <v>0</v>
      </c>
    </row>
    <row r="64" spans="1:14" ht="10.7" customHeight="1">
      <c r="A64" s="240"/>
      <c r="B64" s="241" t="s">
        <v>234</v>
      </c>
      <c r="C64" s="231">
        <v>0</v>
      </c>
      <c r="D64" s="232">
        <v>0</v>
      </c>
      <c r="E64" s="232">
        <v>0</v>
      </c>
      <c r="F64" s="232">
        <v>0</v>
      </c>
      <c r="G64" s="232">
        <v>0</v>
      </c>
      <c r="H64" s="232">
        <v>0</v>
      </c>
      <c r="I64" s="232">
        <v>0</v>
      </c>
      <c r="J64" s="232">
        <v>0</v>
      </c>
      <c r="K64" s="232">
        <v>0</v>
      </c>
      <c r="L64" s="232">
        <v>0</v>
      </c>
      <c r="M64" s="232">
        <v>0</v>
      </c>
      <c r="N64" s="232">
        <v>0</v>
      </c>
    </row>
    <row r="65" spans="1:14" ht="10.7" customHeight="1">
      <c r="A65" s="240"/>
      <c r="B65" s="241" t="s">
        <v>235</v>
      </c>
      <c r="C65" s="231">
        <v>0</v>
      </c>
      <c r="D65" s="232">
        <v>0</v>
      </c>
      <c r="E65" s="232">
        <v>0</v>
      </c>
      <c r="F65" s="232">
        <v>0</v>
      </c>
      <c r="G65" s="232">
        <v>0</v>
      </c>
      <c r="H65" s="232">
        <v>0</v>
      </c>
      <c r="I65" s="232">
        <v>0</v>
      </c>
      <c r="J65" s="232">
        <v>0</v>
      </c>
      <c r="K65" s="232">
        <v>0</v>
      </c>
      <c r="L65" s="232">
        <v>0</v>
      </c>
      <c r="M65" s="232">
        <v>0</v>
      </c>
      <c r="N65" s="232">
        <v>0</v>
      </c>
    </row>
    <row r="66" spans="1:14" ht="10.7" customHeight="1">
      <c r="A66" s="242">
        <v>6</v>
      </c>
      <c r="B66" s="241" t="s">
        <v>38</v>
      </c>
      <c r="C66" s="231">
        <v>388617814</v>
      </c>
      <c r="D66" s="232">
        <v>0</v>
      </c>
      <c r="E66" s="232">
        <v>388617814</v>
      </c>
      <c r="F66" s="232">
        <v>0</v>
      </c>
      <c r="G66" s="232">
        <v>345635490</v>
      </c>
      <c r="H66" s="232">
        <v>42982324</v>
      </c>
      <c r="I66" s="232">
        <v>1873627396</v>
      </c>
      <c r="J66" s="232">
        <v>0</v>
      </c>
      <c r="K66" s="232">
        <v>1873627396</v>
      </c>
      <c r="L66" s="232">
        <v>0</v>
      </c>
      <c r="M66" s="232">
        <v>1751599675</v>
      </c>
      <c r="N66" s="232">
        <v>122027721</v>
      </c>
    </row>
    <row r="67" spans="1:14" ht="10.7" customHeight="1">
      <c r="A67" s="242">
        <v>7</v>
      </c>
      <c r="B67" s="241" t="s">
        <v>304</v>
      </c>
      <c r="C67" s="231">
        <v>1122271707</v>
      </c>
      <c r="D67" s="232">
        <v>183331970</v>
      </c>
      <c r="E67" s="232">
        <v>938939737</v>
      </c>
      <c r="F67" s="232">
        <v>850101195</v>
      </c>
      <c r="G67" s="232">
        <v>20169142</v>
      </c>
      <c r="H67" s="232">
        <v>68669400</v>
      </c>
      <c r="I67" s="232">
        <v>3239063723</v>
      </c>
      <c r="J67" s="232">
        <v>212916628</v>
      </c>
      <c r="K67" s="232">
        <v>3026147095</v>
      </c>
      <c r="L67" s="232">
        <v>2265431655</v>
      </c>
      <c r="M67" s="232">
        <v>84081040</v>
      </c>
      <c r="N67" s="232">
        <v>676634400</v>
      </c>
    </row>
    <row r="68" spans="1:14" ht="10.7" customHeight="1">
      <c r="A68" s="240"/>
      <c r="B68" s="241" t="s">
        <v>236</v>
      </c>
      <c r="C68" s="231">
        <v>0</v>
      </c>
      <c r="D68" s="232">
        <v>0</v>
      </c>
      <c r="E68" s="232">
        <v>0</v>
      </c>
      <c r="F68" s="232">
        <v>0</v>
      </c>
      <c r="G68" s="232">
        <v>0</v>
      </c>
      <c r="H68" s="232">
        <v>0</v>
      </c>
      <c r="I68" s="232">
        <v>0</v>
      </c>
      <c r="J68" s="232">
        <v>0</v>
      </c>
      <c r="K68" s="232">
        <v>0</v>
      </c>
      <c r="L68" s="232">
        <v>0</v>
      </c>
      <c r="M68" s="232">
        <v>0</v>
      </c>
      <c r="N68" s="232">
        <v>0</v>
      </c>
    </row>
    <row r="69" spans="1:14" ht="10.7" customHeight="1">
      <c r="A69" s="240"/>
      <c r="B69" s="241" t="s">
        <v>237</v>
      </c>
      <c r="C69" s="231">
        <v>0</v>
      </c>
      <c r="D69" s="232">
        <v>0</v>
      </c>
      <c r="E69" s="232">
        <v>0</v>
      </c>
      <c r="F69" s="232">
        <v>0</v>
      </c>
      <c r="G69" s="232">
        <v>0</v>
      </c>
      <c r="H69" s="232">
        <v>0</v>
      </c>
      <c r="I69" s="232">
        <v>0</v>
      </c>
      <c r="J69" s="232">
        <v>0</v>
      </c>
      <c r="K69" s="232">
        <v>0</v>
      </c>
      <c r="L69" s="232">
        <v>0</v>
      </c>
      <c r="M69" s="232">
        <v>0</v>
      </c>
      <c r="N69" s="232">
        <v>0</v>
      </c>
    </row>
    <row r="70" spans="1:14" ht="10.7" customHeight="1">
      <c r="A70" s="240"/>
      <c r="B70" s="241" t="s">
        <v>238</v>
      </c>
      <c r="C70" s="231">
        <v>19668642</v>
      </c>
      <c r="D70" s="232">
        <v>0</v>
      </c>
      <c r="E70" s="232">
        <v>19668642</v>
      </c>
      <c r="F70" s="232">
        <v>0</v>
      </c>
      <c r="G70" s="232">
        <v>19668642</v>
      </c>
      <c r="H70" s="232">
        <v>0</v>
      </c>
      <c r="I70" s="232">
        <v>80311940</v>
      </c>
      <c r="J70" s="232">
        <v>0</v>
      </c>
      <c r="K70" s="232">
        <v>80311940</v>
      </c>
      <c r="L70" s="232">
        <v>0</v>
      </c>
      <c r="M70" s="232">
        <v>80311940</v>
      </c>
      <c r="N70" s="232">
        <v>0</v>
      </c>
    </row>
    <row r="71" spans="1:14" ht="10.7" customHeight="1">
      <c r="A71" s="240"/>
      <c r="B71" s="241" t="s">
        <v>548</v>
      </c>
      <c r="C71" s="231">
        <v>0</v>
      </c>
      <c r="D71" s="232">
        <v>0</v>
      </c>
      <c r="E71" s="232">
        <v>0</v>
      </c>
      <c r="F71" s="232">
        <v>0</v>
      </c>
      <c r="G71" s="232">
        <v>0</v>
      </c>
      <c r="H71" s="232">
        <v>0</v>
      </c>
      <c r="I71" s="232">
        <v>0</v>
      </c>
      <c r="J71" s="232">
        <v>0</v>
      </c>
      <c r="K71" s="232">
        <v>0</v>
      </c>
      <c r="L71" s="232">
        <v>0</v>
      </c>
      <c r="M71" s="232">
        <v>0</v>
      </c>
      <c r="N71" s="232">
        <v>0</v>
      </c>
    </row>
    <row r="72" spans="1:14" ht="10.7" customHeight="1">
      <c r="A72" s="240"/>
      <c r="B72" s="241" t="s">
        <v>581</v>
      </c>
      <c r="C72" s="231">
        <v>829296000</v>
      </c>
      <c r="D72" s="232">
        <v>0</v>
      </c>
      <c r="E72" s="232">
        <v>829296000</v>
      </c>
      <c r="F72" s="232">
        <v>829296000</v>
      </c>
      <c r="G72" s="232">
        <v>0</v>
      </c>
      <c r="H72" s="232">
        <v>0</v>
      </c>
      <c r="I72" s="232">
        <v>2209761000</v>
      </c>
      <c r="J72" s="232">
        <v>0</v>
      </c>
      <c r="K72" s="232">
        <v>2209761000</v>
      </c>
      <c r="L72" s="232">
        <v>2209761000</v>
      </c>
      <c r="M72" s="232">
        <v>0</v>
      </c>
      <c r="N72" s="232">
        <v>0</v>
      </c>
    </row>
    <row r="73" spans="1:14" ht="10.7" customHeight="1">
      <c r="A73" s="242" t="s">
        <v>239</v>
      </c>
      <c r="B73" s="241" t="s">
        <v>171</v>
      </c>
      <c r="C73" s="231">
        <v>183331970</v>
      </c>
      <c r="D73" s="232">
        <v>183331970</v>
      </c>
      <c r="E73" s="232">
        <v>0</v>
      </c>
      <c r="F73" s="232">
        <v>0</v>
      </c>
      <c r="G73" s="232">
        <v>0</v>
      </c>
      <c r="H73" s="232">
        <v>0</v>
      </c>
      <c r="I73" s="232">
        <v>216916628</v>
      </c>
      <c r="J73" s="232">
        <v>212916628</v>
      </c>
      <c r="K73" s="232">
        <v>4000000</v>
      </c>
      <c r="L73" s="232">
        <v>0</v>
      </c>
      <c r="M73" s="232">
        <v>0</v>
      </c>
      <c r="N73" s="232">
        <v>4000000</v>
      </c>
    </row>
    <row r="74" spans="1:14" ht="10.7" customHeight="1">
      <c r="A74" s="242" t="s">
        <v>240</v>
      </c>
      <c r="B74" s="241" t="s">
        <v>305</v>
      </c>
      <c r="C74" s="231">
        <v>865640095</v>
      </c>
      <c r="D74" s="232">
        <v>0</v>
      </c>
      <c r="E74" s="232">
        <v>865640095</v>
      </c>
      <c r="F74" s="232">
        <v>850101195</v>
      </c>
      <c r="G74" s="232">
        <v>5005</v>
      </c>
      <c r="H74" s="232">
        <v>15038400</v>
      </c>
      <c r="I74" s="232">
        <v>2363435275</v>
      </c>
      <c r="J74" s="232">
        <v>0</v>
      </c>
      <c r="K74" s="232">
        <v>2363435275</v>
      </c>
      <c r="L74" s="232">
        <v>2265431655</v>
      </c>
      <c r="M74" s="232">
        <v>4965220</v>
      </c>
      <c r="N74" s="232">
        <v>93038400</v>
      </c>
    </row>
    <row r="75" spans="1:14" ht="10.7" customHeight="1">
      <c r="A75" s="242" t="s">
        <v>241</v>
      </c>
      <c r="B75" s="241" t="s">
        <v>306</v>
      </c>
      <c r="C75" s="231">
        <v>49218642</v>
      </c>
      <c r="D75" s="232">
        <v>0</v>
      </c>
      <c r="E75" s="232">
        <v>49218642</v>
      </c>
      <c r="F75" s="232">
        <v>0</v>
      </c>
      <c r="G75" s="232">
        <v>19668642</v>
      </c>
      <c r="H75" s="232">
        <v>29550000</v>
      </c>
      <c r="I75" s="232">
        <v>594315820</v>
      </c>
      <c r="J75" s="232">
        <v>0</v>
      </c>
      <c r="K75" s="232">
        <v>594315820</v>
      </c>
      <c r="L75" s="232">
        <v>0</v>
      </c>
      <c r="M75" s="232">
        <v>79115820</v>
      </c>
      <c r="N75" s="232">
        <v>515200000</v>
      </c>
    </row>
    <row r="76" spans="1:14" ht="10.7" customHeight="1">
      <c r="A76" s="242" t="s">
        <v>242</v>
      </c>
      <c r="B76" s="241" t="s">
        <v>172</v>
      </c>
      <c r="C76" s="231">
        <v>24081000</v>
      </c>
      <c r="D76" s="232">
        <v>0</v>
      </c>
      <c r="E76" s="232">
        <v>24081000</v>
      </c>
      <c r="F76" s="232">
        <v>0</v>
      </c>
      <c r="G76" s="232">
        <v>0</v>
      </c>
      <c r="H76" s="232">
        <v>24081000</v>
      </c>
      <c r="I76" s="232">
        <v>64396000</v>
      </c>
      <c r="J76" s="232">
        <v>0</v>
      </c>
      <c r="K76" s="232">
        <v>64396000</v>
      </c>
      <c r="L76" s="232">
        <v>0</v>
      </c>
      <c r="M76" s="232">
        <v>0</v>
      </c>
      <c r="N76" s="232">
        <v>64396000</v>
      </c>
    </row>
    <row r="77" spans="1:14" ht="10.7" customHeight="1">
      <c r="A77" s="242">
        <v>8</v>
      </c>
      <c r="B77" s="241" t="s">
        <v>307</v>
      </c>
      <c r="C77" s="231">
        <v>191652200</v>
      </c>
      <c r="D77" s="232">
        <v>0</v>
      </c>
      <c r="E77" s="232">
        <v>191652200</v>
      </c>
      <c r="F77" s="232">
        <v>23538880</v>
      </c>
      <c r="G77" s="232">
        <v>148391320</v>
      </c>
      <c r="H77" s="232">
        <v>19722000</v>
      </c>
      <c r="I77" s="232">
        <v>7000454345</v>
      </c>
      <c r="J77" s="232">
        <v>0</v>
      </c>
      <c r="K77" s="232">
        <v>7000454345</v>
      </c>
      <c r="L77" s="232">
        <v>886625429</v>
      </c>
      <c r="M77" s="232">
        <v>5467831262</v>
      </c>
      <c r="N77" s="232">
        <v>645997654</v>
      </c>
    </row>
    <row r="78" spans="1:14" ht="10.7" customHeight="1">
      <c r="A78" s="242" t="s">
        <v>109</v>
      </c>
      <c r="B78" s="241" t="s">
        <v>40</v>
      </c>
      <c r="C78" s="231">
        <v>0</v>
      </c>
      <c r="D78" s="232">
        <v>0</v>
      </c>
      <c r="E78" s="232">
        <v>0</v>
      </c>
      <c r="F78" s="232">
        <v>0</v>
      </c>
      <c r="G78" s="232">
        <v>0</v>
      </c>
      <c r="H78" s="232">
        <v>0</v>
      </c>
      <c r="I78" s="232">
        <v>0</v>
      </c>
      <c r="J78" s="232">
        <v>0</v>
      </c>
      <c r="K78" s="232">
        <v>0</v>
      </c>
      <c r="L78" s="232">
        <v>0</v>
      </c>
      <c r="M78" s="232">
        <v>0</v>
      </c>
      <c r="N78" s="232">
        <v>0</v>
      </c>
    </row>
    <row r="79" spans="1:14" ht="10.7" customHeight="1">
      <c r="A79" s="242" t="s">
        <v>110</v>
      </c>
      <c r="B79" s="241" t="s">
        <v>113</v>
      </c>
      <c r="C79" s="231">
        <v>1643400</v>
      </c>
      <c r="D79" s="232">
        <v>0</v>
      </c>
      <c r="E79" s="232">
        <v>1643400</v>
      </c>
      <c r="F79" s="232">
        <v>0</v>
      </c>
      <c r="G79" s="232">
        <v>0</v>
      </c>
      <c r="H79" s="232">
        <v>1643400</v>
      </c>
      <c r="I79" s="232">
        <v>5554474</v>
      </c>
      <c r="J79" s="232">
        <v>0</v>
      </c>
      <c r="K79" s="232">
        <v>5554474</v>
      </c>
      <c r="L79" s="232">
        <v>0</v>
      </c>
      <c r="M79" s="232">
        <v>0</v>
      </c>
      <c r="N79" s="232">
        <v>5554474</v>
      </c>
    </row>
    <row r="80" spans="1:14" ht="10.7" customHeight="1">
      <c r="A80" s="242" t="s">
        <v>111</v>
      </c>
      <c r="B80" s="241" t="s">
        <v>308</v>
      </c>
      <c r="C80" s="231">
        <v>9222800</v>
      </c>
      <c r="D80" s="232">
        <v>0</v>
      </c>
      <c r="E80" s="232">
        <v>9222800</v>
      </c>
      <c r="F80" s="232">
        <v>1844560</v>
      </c>
      <c r="G80" s="232">
        <v>7378240</v>
      </c>
      <c r="H80" s="232">
        <v>0</v>
      </c>
      <c r="I80" s="232">
        <v>590468071</v>
      </c>
      <c r="J80" s="232">
        <v>0</v>
      </c>
      <c r="K80" s="232">
        <v>590468071</v>
      </c>
      <c r="L80" s="232">
        <v>118093613</v>
      </c>
      <c r="M80" s="232">
        <v>472374458</v>
      </c>
      <c r="N80" s="232">
        <v>0</v>
      </c>
    </row>
    <row r="81" spans="1:14" ht="10.7" customHeight="1">
      <c r="A81" s="240"/>
      <c r="B81" s="241" t="s">
        <v>309</v>
      </c>
      <c r="C81" s="231">
        <v>0</v>
      </c>
      <c r="D81" s="232">
        <v>0</v>
      </c>
      <c r="E81" s="232">
        <v>0</v>
      </c>
      <c r="F81" s="232">
        <v>0</v>
      </c>
      <c r="G81" s="232">
        <v>0</v>
      </c>
      <c r="H81" s="232">
        <v>0</v>
      </c>
      <c r="I81" s="232">
        <v>0</v>
      </c>
      <c r="J81" s="232">
        <v>0</v>
      </c>
      <c r="K81" s="232">
        <v>0</v>
      </c>
      <c r="L81" s="232">
        <v>0</v>
      </c>
      <c r="M81" s="232">
        <v>0</v>
      </c>
      <c r="N81" s="232">
        <v>0</v>
      </c>
    </row>
    <row r="82" spans="1:14" ht="10.7" customHeight="1">
      <c r="A82" s="240"/>
      <c r="B82" s="241" t="s">
        <v>582</v>
      </c>
      <c r="C82" s="231">
        <v>0</v>
      </c>
      <c r="D82" s="232">
        <v>0</v>
      </c>
      <c r="E82" s="232">
        <v>0</v>
      </c>
      <c r="F82" s="232">
        <v>0</v>
      </c>
      <c r="G82" s="232">
        <v>0</v>
      </c>
      <c r="H82" s="232">
        <v>0</v>
      </c>
      <c r="I82" s="232">
        <v>0</v>
      </c>
      <c r="J82" s="232">
        <v>0</v>
      </c>
      <c r="K82" s="232">
        <v>0</v>
      </c>
      <c r="L82" s="232">
        <v>0</v>
      </c>
      <c r="M82" s="232">
        <v>0</v>
      </c>
      <c r="N82" s="232">
        <v>0</v>
      </c>
    </row>
    <row r="83" spans="1:14" ht="10.7" customHeight="1">
      <c r="A83" s="242" t="s">
        <v>243</v>
      </c>
      <c r="B83" s="241" t="s">
        <v>117</v>
      </c>
      <c r="C83" s="231">
        <v>180786000</v>
      </c>
      <c r="D83" s="232">
        <v>0</v>
      </c>
      <c r="E83" s="232">
        <v>180786000</v>
      </c>
      <c r="F83" s="232">
        <v>21694320</v>
      </c>
      <c r="G83" s="232">
        <v>141013080</v>
      </c>
      <c r="H83" s="232">
        <v>18078600</v>
      </c>
      <c r="I83" s="232">
        <v>6404431800</v>
      </c>
      <c r="J83" s="232">
        <v>0</v>
      </c>
      <c r="K83" s="232">
        <v>6404431800</v>
      </c>
      <c r="L83" s="232">
        <v>768531816</v>
      </c>
      <c r="M83" s="232">
        <v>4995456804</v>
      </c>
      <c r="N83" s="232">
        <v>640443180</v>
      </c>
    </row>
    <row r="84" spans="1:14" ht="10.7" customHeight="1">
      <c r="A84" s="240"/>
      <c r="B84" s="241" t="s">
        <v>310</v>
      </c>
      <c r="C84" s="231">
        <v>0</v>
      </c>
      <c r="D84" s="232">
        <v>0</v>
      </c>
      <c r="E84" s="232">
        <v>0</v>
      </c>
      <c r="F84" s="232">
        <v>0</v>
      </c>
      <c r="G84" s="232">
        <v>0</v>
      </c>
      <c r="H84" s="232">
        <v>0</v>
      </c>
      <c r="I84" s="232">
        <v>0</v>
      </c>
      <c r="J84" s="232">
        <v>0</v>
      </c>
      <c r="K84" s="232">
        <v>0</v>
      </c>
      <c r="L84" s="232">
        <v>0</v>
      </c>
      <c r="M84" s="232">
        <v>0</v>
      </c>
      <c r="N84" s="232">
        <v>0</v>
      </c>
    </row>
    <row r="85" spans="1:14" ht="10.7" customHeight="1">
      <c r="A85" s="242" t="s">
        <v>244</v>
      </c>
      <c r="B85" s="241" t="s">
        <v>245</v>
      </c>
      <c r="C85" s="231">
        <v>0</v>
      </c>
      <c r="D85" s="232">
        <v>0</v>
      </c>
      <c r="E85" s="232">
        <v>0</v>
      </c>
      <c r="F85" s="232">
        <v>0</v>
      </c>
      <c r="G85" s="232">
        <v>0</v>
      </c>
      <c r="H85" s="232">
        <v>0</v>
      </c>
      <c r="I85" s="232">
        <v>0</v>
      </c>
      <c r="J85" s="232">
        <v>0</v>
      </c>
      <c r="K85" s="232">
        <v>0</v>
      </c>
      <c r="L85" s="232">
        <v>0</v>
      </c>
      <c r="M85" s="232">
        <v>0</v>
      </c>
      <c r="N85" s="232">
        <v>0</v>
      </c>
    </row>
    <row r="86" spans="1:14" ht="10.7" customHeight="1">
      <c r="A86" s="242">
        <v>9</v>
      </c>
      <c r="B86" s="241" t="s">
        <v>246</v>
      </c>
      <c r="C86" s="231">
        <v>0</v>
      </c>
      <c r="D86" s="232">
        <v>0</v>
      </c>
      <c r="E86" s="232">
        <v>0</v>
      </c>
      <c r="F86" s="232">
        <v>0</v>
      </c>
      <c r="G86" s="232">
        <v>0</v>
      </c>
      <c r="H86" s="232">
        <v>0</v>
      </c>
      <c r="I86" s="232">
        <v>0</v>
      </c>
      <c r="J86" s="232">
        <v>0</v>
      </c>
      <c r="K86" s="232">
        <v>0</v>
      </c>
      <c r="L86" s="232">
        <v>0</v>
      </c>
      <c r="M86" s="232">
        <v>0</v>
      </c>
      <c r="N86" s="232">
        <v>0</v>
      </c>
    </row>
    <row r="87" spans="1:14" ht="10.7" customHeight="1">
      <c r="A87" s="242" t="s">
        <v>112</v>
      </c>
      <c r="B87" s="241" t="s">
        <v>26</v>
      </c>
      <c r="C87" s="231">
        <v>0</v>
      </c>
      <c r="D87" s="232">
        <v>0</v>
      </c>
      <c r="E87" s="232">
        <v>0</v>
      </c>
      <c r="F87" s="232">
        <v>0</v>
      </c>
      <c r="G87" s="232">
        <v>0</v>
      </c>
      <c r="H87" s="232">
        <v>0</v>
      </c>
      <c r="I87" s="232">
        <v>0</v>
      </c>
      <c r="J87" s="232">
        <v>0</v>
      </c>
      <c r="K87" s="232">
        <v>0</v>
      </c>
      <c r="L87" s="232">
        <v>0</v>
      </c>
      <c r="M87" s="232">
        <v>0</v>
      </c>
      <c r="N87" s="232">
        <v>0</v>
      </c>
    </row>
    <row r="88" spans="1:14" ht="10.7" customHeight="1">
      <c r="A88" s="242" t="s">
        <v>114</v>
      </c>
      <c r="B88" s="241" t="s">
        <v>27</v>
      </c>
      <c r="C88" s="231">
        <v>0</v>
      </c>
      <c r="D88" s="232">
        <v>0</v>
      </c>
      <c r="E88" s="232">
        <v>0</v>
      </c>
      <c r="F88" s="232">
        <v>0</v>
      </c>
      <c r="G88" s="232">
        <v>0</v>
      </c>
      <c r="H88" s="232">
        <v>0</v>
      </c>
      <c r="I88" s="232">
        <v>0</v>
      </c>
      <c r="J88" s="232">
        <v>0</v>
      </c>
      <c r="K88" s="232">
        <v>0</v>
      </c>
      <c r="L88" s="232">
        <v>0</v>
      </c>
      <c r="M88" s="232">
        <v>0</v>
      </c>
      <c r="N88" s="232">
        <v>0</v>
      </c>
    </row>
    <row r="89" spans="1:14" ht="10.7" customHeight="1">
      <c r="A89" s="242" t="s">
        <v>115</v>
      </c>
      <c r="B89" s="241" t="s">
        <v>247</v>
      </c>
      <c r="C89" s="231">
        <v>0</v>
      </c>
      <c r="D89" s="232">
        <v>0</v>
      </c>
      <c r="E89" s="232">
        <v>0</v>
      </c>
      <c r="F89" s="232">
        <v>0</v>
      </c>
      <c r="G89" s="232">
        <v>0</v>
      </c>
      <c r="H89" s="232">
        <v>0</v>
      </c>
      <c r="I89" s="232">
        <v>0</v>
      </c>
      <c r="J89" s="232">
        <v>0</v>
      </c>
      <c r="K89" s="232">
        <v>0</v>
      </c>
      <c r="L89" s="232">
        <v>0</v>
      </c>
      <c r="M89" s="232">
        <v>0</v>
      </c>
      <c r="N89" s="232">
        <v>0</v>
      </c>
    </row>
    <row r="90" spans="1:14" ht="10.7" customHeight="1">
      <c r="A90" s="242" t="s">
        <v>116</v>
      </c>
      <c r="B90" s="241" t="s">
        <v>135</v>
      </c>
      <c r="C90" s="231">
        <v>0</v>
      </c>
      <c r="D90" s="232">
        <v>0</v>
      </c>
      <c r="E90" s="232">
        <v>0</v>
      </c>
      <c r="F90" s="232">
        <v>0</v>
      </c>
      <c r="G90" s="232">
        <v>0</v>
      </c>
      <c r="H90" s="232">
        <v>0</v>
      </c>
      <c r="I90" s="232">
        <v>0</v>
      </c>
      <c r="J90" s="232">
        <v>0</v>
      </c>
      <c r="K90" s="232">
        <v>0</v>
      </c>
      <c r="L90" s="232">
        <v>0</v>
      </c>
      <c r="M90" s="232">
        <v>0</v>
      </c>
      <c r="N90" s="232">
        <v>0</v>
      </c>
    </row>
    <row r="91" spans="1:14" ht="10.7" customHeight="1">
      <c r="A91" s="242" t="s">
        <v>118</v>
      </c>
      <c r="B91" s="241" t="s">
        <v>34</v>
      </c>
      <c r="C91" s="231">
        <v>0</v>
      </c>
      <c r="D91" s="232">
        <v>0</v>
      </c>
      <c r="E91" s="232">
        <v>0</v>
      </c>
      <c r="F91" s="232">
        <v>0</v>
      </c>
      <c r="G91" s="232">
        <v>0</v>
      </c>
      <c r="H91" s="232">
        <v>0</v>
      </c>
      <c r="I91" s="232">
        <v>0</v>
      </c>
      <c r="J91" s="232">
        <v>0</v>
      </c>
      <c r="K91" s="232">
        <v>0</v>
      </c>
      <c r="L91" s="232">
        <v>0</v>
      </c>
      <c r="M91" s="232">
        <v>0</v>
      </c>
      <c r="N91" s="232">
        <v>0</v>
      </c>
    </row>
    <row r="92" spans="1:14" ht="10.7" customHeight="1">
      <c r="A92" s="242">
        <v>10</v>
      </c>
      <c r="B92" s="241" t="s">
        <v>311</v>
      </c>
      <c r="C92" s="231">
        <v>0</v>
      </c>
      <c r="D92" s="232">
        <v>0</v>
      </c>
      <c r="E92" s="232">
        <v>0</v>
      </c>
      <c r="F92" s="232">
        <v>0</v>
      </c>
      <c r="G92" s="232">
        <v>0</v>
      </c>
      <c r="H92" s="232">
        <v>0</v>
      </c>
      <c r="I92" s="232">
        <v>87946165</v>
      </c>
      <c r="J92" s="232">
        <v>35709800</v>
      </c>
      <c r="K92" s="232">
        <v>52236365</v>
      </c>
      <c r="L92" s="232">
        <v>15304200</v>
      </c>
      <c r="M92" s="232">
        <v>36932165</v>
      </c>
      <c r="N92" s="232">
        <v>0</v>
      </c>
    </row>
    <row r="93" spans="1:14" ht="10.7" customHeight="1">
      <c r="A93" s="242" t="s">
        <v>120</v>
      </c>
      <c r="B93" s="241" t="s">
        <v>119</v>
      </c>
      <c r="C93" s="231">
        <v>0</v>
      </c>
      <c r="D93" s="232">
        <v>0</v>
      </c>
      <c r="E93" s="232">
        <v>0</v>
      </c>
      <c r="F93" s="232">
        <v>0</v>
      </c>
      <c r="G93" s="232">
        <v>0</v>
      </c>
      <c r="H93" s="232">
        <v>0</v>
      </c>
      <c r="I93" s="232">
        <v>13095</v>
      </c>
      <c r="J93" s="232">
        <v>0</v>
      </c>
      <c r="K93" s="232">
        <v>13095</v>
      </c>
      <c r="L93" s="232">
        <v>0</v>
      </c>
      <c r="M93" s="232">
        <v>13095</v>
      </c>
      <c r="N93" s="232">
        <v>0</v>
      </c>
    </row>
    <row r="94" spans="1:14" ht="10.7" customHeight="1">
      <c r="A94" s="240"/>
      <c r="B94" s="241" t="s">
        <v>248</v>
      </c>
      <c r="C94" s="231">
        <v>0</v>
      </c>
      <c r="D94" s="232">
        <v>0</v>
      </c>
      <c r="E94" s="232">
        <v>0</v>
      </c>
      <c r="F94" s="232">
        <v>0</v>
      </c>
      <c r="G94" s="232">
        <v>0</v>
      </c>
      <c r="H94" s="232">
        <v>0</v>
      </c>
      <c r="I94" s="232">
        <v>0</v>
      </c>
      <c r="J94" s="232">
        <v>0</v>
      </c>
      <c r="K94" s="232">
        <v>0</v>
      </c>
      <c r="L94" s="232">
        <v>0</v>
      </c>
      <c r="M94" s="232">
        <v>0</v>
      </c>
      <c r="N94" s="232">
        <v>0</v>
      </c>
    </row>
    <row r="95" spans="1:14" ht="10.7" customHeight="1">
      <c r="A95" s="240"/>
      <c r="B95" s="241" t="s">
        <v>249</v>
      </c>
      <c r="C95" s="231">
        <v>0</v>
      </c>
      <c r="D95" s="232">
        <v>0</v>
      </c>
      <c r="E95" s="232">
        <v>0</v>
      </c>
      <c r="F95" s="232">
        <v>0</v>
      </c>
      <c r="G95" s="232">
        <v>0</v>
      </c>
      <c r="H95" s="232">
        <v>0</v>
      </c>
      <c r="I95" s="232">
        <v>13095</v>
      </c>
      <c r="J95" s="232">
        <v>0</v>
      </c>
      <c r="K95" s="232">
        <v>13095</v>
      </c>
      <c r="L95" s="232">
        <v>0</v>
      </c>
      <c r="M95" s="232">
        <v>13095</v>
      </c>
      <c r="N95" s="232">
        <v>0</v>
      </c>
    </row>
    <row r="96" spans="1:14" ht="10.7" customHeight="1">
      <c r="A96" s="242" t="s">
        <v>121</v>
      </c>
      <c r="B96" s="241" t="s">
        <v>250</v>
      </c>
      <c r="C96" s="231">
        <v>0</v>
      </c>
      <c r="D96" s="232">
        <v>0</v>
      </c>
      <c r="E96" s="232">
        <v>0</v>
      </c>
      <c r="F96" s="232">
        <v>0</v>
      </c>
      <c r="G96" s="232">
        <v>0</v>
      </c>
      <c r="H96" s="232">
        <v>0</v>
      </c>
      <c r="I96" s="232">
        <v>0</v>
      </c>
      <c r="J96" s="232">
        <v>0</v>
      </c>
      <c r="K96" s="232">
        <v>0</v>
      </c>
      <c r="L96" s="232">
        <v>0</v>
      </c>
      <c r="M96" s="232">
        <v>0</v>
      </c>
      <c r="N96" s="232">
        <v>0</v>
      </c>
    </row>
    <row r="97" spans="1:14" ht="10.7" customHeight="1">
      <c r="A97" s="240"/>
      <c r="B97" s="241" t="s">
        <v>248</v>
      </c>
      <c r="C97" s="231">
        <v>0</v>
      </c>
      <c r="D97" s="232">
        <v>0</v>
      </c>
      <c r="E97" s="232">
        <v>0</v>
      </c>
      <c r="F97" s="232">
        <v>0</v>
      </c>
      <c r="G97" s="232">
        <v>0</v>
      </c>
      <c r="H97" s="232">
        <v>0</v>
      </c>
      <c r="I97" s="232">
        <v>0</v>
      </c>
      <c r="J97" s="232">
        <v>0</v>
      </c>
      <c r="K97" s="232">
        <v>0</v>
      </c>
      <c r="L97" s="232">
        <v>0</v>
      </c>
      <c r="M97" s="232">
        <v>0</v>
      </c>
      <c r="N97" s="232">
        <v>0</v>
      </c>
    </row>
    <row r="98" spans="1:14" ht="10.7" customHeight="1">
      <c r="A98" s="240"/>
      <c r="B98" s="241" t="s">
        <v>249</v>
      </c>
      <c r="C98" s="231">
        <v>0</v>
      </c>
      <c r="D98" s="232">
        <v>0</v>
      </c>
      <c r="E98" s="232">
        <v>0</v>
      </c>
      <c r="F98" s="232">
        <v>0</v>
      </c>
      <c r="G98" s="232">
        <v>0</v>
      </c>
      <c r="H98" s="232">
        <v>0</v>
      </c>
      <c r="I98" s="232">
        <v>0</v>
      </c>
      <c r="J98" s="232">
        <v>0</v>
      </c>
      <c r="K98" s="232">
        <v>0</v>
      </c>
      <c r="L98" s="232">
        <v>0</v>
      </c>
      <c r="M98" s="232">
        <v>0</v>
      </c>
      <c r="N98" s="232">
        <v>0</v>
      </c>
    </row>
    <row r="99" spans="1:14" ht="10.7" customHeight="1">
      <c r="A99" s="242" t="s">
        <v>122</v>
      </c>
      <c r="B99" s="241" t="s">
        <v>251</v>
      </c>
      <c r="C99" s="231">
        <v>0</v>
      </c>
      <c r="D99" s="232">
        <v>0</v>
      </c>
      <c r="E99" s="232">
        <v>0</v>
      </c>
      <c r="F99" s="232">
        <v>0</v>
      </c>
      <c r="G99" s="232">
        <v>0</v>
      </c>
      <c r="H99" s="232">
        <v>0</v>
      </c>
      <c r="I99" s="232">
        <v>87815215</v>
      </c>
      <c r="J99" s="232">
        <v>35709800</v>
      </c>
      <c r="K99" s="232">
        <v>52105415</v>
      </c>
      <c r="L99" s="232">
        <v>15304200</v>
      </c>
      <c r="M99" s="232">
        <v>36801215</v>
      </c>
      <c r="N99" s="232">
        <v>0</v>
      </c>
    </row>
    <row r="100" spans="1:14" ht="10.7" customHeight="1">
      <c r="A100" s="240"/>
      <c r="B100" s="241" t="s">
        <v>248</v>
      </c>
      <c r="C100" s="231">
        <v>0</v>
      </c>
      <c r="D100" s="232">
        <v>0</v>
      </c>
      <c r="E100" s="232">
        <v>0</v>
      </c>
      <c r="F100" s="232">
        <v>0</v>
      </c>
      <c r="G100" s="232">
        <v>0</v>
      </c>
      <c r="H100" s="232">
        <v>0</v>
      </c>
      <c r="I100" s="232">
        <v>51014000</v>
      </c>
      <c r="J100" s="232">
        <v>35709800</v>
      </c>
      <c r="K100" s="232">
        <v>15304200</v>
      </c>
      <c r="L100" s="232">
        <v>15304200</v>
      </c>
      <c r="M100" s="232">
        <v>0</v>
      </c>
      <c r="N100" s="232">
        <v>0</v>
      </c>
    </row>
    <row r="101" spans="1:14" ht="10.7" customHeight="1">
      <c r="A101" s="240"/>
      <c r="B101" s="241" t="s">
        <v>249</v>
      </c>
      <c r="C101" s="231">
        <v>0</v>
      </c>
      <c r="D101" s="232">
        <v>0</v>
      </c>
      <c r="E101" s="232">
        <v>0</v>
      </c>
      <c r="F101" s="232">
        <v>0</v>
      </c>
      <c r="G101" s="232">
        <v>0</v>
      </c>
      <c r="H101" s="232">
        <v>0</v>
      </c>
      <c r="I101" s="232">
        <v>36801215</v>
      </c>
      <c r="J101" s="232">
        <v>0</v>
      </c>
      <c r="K101" s="232">
        <v>36801215</v>
      </c>
      <c r="L101" s="232">
        <v>0</v>
      </c>
      <c r="M101" s="232">
        <v>36801215</v>
      </c>
      <c r="N101" s="232">
        <v>0</v>
      </c>
    </row>
    <row r="102" spans="1:14" ht="10.7" customHeight="1">
      <c r="A102" s="242">
        <v>11</v>
      </c>
      <c r="B102" s="241" t="s">
        <v>66</v>
      </c>
      <c r="C102" s="231">
        <v>790367097</v>
      </c>
      <c r="D102" s="232">
        <v>667664527</v>
      </c>
      <c r="E102" s="232">
        <v>122702570</v>
      </c>
      <c r="F102" s="232">
        <v>119130000</v>
      </c>
      <c r="G102" s="232">
        <v>1312445</v>
      </c>
      <c r="H102" s="232">
        <v>2260125</v>
      </c>
      <c r="I102" s="232">
        <v>1993923977</v>
      </c>
      <c r="J102" s="232">
        <v>1700944754</v>
      </c>
      <c r="K102" s="232">
        <v>292979223</v>
      </c>
      <c r="L102" s="232">
        <v>119130000</v>
      </c>
      <c r="M102" s="232">
        <v>152234348</v>
      </c>
      <c r="N102" s="232">
        <v>21614875</v>
      </c>
    </row>
    <row r="103" spans="1:14" ht="10.7" customHeight="1">
      <c r="A103" s="242" t="s">
        <v>123</v>
      </c>
      <c r="B103" s="241" t="s">
        <v>124</v>
      </c>
      <c r="C103" s="231">
        <v>0</v>
      </c>
      <c r="D103" s="232">
        <v>0</v>
      </c>
      <c r="E103" s="232">
        <v>0</v>
      </c>
      <c r="F103" s="232">
        <v>0</v>
      </c>
      <c r="G103" s="232">
        <v>0</v>
      </c>
      <c r="H103" s="232">
        <v>0</v>
      </c>
      <c r="I103" s="232">
        <v>0</v>
      </c>
      <c r="J103" s="232">
        <v>0</v>
      </c>
      <c r="K103" s="232">
        <v>0</v>
      </c>
      <c r="L103" s="232">
        <v>0</v>
      </c>
      <c r="M103" s="232">
        <v>0</v>
      </c>
      <c r="N103" s="232">
        <v>0</v>
      </c>
    </row>
    <row r="104" spans="1:14" ht="10.7" customHeight="1">
      <c r="A104" s="242" t="s">
        <v>125</v>
      </c>
      <c r="B104" s="241" t="s">
        <v>252</v>
      </c>
      <c r="C104" s="231">
        <v>659414652</v>
      </c>
      <c r="D104" s="232">
        <v>657154527</v>
      </c>
      <c r="E104" s="232">
        <v>2260125</v>
      </c>
      <c r="F104" s="232">
        <v>0</v>
      </c>
      <c r="G104" s="232">
        <v>0</v>
      </c>
      <c r="H104" s="232">
        <v>2260125</v>
      </c>
      <c r="I104" s="232">
        <v>1729394629</v>
      </c>
      <c r="J104" s="232">
        <v>1685234754</v>
      </c>
      <c r="K104" s="232">
        <v>44159875</v>
      </c>
      <c r="L104" s="232">
        <v>0</v>
      </c>
      <c r="M104" s="232">
        <v>22545000</v>
      </c>
      <c r="N104" s="232">
        <v>21614875</v>
      </c>
    </row>
    <row r="105" spans="1:14" ht="10.7" customHeight="1">
      <c r="A105" s="240"/>
      <c r="B105" s="241" t="s">
        <v>253</v>
      </c>
      <c r="C105" s="231">
        <v>549900000</v>
      </c>
      <c r="D105" s="232">
        <v>549900000</v>
      </c>
      <c r="E105" s="232">
        <v>0</v>
      </c>
      <c r="F105" s="232">
        <v>0</v>
      </c>
      <c r="G105" s="232">
        <v>0</v>
      </c>
      <c r="H105" s="232">
        <v>0</v>
      </c>
      <c r="I105" s="232">
        <v>1281625000</v>
      </c>
      <c r="J105" s="232">
        <v>1281625000</v>
      </c>
      <c r="K105" s="232">
        <v>0</v>
      </c>
      <c r="L105" s="232">
        <v>0</v>
      </c>
      <c r="M105" s="232">
        <v>0</v>
      </c>
      <c r="N105" s="232">
        <v>0</v>
      </c>
    </row>
    <row r="106" spans="1:14" ht="10.7" customHeight="1">
      <c r="A106" s="240"/>
      <c r="B106" s="241" t="s">
        <v>254</v>
      </c>
      <c r="C106" s="231">
        <v>18014051</v>
      </c>
      <c r="D106" s="232">
        <v>18014051</v>
      </c>
      <c r="E106" s="232">
        <v>0</v>
      </c>
      <c r="F106" s="232">
        <v>0</v>
      </c>
      <c r="G106" s="232">
        <v>0</v>
      </c>
      <c r="H106" s="232">
        <v>0</v>
      </c>
      <c r="I106" s="232">
        <v>55320828</v>
      </c>
      <c r="J106" s="232">
        <v>55320828</v>
      </c>
      <c r="K106" s="232">
        <v>0</v>
      </c>
      <c r="L106" s="232">
        <v>0</v>
      </c>
      <c r="M106" s="232">
        <v>0</v>
      </c>
      <c r="N106" s="232">
        <v>0</v>
      </c>
    </row>
    <row r="107" spans="1:14" ht="10.7" customHeight="1">
      <c r="A107" s="242" t="s">
        <v>126</v>
      </c>
      <c r="B107" s="241" t="s">
        <v>255</v>
      </c>
      <c r="C107" s="231">
        <v>10510000</v>
      </c>
      <c r="D107" s="232">
        <v>10510000</v>
      </c>
      <c r="E107" s="232">
        <v>0</v>
      </c>
      <c r="F107" s="232">
        <v>0</v>
      </c>
      <c r="G107" s="232">
        <v>0</v>
      </c>
      <c r="H107" s="232">
        <v>0</v>
      </c>
      <c r="I107" s="232">
        <v>12810000</v>
      </c>
      <c r="J107" s="232">
        <v>12810000</v>
      </c>
      <c r="K107" s="232">
        <v>0</v>
      </c>
      <c r="L107" s="232">
        <v>0</v>
      </c>
      <c r="M107" s="232">
        <v>0</v>
      </c>
      <c r="N107" s="232">
        <v>0</v>
      </c>
    </row>
    <row r="108" spans="1:14" ht="10.7" customHeight="1">
      <c r="A108" s="240"/>
      <c r="B108" s="241" t="s">
        <v>128</v>
      </c>
      <c r="C108" s="231">
        <v>0</v>
      </c>
      <c r="D108" s="232">
        <v>0</v>
      </c>
      <c r="E108" s="232">
        <v>0</v>
      </c>
      <c r="F108" s="232">
        <v>0</v>
      </c>
      <c r="G108" s="232">
        <v>0</v>
      </c>
      <c r="H108" s="232">
        <v>0</v>
      </c>
      <c r="I108" s="232">
        <v>0</v>
      </c>
      <c r="J108" s="232">
        <v>0</v>
      </c>
      <c r="K108" s="232">
        <v>0</v>
      </c>
      <c r="L108" s="232">
        <v>0</v>
      </c>
      <c r="M108" s="232">
        <v>0</v>
      </c>
      <c r="N108" s="232">
        <v>0</v>
      </c>
    </row>
    <row r="109" spans="1:14" ht="10.7" customHeight="1">
      <c r="A109" s="242" t="s">
        <v>127</v>
      </c>
      <c r="B109" s="241" t="s">
        <v>130</v>
      </c>
      <c r="C109" s="231">
        <v>119130000</v>
      </c>
      <c r="D109" s="232">
        <v>0</v>
      </c>
      <c r="E109" s="232">
        <v>119130000</v>
      </c>
      <c r="F109" s="232">
        <v>119130000</v>
      </c>
      <c r="G109" s="232">
        <v>0</v>
      </c>
      <c r="H109" s="232">
        <v>0</v>
      </c>
      <c r="I109" s="232">
        <v>238604000</v>
      </c>
      <c r="J109" s="232">
        <v>0</v>
      </c>
      <c r="K109" s="232">
        <v>238604000</v>
      </c>
      <c r="L109" s="232">
        <v>119130000</v>
      </c>
      <c r="M109" s="232">
        <v>119474000</v>
      </c>
      <c r="N109" s="232">
        <v>0</v>
      </c>
    </row>
    <row r="110" spans="1:14" ht="10.7" customHeight="1">
      <c r="A110" s="242" t="s">
        <v>129</v>
      </c>
      <c r="B110" s="241" t="s">
        <v>132</v>
      </c>
      <c r="C110" s="231">
        <v>0</v>
      </c>
      <c r="D110" s="232">
        <v>0</v>
      </c>
      <c r="E110" s="232">
        <v>0</v>
      </c>
      <c r="F110" s="232">
        <v>0</v>
      </c>
      <c r="G110" s="232">
        <v>0</v>
      </c>
      <c r="H110" s="232">
        <v>0</v>
      </c>
      <c r="I110" s="232">
        <v>0</v>
      </c>
      <c r="J110" s="232">
        <v>0</v>
      </c>
      <c r="K110" s="232">
        <v>0</v>
      </c>
      <c r="L110" s="232">
        <v>0</v>
      </c>
      <c r="M110" s="232">
        <v>0</v>
      </c>
      <c r="N110" s="232">
        <v>0</v>
      </c>
    </row>
    <row r="111" spans="1:14" ht="10.7" customHeight="1">
      <c r="A111" s="242" t="s">
        <v>131</v>
      </c>
      <c r="B111" s="241" t="s">
        <v>173</v>
      </c>
      <c r="C111" s="231">
        <v>0</v>
      </c>
      <c r="D111" s="232">
        <v>0</v>
      </c>
      <c r="E111" s="232">
        <v>0</v>
      </c>
      <c r="F111" s="232">
        <v>0</v>
      </c>
      <c r="G111" s="232">
        <v>0</v>
      </c>
      <c r="H111" s="232">
        <v>0</v>
      </c>
      <c r="I111" s="232">
        <v>2900000</v>
      </c>
      <c r="J111" s="232">
        <v>2900000</v>
      </c>
      <c r="K111" s="232">
        <v>0</v>
      </c>
      <c r="L111" s="232">
        <v>0</v>
      </c>
      <c r="M111" s="232">
        <v>0</v>
      </c>
      <c r="N111" s="232">
        <v>0</v>
      </c>
    </row>
    <row r="112" spans="1:14" ht="10.7" customHeight="1">
      <c r="A112" s="242" t="s">
        <v>133</v>
      </c>
      <c r="B112" s="241" t="s">
        <v>256</v>
      </c>
      <c r="C112" s="231">
        <v>0</v>
      </c>
      <c r="D112" s="232">
        <v>0</v>
      </c>
      <c r="E112" s="232">
        <v>0</v>
      </c>
      <c r="F112" s="232">
        <v>0</v>
      </c>
      <c r="G112" s="232">
        <v>0</v>
      </c>
      <c r="H112" s="232">
        <v>0</v>
      </c>
      <c r="I112" s="232">
        <v>0</v>
      </c>
      <c r="J112" s="232">
        <v>0</v>
      </c>
      <c r="K112" s="232">
        <v>0</v>
      </c>
      <c r="L112" s="232">
        <v>0</v>
      </c>
      <c r="M112" s="232">
        <v>0</v>
      </c>
      <c r="N112" s="232">
        <v>0</v>
      </c>
    </row>
    <row r="113" spans="1:14" ht="10.7" customHeight="1">
      <c r="A113" s="242" t="s">
        <v>134</v>
      </c>
      <c r="B113" s="241" t="s">
        <v>257</v>
      </c>
      <c r="C113" s="231">
        <v>1312445</v>
      </c>
      <c r="D113" s="232">
        <v>0</v>
      </c>
      <c r="E113" s="232">
        <v>1312445</v>
      </c>
      <c r="F113" s="232">
        <v>0</v>
      </c>
      <c r="G113" s="232">
        <v>1312445</v>
      </c>
      <c r="H113" s="232">
        <v>0</v>
      </c>
      <c r="I113" s="232">
        <v>10215348</v>
      </c>
      <c r="J113" s="232">
        <v>0</v>
      </c>
      <c r="K113" s="232">
        <v>10215348</v>
      </c>
      <c r="L113" s="232">
        <v>0</v>
      </c>
      <c r="M113" s="232">
        <v>10215348</v>
      </c>
      <c r="N113" s="232">
        <v>0</v>
      </c>
    </row>
    <row r="114" spans="1:14" ht="10.7" customHeight="1">
      <c r="A114" s="240"/>
      <c r="B114" s="241" t="s">
        <v>549</v>
      </c>
      <c r="C114" s="231">
        <v>0</v>
      </c>
      <c r="D114" s="232">
        <v>0</v>
      </c>
      <c r="E114" s="232">
        <v>0</v>
      </c>
      <c r="F114" s="232">
        <v>0</v>
      </c>
      <c r="G114" s="232">
        <v>0</v>
      </c>
      <c r="H114" s="232">
        <v>0</v>
      </c>
      <c r="I114" s="232">
        <v>0</v>
      </c>
      <c r="J114" s="232">
        <v>0</v>
      </c>
      <c r="K114" s="232">
        <v>0</v>
      </c>
      <c r="L114" s="232">
        <v>0</v>
      </c>
      <c r="M114" s="232">
        <v>0</v>
      </c>
      <c r="N114" s="232">
        <v>0</v>
      </c>
    </row>
    <row r="115" spans="1:14" ht="10.7" customHeight="1">
      <c r="A115" s="242">
        <v>12</v>
      </c>
      <c r="B115" s="241" t="s">
        <v>258</v>
      </c>
      <c r="C115" s="231">
        <v>0</v>
      </c>
      <c r="D115" s="232">
        <v>0</v>
      </c>
      <c r="E115" s="232">
        <v>0</v>
      </c>
      <c r="F115" s="232">
        <v>0</v>
      </c>
      <c r="G115" s="232">
        <v>0</v>
      </c>
      <c r="H115" s="232">
        <v>0</v>
      </c>
      <c r="I115" s="232">
        <v>0</v>
      </c>
      <c r="J115" s="232">
        <v>0</v>
      </c>
      <c r="K115" s="232">
        <v>0</v>
      </c>
      <c r="L115" s="232">
        <v>0</v>
      </c>
      <c r="M115" s="232">
        <v>0</v>
      </c>
      <c r="N115" s="232">
        <v>0</v>
      </c>
    </row>
    <row r="116" spans="1:14" ht="10.7" customHeight="1">
      <c r="A116" s="240"/>
      <c r="B116" s="241" t="s">
        <v>259</v>
      </c>
      <c r="C116" s="231">
        <v>0</v>
      </c>
      <c r="D116" s="232">
        <v>0</v>
      </c>
      <c r="E116" s="232">
        <v>0</v>
      </c>
      <c r="F116" s="232">
        <v>0</v>
      </c>
      <c r="G116" s="232">
        <v>0</v>
      </c>
      <c r="H116" s="232">
        <v>0</v>
      </c>
      <c r="I116" s="232">
        <v>0</v>
      </c>
      <c r="J116" s="232">
        <v>0</v>
      </c>
      <c r="K116" s="232">
        <v>0</v>
      </c>
      <c r="L116" s="232">
        <v>0</v>
      </c>
      <c r="M116" s="232">
        <v>0</v>
      </c>
      <c r="N116" s="232">
        <v>0</v>
      </c>
    </row>
    <row r="117" spans="1:14" ht="10.7" customHeight="1">
      <c r="A117" s="242">
        <v>13</v>
      </c>
      <c r="B117" s="241" t="s">
        <v>312</v>
      </c>
      <c r="C117" s="231">
        <v>0</v>
      </c>
      <c r="D117" s="232">
        <v>0</v>
      </c>
      <c r="E117" s="232">
        <v>0</v>
      </c>
      <c r="F117" s="232">
        <v>0</v>
      </c>
      <c r="G117" s="232">
        <v>0</v>
      </c>
      <c r="H117" s="232">
        <v>0</v>
      </c>
      <c r="I117" s="232">
        <v>0</v>
      </c>
      <c r="J117" s="232">
        <v>0</v>
      </c>
      <c r="K117" s="232">
        <v>0</v>
      </c>
      <c r="L117" s="232">
        <v>0</v>
      </c>
      <c r="M117" s="232">
        <v>0</v>
      </c>
      <c r="N117" s="232">
        <v>0</v>
      </c>
    </row>
    <row r="118" spans="1:14" ht="10.7" customHeight="1">
      <c r="A118" s="240"/>
      <c r="B118" s="241" t="s">
        <v>260</v>
      </c>
      <c r="C118" s="231">
        <v>0</v>
      </c>
      <c r="D118" s="232">
        <v>0</v>
      </c>
      <c r="E118" s="232">
        <v>0</v>
      </c>
      <c r="F118" s="232">
        <v>0</v>
      </c>
      <c r="G118" s="232">
        <v>0</v>
      </c>
      <c r="H118" s="232">
        <v>0</v>
      </c>
      <c r="I118" s="232">
        <v>0</v>
      </c>
      <c r="J118" s="232">
        <v>0</v>
      </c>
      <c r="K118" s="232">
        <v>0</v>
      </c>
      <c r="L118" s="232">
        <v>0</v>
      </c>
      <c r="M118" s="232">
        <v>0</v>
      </c>
      <c r="N118" s="232">
        <v>0</v>
      </c>
    </row>
    <row r="119" spans="1:14" ht="10.7" customHeight="1">
      <c r="A119" s="240"/>
      <c r="B119" s="241" t="s">
        <v>261</v>
      </c>
      <c r="C119" s="231">
        <v>0</v>
      </c>
      <c r="D119" s="232">
        <v>0</v>
      </c>
      <c r="E119" s="232">
        <v>0</v>
      </c>
      <c r="F119" s="232">
        <v>0</v>
      </c>
      <c r="G119" s="232">
        <v>0</v>
      </c>
      <c r="H119" s="232">
        <v>0</v>
      </c>
      <c r="I119" s="232">
        <v>0</v>
      </c>
      <c r="J119" s="232">
        <v>0</v>
      </c>
      <c r="K119" s="232">
        <v>0</v>
      </c>
      <c r="L119" s="232">
        <v>0</v>
      </c>
      <c r="M119" s="232">
        <v>0</v>
      </c>
      <c r="N119" s="232">
        <v>0</v>
      </c>
    </row>
    <row r="120" spans="1:14" ht="10.7" customHeight="1">
      <c r="A120" s="242" t="s">
        <v>262</v>
      </c>
      <c r="B120" s="241" t="s">
        <v>263</v>
      </c>
      <c r="C120" s="231">
        <v>0</v>
      </c>
      <c r="D120" s="232">
        <v>0</v>
      </c>
      <c r="E120" s="232">
        <v>0</v>
      </c>
      <c r="F120" s="232">
        <v>0</v>
      </c>
      <c r="G120" s="232">
        <v>0</v>
      </c>
      <c r="H120" s="232">
        <v>0</v>
      </c>
      <c r="I120" s="232">
        <v>0</v>
      </c>
      <c r="J120" s="232">
        <v>0</v>
      </c>
      <c r="K120" s="232">
        <v>0</v>
      </c>
      <c r="L120" s="232">
        <v>0</v>
      </c>
      <c r="M120" s="232">
        <v>0</v>
      </c>
      <c r="N120" s="232">
        <v>0</v>
      </c>
    </row>
    <row r="121" spans="1:14" ht="10.7" customHeight="1">
      <c r="A121" s="242" t="s">
        <v>264</v>
      </c>
      <c r="B121" s="241" t="s">
        <v>265</v>
      </c>
      <c r="C121" s="231">
        <v>0</v>
      </c>
      <c r="D121" s="232">
        <v>0</v>
      </c>
      <c r="E121" s="232">
        <v>0</v>
      </c>
      <c r="F121" s="232">
        <v>0</v>
      </c>
      <c r="G121" s="232">
        <v>0</v>
      </c>
      <c r="H121" s="232">
        <v>0</v>
      </c>
      <c r="I121" s="232">
        <v>0</v>
      </c>
      <c r="J121" s="232">
        <v>0</v>
      </c>
      <c r="K121" s="232">
        <v>0</v>
      </c>
      <c r="L121" s="232">
        <v>0</v>
      </c>
      <c r="M121" s="232">
        <v>0</v>
      </c>
      <c r="N121" s="232">
        <v>0</v>
      </c>
    </row>
    <row r="122" spans="1:14" ht="10.7" customHeight="1">
      <c r="A122" s="242" t="s">
        <v>266</v>
      </c>
      <c r="B122" s="241" t="s">
        <v>267</v>
      </c>
      <c r="C122" s="231">
        <v>0</v>
      </c>
      <c r="D122" s="232">
        <v>0</v>
      </c>
      <c r="E122" s="232">
        <v>0</v>
      </c>
      <c r="F122" s="232">
        <v>0</v>
      </c>
      <c r="G122" s="232">
        <v>0</v>
      </c>
      <c r="H122" s="232">
        <v>0</v>
      </c>
      <c r="I122" s="232">
        <v>0</v>
      </c>
      <c r="J122" s="232">
        <v>0</v>
      </c>
      <c r="K122" s="232">
        <v>0</v>
      </c>
      <c r="L122" s="232">
        <v>0</v>
      </c>
      <c r="M122" s="232">
        <v>0</v>
      </c>
      <c r="N122" s="232">
        <v>0</v>
      </c>
    </row>
    <row r="123" spans="1:14" ht="10.7" customHeight="1">
      <c r="A123" s="242" t="s">
        <v>268</v>
      </c>
      <c r="B123" s="241" t="s">
        <v>269</v>
      </c>
      <c r="C123" s="231">
        <v>0</v>
      </c>
      <c r="D123" s="232">
        <v>0</v>
      </c>
      <c r="E123" s="232">
        <v>0</v>
      </c>
      <c r="F123" s="232">
        <v>0</v>
      </c>
      <c r="G123" s="232">
        <v>0</v>
      </c>
      <c r="H123" s="232">
        <v>0</v>
      </c>
      <c r="I123" s="232">
        <v>0</v>
      </c>
      <c r="J123" s="232">
        <v>0</v>
      </c>
      <c r="K123" s="232">
        <v>0</v>
      </c>
      <c r="L123" s="232">
        <v>0</v>
      </c>
      <c r="M123" s="232">
        <v>0</v>
      </c>
      <c r="N123" s="232">
        <v>0</v>
      </c>
    </row>
    <row r="124" spans="1:14" ht="10.7" customHeight="1">
      <c r="A124" s="240"/>
      <c r="B124" s="241" t="s">
        <v>313</v>
      </c>
      <c r="C124" s="231">
        <v>0</v>
      </c>
      <c r="D124" s="232">
        <v>0</v>
      </c>
      <c r="E124" s="232">
        <v>0</v>
      </c>
      <c r="F124" s="232">
        <v>0</v>
      </c>
      <c r="G124" s="232">
        <v>0</v>
      </c>
      <c r="H124" s="232">
        <v>0</v>
      </c>
      <c r="I124" s="232">
        <v>0</v>
      </c>
      <c r="J124" s="232">
        <v>0</v>
      </c>
      <c r="K124" s="232">
        <v>0</v>
      </c>
      <c r="L124" s="232">
        <v>0</v>
      </c>
      <c r="M124" s="232">
        <v>0</v>
      </c>
      <c r="N124" s="232">
        <v>0</v>
      </c>
    </row>
    <row r="125" spans="1:14" ht="10.7" customHeight="1">
      <c r="A125" s="240"/>
      <c r="B125" s="241" t="s">
        <v>270</v>
      </c>
      <c r="C125" s="231">
        <v>0</v>
      </c>
      <c r="D125" s="232">
        <v>0</v>
      </c>
      <c r="E125" s="232">
        <v>0</v>
      </c>
      <c r="F125" s="232">
        <v>0</v>
      </c>
      <c r="G125" s="232">
        <v>0</v>
      </c>
      <c r="H125" s="232">
        <v>0</v>
      </c>
      <c r="I125" s="232">
        <v>0</v>
      </c>
      <c r="J125" s="232">
        <v>0</v>
      </c>
      <c r="K125" s="232">
        <v>0</v>
      </c>
      <c r="L125" s="232">
        <v>0</v>
      </c>
      <c r="M125" s="232">
        <v>0</v>
      </c>
      <c r="N125" s="232">
        <v>0</v>
      </c>
    </row>
    <row r="126" spans="1:14" ht="10.7" customHeight="1">
      <c r="A126" s="242" t="s">
        <v>271</v>
      </c>
      <c r="B126" s="241" t="s">
        <v>314</v>
      </c>
      <c r="C126" s="231">
        <v>0</v>
      </c>
      <c r="D126" s="232">
        <v>0</v>
      </c>
      <c r="E126" s="232">
        <v>0</v>
      </c>
      <c r="F126" s="232">
        <v>0</v>
      </c>
      <c r="G126" s="232">
        <v>0</v>
      </c>
      <c r="H126" s="232">
        <v>0</v>
      </c>
      <c r="I126" s="232">
        <v>0</v>
      </c>
      <c r="J126" s="232">
        <v>0</v>
      </c>
      <c r="K126" s="232">
        <v>0</v>
      </c>
      <c r="L126" s="232">
        <v>0</v>
      </c>
      <c r="M126" s="232">
        <v>0</v>
      </c>
      <c r="N126" s="232">
        <v>0</v>
      </c>
    </row>
    <row r="127" spans="1:14" ht="10.7" customHeight="1">
      <c r="A127" s="242" t="s">
        <v>55</v>
      </c>
      <c r="B127" s="241" t="s">
        <v>136</v>
      </c>
      <c r="C127" s="231">
        <v>0</v>
      </c>
      <c r="D127" s="232">
        <v>0</v>
      </c>
      <c r="E127" s="232">
        <v>0</v>
      </c>
      <c r="F127" s="232">
        <v>0</v>
      </c>
      <c r="G127" s="232">
        <v>0</v>
      </c>
      <c r="H127" s="232">
        <v>0</v>
      </c>
      <c r="I127" s="232">
        <v>0</v>
      </c>
      <c r="J127" s="232">
        <v>0</v>
      </c>
      <c r="K127" s="232">
        <v>0</v>
      </c>
      <c r="L127" s="232">
        <v>0</v>
      </c>
      <c r="M127" s="232">
        <v>0</v>
      </c>
      <c r="N127" s="232">
        <v>0</v>
      </c>
    </row>
    <row r="128" spans="1:14" ht="10.7" customHeight="1">
      <c r="A128" s="242">
        <v>1</v>
      </c>
      <c r="B128" s="241" t="s">
        <v>315</v>
      </c>
      <c r="C128" s="231">
        <v>0</v>
      </c>
      <c r="D128" s="232">
        <v>0</v>
      </c>
      <c r="E128" s="232">
        <v>0</v>
      </c>
      <c r="F128" s="232">
        <v>0</v>
      </c>
      <c r="G128" s="232">
        <v>0</v>
      </c>
      <c r="H128" s="232">
        <v>0</v>
      </c>
      <c r="I128" s="232">
        <v>0</v>
      </c>
      <c r="J128" s="232">
        <v>0</v>
      </c>
      <c r="K128" s="232">
        <v>0</v>
      </c>
      <c r="L128" s="232">
        <v>0</v>
      </c>
      <c r="M128" s="232">
        <v>0</v>
      </c>
      <c r="N128" s="232">
        <v>0</v>
      </c>
    </row>
    <row r="129" spans="1:14" ht="10.7" customHeight="1">
      <c r="A129" s="242" t="s">
        <v>89</v>
      </c>
      <c r="B129" s="241" t="s">
        <v>28</v>
      </c>
      <c r="C129" s="231">
        <v>0</v>
      </c>
      <c r="D129" s="232">
        <v>0</v>
      </c>
      <c r="E129" s="232">
        <v>0</v>
      </c>
      <c r="F129" s="232">
        <v>0</v>
      </c>
      <c r="G129" s="232">
        <v>0</v>
      </c>
      <c r="H129" s="232">
        <v>0</v>
      </c>
      <c r="I129" s="232">
        <v>0</v>
      </c>
      <c r="J129" s="232">
        <v>0</v>
      </c>
      <c r="K129" s="232">
        <v>0</v>
      </c>
      <c r="L129" s="232">
        <v>0</v>
      </c>
      <c r="M129" s="232">
        <v>0</v>
      </c>
      <c r="N129" s="232">
        <v>0</v>
      </c>
    </row>
    <row r="130" spans="1:14" ht="10.7" customHeight="1">
      <c r="A130" s="242" t="s">
        <v>91</v>
      </c>
      <c r="B130" s="241" t="s">
        <v>27</v>
      </c>
      <c r="C130" s="231">
        <v>0</v>
      </c>
      <c r="D130" s="232">
        <v>0</v>
      </c>
      <c r="E130" s="232">
        <v>0</v>
      </c>
      <c r="F130" s="232">
        <v>0</v>
      </c>
      <c r="G130" s="232">
        <v>0</v>
      </c>
      <c r="H130" s="232">
        <v>0</v>
      </c>
      <c r="I130" s="232">
        <v>0</v>
      </c>
      <c r="J130" s="232">
        <v>0</v>
      </c>
      <c r="K130" s="232">
        <v>0</v>
      </c>
      <c r="L130" s="232">
        <v>0</v>
      </c>
      <c r="M130" s="232">
        <v>0</v>
      </c>
      <c r="N130" s="232">
        <v>0</v>
      </c>
    </row>
    <row r="131" spans="1:14" ht="10.7" customHeight="1">
      <c r="A131" s="242" t="s">
        <v>92</v>
      </c>
      <c r="B131" s="241" t="s">
        <v>137</v>
      </c>
      <c r="C131" s="231">
        <v>0</v>
      </c>
      <c r="D131" s="232">
        <v>0</v>
      </c>
      <c r="E131" s="232">
        <v>0</v>
      </c>
      <c r="F131" s="232">
        <v>0</v>
      </c>
      <c r="G131" s="232">
        <v>0</v>
      </c>
      <c r="H131" s="232">
        <v>0</v>
      </c>
      <c r="I131" s="232">
        <v>0</v>
      </c>
      <c r="J131" s="232">
        <v>0</v>
      </c>
      <c r="K131" s="232">
        <v>0</v>
      </c>
      <c r="L131" s="232">
        <v>0</v>
      </c>
      <c r="M131" s="232">
        <v>0</v>
      </c>
      <c r="N131" s="232">
        <v>0</v>
      </c>
    </row>
    <row r="132" spans="1:14" ht="10.7" customHeight="1">
      <c r="A132" s="242" t="s">
        <v>93</v>
      </c>
      <c r="B132" s="241" t="s">
        <v>138</v>
      </c>
      <c r="C132" s="231">
        <v>0</v>
      </c>
      <c r="D132" s="232">
        <v>0</v>
      </c>
      <c r="E132" s="232">
        <v>0</v>
      </c>
      <c r="F132" s="232">
        <v>0</v>
      </c>
      <c r="G132" s="232">
        <v>0</v>
      </c>
      <c r="H132" s="232">
        <v>0</v>
      </c>
      <c r="I132" s="232">
        <v>0</v>
      </c>
      <c r="J132" s="232">
        <v>0</v>
      </c>
      <c r="K132" s="232">
        <v>0</v>
      </c>
      <c r="L132" s="232">
        <v>0</v>
      </c>
      <c r="M132" s="232">
        <v>0</v>
      </c>
      <c r="N132" s="232">
        <v>0</v>
      </c>
    </row>
    <row r="133" spans="1:14" ht="10.7" customHeight="1">
      <c r="A133" s="242" t="s">
        <v>94</v>
      </c>
      <c r="B133" s="241" t="s">
        <v>139</v>
      </c>
      <c r="C133" s="231">
        <v>0</v>
      </c>
      <c r="D133" s="232">
        <v>0</v>
      </c>
      <c r="E133" s="232">
        <v>0</v>
      </c>
      <c r="F133" s="232">
        <v>0</v>
      </c>
      <c r="G133" s="232">
        <v>0</v>
      </c>
      <c r="H133" s="232">
        <v>0</v>
      </c>
      <c r="I133" s="232">
        <v>0</v>
      </c>
      <c r="J133" s="232">
        <v>0</v>
      </c>
      <c r="K133" s="232">
        <v>0</v>
      </c>
      <c r="L133" s="232">
        <v>0</v>
      </c>
      <c r="M133" s="232">
        <v>0</v>
      </c>
      <c r="N133" s="232">
        <v>0</v>
      </c>
    </row>
    <row r="134" spans="1:14" ht="10.7" customHeight="1">
      <c r="A134" s="242" t="s">
        <v>95</v>
      </c>
      <c r="B134" s="241" t="s">
        <v>272</v>
      </c>
      <c r="C134" s="231">
        <v>0</v>
      </c>
      <c r="D134" s="232">
        <v>0</v>
      </c>
      <c r="E134" s="232">
        <v>0</v>
      </c>
      <c r="F134" s="232">
        <v>0</v>
      </c>
      <c r="G134" s="232">
        <v>0</v>
      </c>
      <c r="H134" s="232">
        <v>0</v>
      </c>
      <c r="I134" s="232">
        <v>0</v>
      </c>
      <c r="J134" s="232">
        <v>0</v>
      </c>
      <c r="K134" s="232">
        <v>0</v>
      </c>
      <c r="L134" s="232">
        <v>0</v>
      </c>
      <c r="M134" s="232">
        <v>0</v>
      </c>
      <c r="N134" s="232">
        <v>0</v>
      </c>
    </row>
    <row r="135" spans="1:14" ht="10.7" customHeight="1">
      <c r="A135" s="242" t="s">
        <v>96</v>
      </c>
      <c r="B135" s="241" t="s">
        <v>273</v>
      </c>
      <c r="C135" s="231">
        <v>0</v>
      </c>
      <c r="D135" s="232">
        <v>0</v>
      </c>
      <c r="E135" s="232">
        <v>0</v>
      </c>
      <c r="F135" s="232">
        <v>0</v>
      </c>
      <c r="G135" s="232">
        <v>0</v>
      </c>
      <c r="H135" s="232">
        <v>0</v>
      </c>
      <c r="I135" s="232">
        <v>0</v>
      </c>
      <c r="J135" s="232">
        <v>0</v>
      </c>
      <c r="K135" s="232">
        <v>0</v>
      </c>
      <c r="L135" s="232">
        <v>0</v>
      </c>
      <c r="M135" s="232">
        <v>0</v>
      </c>
      <c r="N135" s="232">
        <v>0</v>
      </c>
    </row>
    <row r="136" spans="1:14" ht="10.7" customHeight="1">
      <c r="A136" s="242" t="s">
        <v>97</v>
      </c>
      <c r="B136" s="241" t="s">
        <v>274</v>
      </c>
      <c r="C136" s="231">
        <v>0</v>
      </c>
      <c r="D136" s="232">
        <v>0</v>
      </c>
      <c r="E136" s="232">
        <v>0</v>
      </c>
      <c r="F136" s="232">
        <v>0</v>
      </c>
      <c r="G136" s="232">
        <v>0</v>
      </c>
      <c r="H136" s="232">
        <v>0</v>
      </c>
      <c r="I136" s="232">
        <v>0</v>
      </c>
      <c r="J136" s="232">
        <v>0</v>
      </c>
      <c r="K136" s="232">
        <v>0</v>
      </c>
      <c r="L136" s="232">
        <v>0</v>
      </c>
      <c r="M136" s="232">
        <v>0</v>
      </c>
      <c r="N136" s="232">
        <v>0</v>
      </c>
    </row>
    <row r="137" spans="1:14" ht="10.7" customHeight="1">
      <c r="A137" s="242">
        <v>2</v>
      </c>
      <c r="B137" s="241" t="s">
        <v>316</v>
      </c>
      <c r="C137" s="231">
        <v>0</v>
      </c>
      <c r="D137" s="232">
        <v>0</v>
      </c>
      <c r="E137" s="232">
        <v>0</v>
      </c>
      <c r="F137" s="232">
        <v>0</v>
      </c>
      <c r="G137" s="232">
        <v>0</v>
      </c>
      <c r="H137" s="232">
        <v>0</v>
      </c>
      <c r="I137" s="232">
        <v>0</v>
      </c>
      <c r="J137" s="232">
        <v>0</v>
      </c>
      <c r="K137" s="232">
        <v>0</v>
      </c>
      <c r="L137" s="232">
        <v>0</v>
      </c>
      <c r="M137" s="232">
        <v>0</v>
      </c>
      <c r="N137" s="232">
        <v>0</v>
      </c>
    </row>
    <row r="138" spans="1:14" ht="10.7" customHeight="1">
      <c r="A138" s="242" t="s">
        <v>98</v>
      </c>
      <c r="B138" s="241" t="s">
        <v>28</v>
      </c>
      <c r="C138" s="231">
        <v>0</v>
      </c>
      <c r="D138" s="232">
        <v>0</v>
      </c>
      <c r="E138" s="232">
        <v>0</v>
      </c>
      <c r="F138" s="232">
        <v>0</v>
      </c>
      <c r="G138" s="232">
        <v>0</v>
      </c>
      <c r="H138" s="232">
        <v>0</v>
      </c>
      <c r="I138" s="232">
        <v>0</v>
      </c>
      <c r="J138" s="232">
        <v>0</v>
      </c>
      <c r="K138" s="232">
        <v>0</v>
      </c>
      <c r="L138" s="232">
        <v>0</v>
      </c>
      <c r="M138" s="232">
        <v>0</v>
      </c>
      <c r="N138" s="232">
        <v>0</v>
      </c>
    </row>
    <row r="139" spans="1:14" ht="10.7" customHeight="1">
      <c r="A139" s="242" t="s">
        <v>99</v>
      </c>
      <c r="B139" s="241" t="s">
        <v>27</v>
      </c>
      <c r="C139" s="231">
        <v>0</v>
      </c>
      <c r="D139" s="232">
        <v>0</v>
      </c>
      <c r="E139" s="232">
        <v>0</v>
      </c>
      <c r="F139" s="232">
        <v>0</v>
      </c>
      <c r="G139" s="232">
        <v>0</v>
      </c>
      <c r="H139" s="232">
        <v>0</v>
      </c>
      <c r="I139" s="232">
        <v>0</v>
      </c>
      <c r="J139" s="232">
        <v>0</v>
      </c>
      <c r="K139" s="232">
        <v>0</v>
      </c>
      <c r="L139" s="232">
        <v>0</v>
      </c>
      <c r="M139" s="232">
        <v>0</v>
      </c>
      <c r="N139" s="232">
        <v>0</v>
      </c>
    </row>
    <row r="140" spans="1:14" ht="10.7" customHeight="1">
      <c r="A140" s="242" t="s">
        <v>100</v>
      </c>
      <c r="B140" s="241" t="s">
        <v>275</v>
      </c>
      <c r="C140" s="231">
        <v>0</v>
      </c>
      <c r="D140" s="232">
        <v>0</v>
      </c>
      <c r="E140" s="232">
        <v>0</v>
      </c>
      <c r="F140" s="232">
        <v>0</v>
      </c>
      <c r="G140" s="232">
        <v>0</v>
      </c>
      <c r="H140" s="232">
        <v>0</v>
      </c>
      <c r="I140" s="232">
        <v>0</v>
      </c>
      <c r="J140" s="232">
        <v>0</v>
      </c>
      <c r="K140" s="232">
        <v>0</v>
      </c>
      <c r="L140" s="232">
        <v>0</v>
      </c>
      <c r="M140" s="232">
        <v>0</v>
      </c>
      <c r="N140" s="232">
        <v>0</v>
      </c>
    </row>
    <row r="141" spans="1:14" ht="10.7" customHeight="1">
      <c r="A141" s="242" t="s">
        <v>101</v>
      </c>
      <c r="B141" s="241" t="s">
        <v>137</v>
      </c>
      <c r="C141" s="231">
        <v>0</v>
      </c>
      <c r="D141" s="232">
        <v>0</v>
      </c>
      <c r="E141" s="232">
        <v>0</v>
      </c>
      <c r="F141" s="232">
        <v>0</v>
      </c>
      <c r="G141" s="232">
        <v>0</v>
      </c>
      <c r="H141" s="232">
        <v>0</v>
      </c>
      <c r="I141" s="232">
        <v>0</v>
      </c>
      <c r="J141" s="232">
        <v>0</v>
      </c>
      <c r="K141" s="232">
        <v>0</v>
      </c>
      <c r="L141" s="232">
        <v>0</v>
      </c>
      <c r="M141" s="232">
        <v>0</v>
      </c>
      <c r="N141" s="232">
        <v>0</v>
      </c>
    </row>
    <row r="142" spans="1:14" ht="10.7" customHeight="1">
      <c r="A142" s="242" t="s">
        <v>102</v>
      </c>
      <c r="B142" s="241" t="s">
        <v>139</v>
      </c>
      <c r="C142" s="231">
        <v>0</v>
      </c>
      <c r="D142" s="232">
        <v>0</v>
      </c>
      <c r="E142" s="232">
        <v>0</v>
      </c>
      <c r="F142" s="232">
        <v>0</v>
      </c>
      <c r="G142" s="232">
        <v>0</v>
      </c>
      <c r="H142" s="232">
        <v>0</v>
      </c>
      <c r="I142" s="232">
        <v>0</v>
      </c>
      <c r="J142" s="232">
        <v>0</v>
      </c>
      <c r="K142" s="232">
        <v>0</v>
      </c>
      <c r="L142" s="232">
        <v>0</v>
      </c>
      <c r="M142" s="232">
        <v>0</v>
      </c>
      <c r="N142" s="232">
        <v>0</v>
      </c>
    </row>
    <row r="143" spans="1:14" ht="10.7" customHeight="1">
      <c r="A143" s="242" t="s">
        <v>103</v>
      </c>
      <c r="B143" s="241" t="s">
        <v>276</v>
      </c>
      <c r="C143" s="231">
        <v>0</v>
      </c>
      <c r="D143" s="232">
        <v>0</v>
      </c>
      <c r="E143" s="232">
        <v>0</v>
      </c>
      <c r="F143" s="232">
        <v>0</v>
      </c>
      <c r="G143" s="232">
        <v>0</v>
      </c>
      <c r="H143" s="232">
        <v>0</v>
      </c>
      <c r="I143" s="232">
        <v>0</v>
      </c>
      <c r="J143" s="232">
        <v>0</v>
      </c>
      <c r="K143" s="232">
        <v>0</v>
      </c>
      <c r="L143" s="232">
        <v>0</v>
      </c>
      <c r="M143" s="232">
        <v>0</v>
      </c>
      <c r="N143" s="232">
        <v>0</v>
      </c>
    </row>
    <row r="144" spans="1:14" ht="10.7" customHeight="1">
      <c r="A144" s="242" t="s">
        <v>104</v>
      </c>
      <c r="B144" s="241" t="s">
        <v>277</v>
      </c>
      <c r="C144" s="231">
        <v>0</v>
      </c>
      <c r="D144" s="232">
        <v>0</v>
      </c>
      <c r="E144" s="232">
        <v>0</v>
      </c>
      <c r="F144" s="232">
        <v>0</v>
      </c>
      <c r="G144" s="232">
        <v>0</v>
      </c>
      <c r="H144" s="232">
        <v>0</v>
      </c>
      <c r="I144" s="232">
        <v>0</v>
      </c>
      <c r="J144" s="232">
        <v>0</v>
      </c>
      <c r="K144" s="232">
        <v>0</v>
      </c>
      <c r="L144" s="232">
        <v>0</v>
      </c>
      <c r="M144" s="232">
        <v>0</v>
      </c>
      <c r="N144" s="232">
        <v>0</v>
      </c>
    </row>
    <row r="145" spans="1:14" ht="10.7" customHeight="1">
      <c r="A145" s="242" t="s">
        <v>105</v>
      </c>
      <c r="B145" s="241" t="s">
        <v>274</v>
      </c>
      <c r="C145" s="231">
        <v>0</v>
      </c>
      <c r="D145" s="232">
        <v>0</v>
      </c>
      <c r="E145" s="232">
        <v>0</v>
      </c>
      <c r="F145" s="232">
        <v>0</v>
      </c>
      <c r="G145" s="232">
        <v>0</v>
      </c>
      <c r="H145" s="232">
        <v>0</v>
      </c>
      <c r="I145" s="232">
        <v>0</v>
      </c>
      <c r="J145" s="232">
        <v>0</v>
      </c>
      <c r="K145" s="232">
        <v>0</v>
      </c>
      <c r="L145" s="232">
        <v>0</v>
      </c>
      <c r="M145" s="232">
        <v>0</v>
      </c>
      <c r="N145" s="232">
        <v>0</v>
      </c>
    </row>
    <row r="146" spans="1:14" ht="10.7" customHeight="1">
      <c r="A146" s="242" t="s">
        <v>59</v>
      </c>
      <c r="B146" s="241" t="s">
        <v>67</v>
      </c>
      <c r="C146" s="231">
        <v>53090984752</v>
      </c>
      <c r="D146" s="232">
        <v>53090984752</v>
      </c>
      <c r="E146" s="232">
        <v>0</v>
      </c>
      <c r="F146" s="232">
        <v>0</v>
      </c>
      <c r="G146" s="232">
        <v>0</v>
      </c>
      <c r="H146" s="232">
        <v>0</v>
      </c>
      <c r="I146" s="232">
        <v>73710306835</v>
      </c>
      <c r="J146" s="232">
        <v>73710306835</v>
      </c>
      <c r="K146" s="232">
        <v>0</v>
      </c>
      <c r="L146" s="232">
        <v>0</v>
      </c>
      <c r="M146" s="232">
        <v>0</v>
      </c>
      <c r="N146" s="232">
        <v>0</v>
      </c>
    </row>
    <row r="147" spans="1:14" ht="10.7" customHeight="1">
      <c r="A147" s="242">
        <v>1</v>
      </c>
      <c r="B147" s="241" t="s">
        <v>278</v>
      </c>
      <c r="C147" s="231">
        <v>53090984752</v>
      </c>
      <c r="D147" s="232">
        <v>53090984752</v>
      </c>
      <c r="E147" s="232">
        <v>0</v>
      </c>
      <c r="F147" s="232">
        <v>0</v>
      </c>
      <c r="G147" s="232">
        <v>0</v>
      </c>
      <c r="H147" s="232">
        <v>0</v>
      </c>
      <c r="I147" s="232">
        <v>73710306835</v>
      </c>
      <c r="J147" s="232">
        <v>73710306835</v>
      </c>
      <c r="K147" s="232">
        <v>0</v>
      </c>
      <c r="L147" s="232">
        <v>0</v>
      </c>
      <c r="M147" s="232">
        <v>0</v>
      </c>
      <c r="N147" s="232">
        <v>0</v>
      </c>
    </row>
    <row r="148" spans="1:14" ht="10.7" customHeight="1">
      <c r="A148" s="242" t="s">
        <v>89</v>
      </c>
      <c r="B148" s="241" t="s">
        <v>74</v>
      </c>
      <c r="C148" s="231">
        <v>508059188</v>
      </c>
      <c r="D148" s="232">
        <v>508059188</v>
      </c>
      <c r="E148" s="232">
        <v>0</v>
      </c>
      <c r="F148" s="232">
        <v>0</v>
      </c>
      <c r="G148" s="232">
        <v>0</v>
      </c>
      <c r="H148" s="232">
        <v>0</v>
      </c>
      <c r="I148" s="232">
        <v>1148516861</v>
      </c>
      <c r="J148" s="232">
        <v>1148516861</v>
      </c>
      <c r="K148" s="232">
        <v>0</v>
      </c>
      <c r="L148" s="232">
        <v>0</v>
      </c>
      <c r="M148" s="232">
        <v>0</v>
      </c>
      <c r="N148" s="232">
        <v>0</v>
      </c>
    </row>
    <row r="149" spans="1:14" ht="10.7" customHeight="1">
      <c r="A149" s="242" t="s">
        <v>91</v>
      </c>
      <c r="B149" s="241" t="s">
        <v>73</v>
      </c>
      <c r="C149" s="231">
        <v>1238829760</v>
      </c>
      <c r="D149" s="232">
        <v>1238829760</v>
      </c>
      <c r="E149" s="232">
        <v>0</v>
      </c>
      <c r="F149" s="232">
        <v>0</v>
      </c>
      <c r="G149" s="232">
        <v>0</v>
      </c>
      <c r="H149" s="232">
        <v>0</v>
      </c>
      <c r="I149" s="232">
        <v>1873819485</v>
      </c>
      <c r="J149" s="232">
        <v>1873819485</v>
      </c>
      <c r="K149" s="232">
        <v>0</v>
      </c>
      <c r="L149" s="232">
        <v>0</v>
      </c>
      <c r="M149" s="232">
        <v>0</v>
      </c>
      <c r="N149" s="232">
        <v>0</v>
      </c>
    </row>
    <row r="150" spans="1:14" ht="10.7" customHeight="1">
      <c r="A150" s="242" t="s">
        <v>92</v>
      </c>
      <c r="B150" s="241" t="s">
        <v>140</v>
      </c>
      <c r="C150" s="231">
        <v>0</v>
      </c>
      <c r="D150" s="232">
        <v>0</v>
      </c>
      <c r="E150" s="232">
        <v>0</v>
      </c>
      <c r="F150" s="232">
        <v>0</v>
      </c>
      <c r="G150" s="232">
        <v>0</v>
      </c>
      <c r="H150" s="232">
        <v>0</v>
      </c>
      <c r="I150" s="232">
        <v>0</v>
      </c>
      <c r="J150" s="232">
        <v>0</v>
      </c>
      <c r="K150" s="232">
        <v>0</v>
      </c>
      <c r="L150" s="232">
        <v>0</v>
      </c>
      <c r="M150" s="232">
        <v>0</v>
      </c>
      <c r="N150" s="232">
        <v>0</v>
      </c>
    </row>
    <row r="151" spans="1:14" ht="10.7" customHeight="1">
      <c r="A151" s="242" t="s">
        <v>93</v>
      </c>
      <c r="B151" s="241" t="s">
        <v>141</v>
      </c>
      <c r="C151" s="231">
        <v>51339095804</v>
      </c>
      <c r="D151" s="232">
        <v>51339095804</v>
      </c>
      <c r="E151" s="232">
        <v>0</v>
      </c>
      <c r="F151" s="232">
        <v>0</v>
      </c>
      <c r="G151" s="232">
        <v>0</v>
      </c>
      <c r="H151" s="232">
        <v>0</v>
      </c>
      <c r="I151" s="232">
        <v>70621720489</v>
      </c>
      <c r="J151" s="232">
        <v>70621720489</v>
      </c>
      <c r="K151" s="232">
        <v>0</v>
      </c>
      <c r="L151" s="232">
        <v>0</v>
      </c>
      <c r="M151" s="232">
        <v>0</v>
      </c>
      <c r="N151" s="232">
        <v>0</v>
      </c>
    </row>
    <row r="152" spans="1:14" ht="10.7" customHeight="1">
      <c r="A152" s="242" t="s">
        <v>94</v>
      </c>
      <c r="B152" s="241" t="s">
        <v>142</v>
      </c>
      <c r="C152" s="231">
        <v>0</v>
      </c>
      <c r="D152" s="232">
        <v>0</v>
      </c>
      <c r="E152" s="232">
        <v>0</v>
      </c>
      <c r="F152" s="232">
        <v>0</v>
      </c>
      <c r="G152" s="232">
        <v>0</v>
      </c>
      <c r="H152" s="232">
        <v>0</v>
      </c>
      <c r="I152" s="232">
        <v>0</v>
      </c>
      <c r="J152" s="232">
        <v>0</v>
      </c>
      <c r="K152" s="232">
        <v>0</v>
      </c>
      <c r="L152" s="232">
        <v>0</v>
      </c>
      <c r="M152" s="232">
        <v>0</v>
      </c>
      <c r="N152" s="232">
        <v>0</v>
      </c>
    </row>
    <row r="153" spans="1:14" ht="10.7" customHeight="1">
      <c r="A153" s="240"/>
      <c r="B153" s="241" t="s">
        <v>279</v>
      </c>
      <c r="C153" s="231">
        <v>0</v>
      </c>
      <c r="D153" s="232">
        <v>0</v>
      </c>
      <c r="E153" s="232">
        <v>0</v>
      </c>
      <c r="F153" s="232">
        <v>0</v>
      </c>
      <c r="G153" s="232">
        <v>0</v>
      </c>
      <c r="H153" s="232">
        <v>0</v>
      </c>
      <c r="I153" s="232">
        <v>0</v>
      </c>
      <c r="J153" s="232">
        <v>0</v>
      </c>
      <c r="K153" s="232">
        <v>0</v>
      </c>
      <c r="L153" s="232">
        <v>0</v>
      </c>
      <c r="M153" s="232">
        <v>0</v>
      </c>
      <c r="N153" s="232">
        <v>0</v>
      </c>
    </row>
    <row r="154" spans="1:14" ht="10.7" customHeight="1">
      <c r="A154" s="240"/>
      <c r="B154" s="241" t="s">
        <v>280</v>
      </c>
      <c r="C154" s="231">
        <v>0</v>
      </c>
      <c r="D154" s="232">
        <v>0</v>
      </c>
      <c r="E154" s="232">
        <v>0</v>
      </c>
      <c r="F154" s="232">
        <v>0</v>
      </c>
      <c r="G154" s="232">
        <v>0</v>
      </c>
      <c r="H154" s="232">
        <v>0</v>
      </c>
      <c r="I154" s="232">
        <v>0</v>
      </c>
      <c r="J154" s="232">
        <v>0</v>
      </c>
      <c r="K154" s="232">
        <v>0</v>
      </c>
      <c r="L154" s="232">
        <v>0</v>
      </c>
      <c r="M154" s="232">
        <v>0</v>
      </c>
      <c r="N154" s="232">
        <v>0</v>
      </c>
    </row>
    <row r="155" spans="1:14" ht="10.7" customHeight="1">
      <c r="A155" s="240"/>
      <c r="B155" s="241" t="s">
        <v>281</v>
      </c>
      <c r="C155" s="231">
        <v>0</v>
      </c>
      <c r="D155" s="232">
        <v>0</v>
      </c>
      <c r="E155" s="232">
        <v>0</v>
      </c>
      <c r="F155" s="232">
        <v>0</v>
      </c>
      <c r="G155" s="232">
        <v>0</v>
      </c>
      <c r="H155" s="232">
        <v>0</v>
      </c>
      <c r="I155" s="232">
        <v>0</v>
      </c>
      <c r="J155" s="232">
        <v>0</v>
      </c>
      <c r="K155" s="232">
        <v>0</v>
      </c>
      <c r="L155" s="232">
        <v>0</v>
      </c>
      <c r="M155" s="232">
        <v>0</v>
      </c>
      <c r="N155" s="232">
        <v>0</v>
      </c>
    </row>
    <row r="156" spans="1:14" ht="10.7" customHeight="1">
      <c r="A156" s="240"/>
      <c r="B156" s="241" t="s">
        <v>282</v>
      </c>
      <c r="C156" s="231">
        <v>0</v>
      </c>
      <c r="D156" s="232">
        <v>0</v>
      </c>
      <c r="E156" s="232">
        <v>0</v>
      </c>
      <c r="F156" s="232">
        <v>0</v>
      </c>
      <c r="G156" s="232">
        <v>0</v>
      </c>
      <c r="H156" s="232">
        <v>0</v>
      </c>
      <c r="I156" s="232">
        <v>0</v>
      </c>
      <c r="J156" s="232">
        <v>0</v>
      </c>
      <c r="K156" s="232">
        <v>0</v>
      </c>
      <c r="L156" s="232">
        <v>0</v>
      </c>
      <c r="M156" s="232">
        <v>0</v>
      </c>
      <c r="N156" s="232">
        <v>0</v>
      </c>
    </row>
    <row r="157" spans="1:14" ht="10.7" customHeight="1">
      <c r="A157" s="242" t="s">
        <v>95</v>
      </c>
      <c r="B157" s="241" t="s">
        <v>283</v>
      </c>
      <c r="C157" s="231">
        <v>0</v>
      </c>
      <c r="D157" s="232">
        <v>0</v>
      </c>
      <c r="E157" s="232">
        <v>0</v>
      </c>
      <c r="F157" s="232">
        <v>0</v>
      </c>
      <c r="G157" s="232">
        <v>0</v>
      </c>
      <c r="H157" s="232">
        <v>0</v>
      </c>
      <c r="I157" s="232">
        <v>0</v>
      </c>
      <c r="J157" s="232">
        <v>0</v>
      </c>
      <c r="K157" s="232">
        <v>0</v>
      </c>
      <c r="L157" s="232">
        <v>0</v>
      </c>
      <c r="M157" s="232">
        <v>0</v>
      </c>
      <c r="N157" s="232">
        <v>0</v>
      </c>
    </row>
    <row r="158" spans="1:14" ht="10.7" customHeight="1">
      <c r="A158" s="242" t="s">
        <v>96</v>
      </c>
      <c r="B158" s="241" t="s">
        <v>34</v>
      </c>
      <c r="C158" s="231">
        <v>5000000</v>
      </c>
      <c r="D158" s="232">
        <v>5000000</v>
      </c>
      <c r="E158" s="232">
        <v>0</v>
      </c>
      <c r="F158" s="232">
        <v>0</v>
      </c>
      <c r="G158" s="232">
        <v>0</v>
      </c>
      <c r="H158" s="232">
        <v>0</v>
      </c>
      <c r="I158" s="232">
        <v>66250000</v>
      </c>
      <c r="J158" s="232">
        <v>66250000</v>
      </c>
      <c r="K158" s="232">
        <v>0</v>
      </c>
      <c r="L158" s="232">
        <v>0</v>
      </c>
      <c r="M158" s="232">
        <v>0</v>
      </c>
      <c r="N158" s="232">
        <v>0</v>
      </c>
    </row>
    <row r="159" spans="1:14" ht="10.7" customHeight="1">
      <c r="A159" s="242">
        <v>2</v>
      </c>
      <c r="B159" s="241" t="s">
        <v>71</v>
      </c>
      <c r="C159" s="231">
        <v>0</v>
      </c>
      <c r="D159" s="232">
        <v>0</v>
      </c>
      <c r="E159" s="232">
        <v>0</v>
      </c>
      <c r="F159" s="232">
        <v>0</v>
      </c>
      <c r="G159" s="232">
        <v>0</v>
      </c>
      <c r="H159" s="232">
        <v>0</v>
      </c>
      <c r="I159" s="232">
        <v>0</v>
      </c>
      <c r="J159" s="232">
        <v>0</v>
      </c>
      <c r="K159" s="232">
        <v>0</v>
      </c>
      <c r="L159" s="232">
        <v>0</v>
      </c>
      <c r="M159" s="232">
        <v>0</v>
      </c>
      <c r="N159" s="232">
        <v>0</v>
      </c>
    </row>
    <row r="160" spans="1:14" ht="10.7" customHeight="1">
      <c r="A160" s="242" t="s">
        <v>60</v>
      </c>
      <c r="B160" s="241" t="s">
        <v>284</v>
      </c>
      <c r="C160" s="231">
        <v>0</v>
      </c>
      <c r="D160" s="232">
        <v>0</v>
      </c>
      <c r="E160" s="232">
        <v>0</v>
      </c>
      <c r="F160" s="232">
        <v>0</v>
      </c>
      <c r="G160" s="232">
        <v>0</v>
      </c>
      <c r="H160" s="232">
        <v>0</v>
      </c>
      <c r="I160" s="232">
        <v>0</v>
      </c>
      <c r="J160" s="232">
        <v>0</v>
      </c>
      <c r="K160" s="232">
        <v>0</v>
      </c>
      <c r="L160" s="232">
        <v>0</v>
      </c>
      <c r="M160" s="232">
        <v>0</v>
      </c>
      <c r="N160" s="232">
        <v>0</v>
      </c>
    </row>
    <row r="161" spans="1:14" ht="10.7" customHeight="1">
      <c r="A161" s="242" t="s">
        <v>61</v>
      </c>
      <c r="B161" s="241" t="s">
        <v>174</v>
      </c>
      <c r="C161" s="231">
        <v>0</v>
      </c>
      <c r="D161" s="232">
        <v>0</v>
      </c>
      <c r="E161" s="232">
        <v>0</v>
      </c>
      <c r="F161" s="232">
        <v>0</v>
      </c>
      <c r="G161" s="232">
        <v>0</v>
      </c>
      <c r="H161" s="232">
        <v>0</v>
      </c>
      <c r="I161" s="232">
        <v>0</v>
      </c>
      <c r="J161" s="232">
        <v>0</v>
      </c>
      <c r="K161" s="232">
        <v>0</v>
      </c>
      <c r="L161" s="232">
        <v>0</v>
      </c>
      <c r="M161" s="232">
        <v>0</v>
      </c>
      <c r="N161" s="232">
        <v>0</v>
      </c>
    </row>
    <row r="162" spans="1:14" ht="10.7" customHeight="1">
      <c r="A162" s="242">
        <v>1</v>
      </c>
      <c r="B162" s="241" t="s">
        <v>143</v>
      </c>
      <c r="C162" s="231">
        <v>0</v>
      </c>
      <c r="D162" s="232">
        <v>0</v>
      </c>
      <c r="E162" s="232">
        <v>0</v>
      </c>
      <c r="F162" s="232">
        <v>0</v>
      </c>
      <c r="G162" s="232">
        <v>0</v>
      </c>
      <c r="H162" s="232">
        <v>0</v>
      </c>
      <c r="I162" s="232">
        <v>0</v>
      </c>
      <c r="J162" s="232">
        <v>0</v>
      </c>
      <c r="K162" s="232">
        <v>0</v>
      </c>
      <c r="L162" s="232">
        <v>0</v>
      </c>
      <c r="M162" s="232">
        <v>0</v>
      </c>
      <c r="N162" s="232">
        <v>0</v>
      </c>
    </row>
    <row r="163" spans="1:14" ht="10.7" customHeight="1">
      <c r="A163" s="242">
        <v>2</v>
      </c>
      <c r="B163" s="241" t="s">
        <v>144</v>
      </c>
      <c r="C163" s="231">
        <v>0</v>
      </c>
      <c r="D163" s="232">
        <v>0</v>
      </c>
      <c r="E163" s="232">
        <v>0</v>
      </c>
      <c r="F163" s="232">
        <v>0</v>
      </c>
      <c r="G163" s="232">
        <v>0</v>
      </c>
      <c r="H163" s="232">
        <v>0</v>
      </c>
      <c r="I163" s="232">
        <v>0</v>
      </c>
      <c r="J163" s="232">
        <v>0</v>
      </c>
      <c r="K163" s="232">
        <v>0</v>
      </c>
      <c r="L163" s="232">
        <v>0</v>
      </c>
      <c r="M163" s="232">
        <v>0</v>
      </c>
      <c r="N163" s="232">
        <v>0</v>
      </c>
    </row>
    <row r="164" spans="1:14" ht="10.7" customHeight="1">
      <c r="A164" s="242" t="s">
        <v>63</v>
      </c>
      <c r="B164" s="241" t="s">
        <v>285</v>
      </c>
      <c r="C164" s="231">
        <v>0</v>
      </c>
      <c r="D164" s="232">
        <v>0</v>
      </c>
      <c r="E164" s="232">
        <v>0</v>
      </c>
      <c r="F164" s="232">
        <v>0</v>
      </c>
      <c r="G164" s="232">
        <v>0</v>
      </c>
      <c r="H164" s="232">
        <v>0</v>
      </c>
      <c r="I164" s="232">
        <v>0</v>
      </c>
      <c r="J164" s="232">
        <v>0</v>
      </c>
      <c r="K164" s="232">
        <v>0</v>
      </c>
      <c r="L164" s="232">
        <v>0</v>
      </c>
      <c r="M164" s="232">
        <v>0</v>
      </c>
      <c r="N164" s="232">
        <v>0</v>
      </c>
    </row>
    <row r="165" spans="1:14" ht="10.7" customHeight="1">
      <c r="A165" s="242">
        <v>1</v>
      </c>
      <c r="B165" s="241" t="s">
        <v>286</v>
      </c>
      <c r="C165" s="231">
        <v>0</v>
      </c>
      <c r="D165" s="232">
        <v>0</v>
      </c>
      <c r="E165" s="232">
        <v>0</v>
      </c>
      <c r="F165" s="232">
        <v>0</v>
      </c>
      <c r="G165" s="232">
        <v>0</v>
      </c>
      <c r="H165" s="232">
        <v>0</v>
      </c>
      <c r="I165" s="232">
        <v>0</v>
      </c>
      <c r="J165" s="232">
        <v>0</v>
      </c>
      <c r="K165" s="232">
        <v>0</v>
      </c>
      <c r="L165" s="232">
        <v>0</v>
      </c>
      <c r="M165" s="232">
        <v>0</v>
      </c>
      <c r="N165" s="232">
        <v>0</v>
      </c>
    </row>
    <row r="166" spans="1:14" ht="10.7" customHeight="1">
      <c r="A166" s="242" t="s">
        <v>89</v>
      </c>
      <c r="B166" s="241" t="s">
        <v>145</v>
      </c>
      <c r="C166" s="231">
        <v>0</v>
      </c>
      <c r="D166" s="232">
        <v>0</v>
      </c>
      <c r="E166" s="232">
        <v>0</v>
      </c>
      <c r="F166" s="232">
        <v>0</v>
      </c>
      <c r="G166" s="232">
        <v>0</v>
      </c>
      <c r="H166" s="232">
        <v>0</v>
      </c>
      <c r="I166" s="232">
        <v>0</v>
      </c>
      <c r="J166" s="232">
        <v>0</v>
      </c>
      <c r="K166" s="232">
        <v>0</v>
      </c>
      <c r="L166" s="232">
        <v>0</v>
      </c>
      <c r="M166" s="232">
        <v>0</v>
      </c>
      <c r="N166" s="232">
        <v>0</v>
      </c>
    </row>
    <row r="167" spans="1:14" ht="10.7" customHeight="1">
      <c r="A167" s="242" t="s">
        <v>91</v>
      </c>
      <c r="B167" s="241" t="s">
        <v>146</v>
      </c>
      <c r="C167" s="231">
        <v>0</v>
      </c>
      <c r="D167" s="232">
        <v>0</v>
      </c>
      <c r="E167" s="232">
        <v>0</v>
      </c>
      <c r="F167" s="232">
        <v>0</v>
      </c>
      <c r="G167" s="232">
        <v>0</v>
      </c>
      <c r="H167" s="232">
        <v>0</v>
      </c>
      <c r="I167" s="232">
        <v>0</v>
      </c>
      <c r="J167" s="232">
        <v>0</v>
      </c>
      <c r="K167" s="232">
        <v>0</v>
      </c>
      <c r="L167" s="232">
        <v>0</v>
      </c>
      <c r="M167" s="232">
        <v>0</v>
      </c>
      <c r="N167" s="232">
        <v>0</v>
      </c>
    </row>
    <row r="168" spans="1:14" ht="10.7" customHeight="1">
      <c r="A168" s="242">
        <v>2</v>
      </c>
      <c r="B168" s="241" t="s">
        <v>147</v>
      </c>
      <c r="C168" s="231">
        <v>0</v>
      </c>
      <c r="D168" s="232">
        <v>0</v>
      </c>
      <c r="E168" s="232">
        <v>0</v>
      </c>
      <c r="F168" s="232">
        <v>0</v>
      </c>
      <c r="G168" s="232">
        <v>0</v>
      </c>
      <c r="H168" s="232">
        <v>0</v>
      </c>
      <c r="I168" s="232">
        <v>0</v>
      </c>
      <c r="J168" s="232">
        <v>0</v>
      </c>
      <c r="K168" s="232">
        <v>0</v>
      </c>
      <c r="L168" s="232">
        <v>0</v>
      </c>
      <c r="M168" s="232">
        <v>0</v>
      </c>
      <c r="N168" s="232">
        <v>0</v>
      </c>
    </row>
    <row r="169" spans="1:14" ht="10.7" customHeight="1">
      <c r="A169" s="242" t="s">
        <v>148</v>
      </c>
      <c r="B169" s="241" t="s">
        <v>149</v>
      </c>
      <c r="C169" s="231">
        <v>0</v>
      </c>
      <c r="D169" s="232">
        <v>0</v>
      </c>
      <c r="E169" s="232">
        <v>0</v>
      </c>
      <c r="F169" s="232">
        <v>0</v>
      </c>
      <c r="G169" s="232">
        <v>0</v>
      </c>
      <c r="H169" s="232">
        <v>0</v>
      </c>
      <c r="I169" s="232">
        <v>0</v>
      </c>
      <c r="J169" s="232">
        <v>0</v>
      </c>
      <c r="K169" s="232">
        <v>0</v>
      </c>
      <c r="L169" s="232">
        <v>0</v>
      </c>
      <c r="M169" s="232">
        <v>0</v>
      </c>
      <c r="N169" s="232">
        <v>0</v>
      </c>
    </row>
    <row r="170" spans="1:14" ht="10.7" customHeight="1">
      <c r="A170" s="242" t="s">
        <v>150</v>
      </c>
      <c r="B170" s="241" t="s">
        <v>287</v>
      </c>
      <c r="C170" s="231">
        <v>0</v>
      </c>
      <c r="D170" s="232">
        <v>0</v>
      </c>
      <c r="E170" s="232">
        <v>0</v>
      </c>
      <c r="F170" s="232">
        <v>0</v>
      </c>
      <c r="G170" s="232">
        <v>0</v>
      </c>
      <c r="H170" s="232">
        <v>0</v>
      </c>
      <c r="I170" s="232">
        <v>0</v>
      </c>
      <c r="J170" s="232">
        <v>0</v>
      </c>
      <c r="K170" s="232">
        <v>0</v>
      </c>
      <c r="L170" s="232">
        <v>0</v>
      </c>
      <c r="M170" s="232">
        <v>0</v>
      </c>
      <c r="N170" s="232">
        <v>0</v>
      </c>
    </row>
    <row r="171" spans="1:14" ht="10.7" customHeight="1">
      <c r="A171" s="240"/>
      <c r="B171" s="241" t="s">
        <v>288</v>
      </c>
      <c r="C171" s="231">
        <v>0</v>
      </c>
      <c r="D171" s="232">
        <v>0</v>
      </c>
      <c r="E171" s="232">
        <v>0</v>
      </c>
      <c r="F171" s="232">
        <v>0</v>
      </c>
      <c r="G171" s="232">
        <v>0</v>
      </c>
      <c r="H171" s="232">
        <v>0</v>
      </c>
      <c r="I171" s="232">
        <v>0</v>
      </c>
      <c r="J171" s="232">
        <v>0</v>
      </c>
      <c r="K171" s="232">
        <v>0</v>
      </c>
      <c r="L171" s="232">
        <v>0</v>
      </c>
      <c r="M171" s="232">
        <v>0</v>
      </c>
      <c r="N171" s="232">
        <v>0</v>
      </c>
    </row>
    <row r="172" spans="1:14" ht="10.7" customHeight="1">
      <c r="A172" s="242" t="s">
        <v>57</v>
      </c>
      <c r="B172" s="241" t="s">
        <v>153</v>
      </c>
      <c r="C172" s="231">
        <v>0</v>
      </c>
      <c r="D172" s="232">
        <v>0</v>
      </c>
      <c r="E172" s="232">
        <v>0</v>
      </c>
      <c r="F172" s="232">
        <v>0</v>
      </c>
      <c r="G172" s="232">
        <v>0</v>
      </c>
      <c r="H172" s="232">
        <v>0</v>
      </c>
      <c r="I172" s="232">
        <v>0</v>
      </c>
      <c r="J172" s="232">
        <v>0</v>
      </c>
      <c r="K172" s="232">
        <v>0</v>
      </c>
      <c r="L172" s="232">
        <v>0</v>
      </c>
      <c r="M172" s="232">
        <v>0</v>
      </c>
      <c r="N172" s="232">
        <v>0</v>
      </c>
    </row>
    <row r="173" spans="1:14" ht="10.7" customHeight="1">
      <c r="A173" s="242" t="s">
        <v>24</v>
      </c>
      <c r="B173" s="241" t="s">
        <v>289</v>
      </c>
      <c r="C173" s="231">
        <v>0</v>
      </c>
      <c r="D173" s="232">
        <v>0</v>
      </c>
      <c r="E173" s="232">
        <v>0</v>
      </c>
      <c r="F173" s="232">
        <v>0</v>
      </c>
      <c r="G173" s="232">
        <v>0</v>
      </c>
      <c r="H173" s="232">
        <v>0</v>
      </c>
      <c r="I173" s="232">
        <v>0</v>
      </c>
      <c r="J173" s="232">
        <v>0</v>
      </c>
      <c r="K173" s="232">
        <v>0</v>
      </c>
      <c r="L173" s="232">
        <v>0</v>
      </c>
      <c r="M173" s="232">
        <v>0</v>
      </c>
      <c r="N173" s="232">
        <v>0</v>
      </c>
    </row>
    <row r="174" spans="1:14" ht="10.7" customHeight="1">
      <c r="A174" s="240"/>
      <c r="B174" s="241" t="s">
        <v>290</v>
      </c>
      <c r="C174" s="231">
        <v>0</v>
      </c>
      <c r="D174" s="232">
        <v>0</v>
      </c>
      <c r="E174" s="232">
        <v>0</v>
      </c>
      <c r="F174" s="232">
        <v>0</v>
      </c>
      <c r="G174" s="232">
        <v>0</v>
      </c>
      <c r="H174" s="232">
        <v>0</v>
      </c>
      <c r="I174" s="232">
        <v>0</v>
      </c>
      <c r="J174" s="232">
        <v>0</v>
      </c>
      <c r="K174" s="232">
        <v>0</v>
      </c>
      <c r="L174" s="232">
        <v>0</v>
      </c>
      <c r="M174" s="232">
        <v>0</v>
      </c>
      <c r="N174" s="232">
        <v>0</v>
      </c>
    </row>
    <row r="175" spans="1:14" ht="10.7" customHeight="1">
      <c r="A175" s="242" t="s">
        <v>55</v>
      </c>
      <c r="B175" s="241" t="s">
        <v>550</v>
      </c>
      <c r="C175" s="231">
        <v>0</v>
      </c>
      <c r="D175" s="232">
        <v>0</v>
      </c>
      <c r="E175" s="232">
        <v>0</v>
      </c>
      <c r="F175" s="232">
        <v>0</v>
      </c>
      <c r="G175" s="232">
        <v>0</v>
      </c>
      <c r="H175" s="232">
        <v>0</v>
      </c>
      <c r="I175" s="232">
        <v>0</v>
      </c>
      <c r="J175" s="232">
        <v>0</v>
      </c>
      <c r="K175" s="232">
        <v>0</v>
      </c>
      <c r="L175" s="232">
        <v>0</v>
      </c>
      <c r="M175" s="232">
        <v>0</v>
      </c>
      <c r="N175" s="232">
        <v>0</v>
      </c>
    </row>
    <row r="176" spans="1:14" ht="10.7" customHeight="1">
      <c r="A176" s="242" t="s">
        <v>59</v>
      </c>
      <c r="B176" s="241" t="s">
        <v>154</v>
      </c>
      <c r="C176" s="231">
        <v>0</v>
      </c>
      <c r="D176" s="232">
        <v>0</v>
      </c>
      <c r="E176" s="232">
        <v>0</v>
      </c>
      <c r="F176" s="232">
        <v>0</v>
      </c>
      <c r="G176" s="232">
        <v>0</v>
      </c>
      <c r="H176" s="232">
        <v>0</v>
      </c>
      <c r="I176" s="232">
        <v>0</v>
      </c>
      <c r="J176" s="232">
        <v>0</v>
      </c>
      <c r="K176" s="232">
        <v>0</v>
      </c>
      <c r="L176" s="232">
        <v>0</v>
      </c>
      <c r="M176" s="232">
        <v>0</v>
      </c>
      <c r="N176" s="232">
        <v>0</v>
      </c>
    </row>
    <row r="177" spans="1:14" ht="10.7" customHeight="1">
      <c r="A177" s="242">
        <v>1</v>
      </c>
      <c r="B177" s="241" t="s">
        <v>292</v>
      </c>
      <c r="C177" s="231">
        <v>0</v>
      </c>
      <c r="D177" s="232">
        <v>0</v>
      </c>
      <c r="E177" s="232">
        <v>0</v>
      </c>
      <c r="F177" s="232">
        <v>0</v>
      </c>
      <c r="G177" s="232">
        <v>0</v>
      </c>
      <c r="H177" s="232">
        <v>0</v>
      </c>
      <c r="I177" s="232">
        <v>0</v>
      </c>
      <c r="J177" s="232">
        <v>0</v>
      </c>
      <c r="K177" s="232">
        <v>0</v>
      </c>
      <c r="L177" s="232">
        <v>0</v>
      </c>
      <c r="M177" s="232">
        <v>0</v>
      </c>
      <c r="N177" s="232">
        <v>0</v>
      </c>
    </row>
    <row r="178" spans="1:14" ht="10.7" customHeight="1">
      <c r="A178" s="242">
        <v>2</v>
      </c>
      <c r="B178" s="241" t="s">
        <v>155</v>
      </c>
      <c r="C178" s="231">
        <v>0</v>
      </c>
      <c r="D178" s="232">
        <v>0</v>
      </c>
      <c r="E178" s="232">
        <v>0</v>
      </c>
      <c r="F178" s="232">
        <v>0</v>
      </c>
      <c r="G178" s="232">
        <v>0</v>
      </c>
      <c r="H178" s="232">
        <v>0</v>
      </c>
      <c r="I178" s="232">
        <v>0</v>
      </c>
      <c r="J178" s="232">
        <v>0</v>
      </c>
      <c r="K178" s="232">
        <v>0</v>
      </c>
      <c r="L178" s="232">
        <v>0</v>
      </c>
      <c r="M178" s="232">
        <v>0</v>
      </c>
      <c r="N178" s="232">
        <v>0</v>
      </c>
    </row>
    <row r="179" spans="1:14" ht="10.7" customHeight="1">
      <c r="A179" s="242" t="s">
        <v>58</v>
      </c>
      <c r="B179" s="241" t="s">
        <v>156</v>
      </c>
      <c r="C179" s="231">
        <v>20402666000</v>
      </c>
      <c r="D179" s="232">
        <v>0</v>
      </c>
      <c r="E179" s="232">
        <v>20402666000</v>
      </c>
      <c r="F179" s="232">
        <v>0</v>
      </c>
      <c r="G179" s="232">
        <v>16700000000</v>
      </c>
      <c r="H179" s="232">
        <v>3702666000</v>
      </c>
      <c r="I179" s="232">
        <v>74647253000</v>
      </c>
      <c r="J179" s="232">
        <v>0</v>
      </c>
      <c r="K179" s="232">
        <v>74647253000</v>
      </c>
      <c r="L179" s="232">
        <v>0</v>
      </c>
      <c r="M179" s="232">
        <v>62345000000</v>
      </c>
      <c r="N179" s="232">
        <v>12302253000</v>
      </c>
    </row>
    <row r="180" spans="1:14" ht="10.7" customHeight="1">
      <c r="A180" s="242" t="s">
        <v>24</v>
      </c>
      <c r="B180" s="241" t="s">
        <v>157</v>
      </c>
      <c r="C180" s="231">
        <v>20402666000</v>
      </c>
      <c r="D180" s="232">
        <v>0</v>
      </c>
      <c r="E180" s="232">
        <v>20402666000</v>
      </c>
      <c r="F180" s="232">
        <v>0</v>
      </c>
      <c r="G180" s="232">
        <v>16700000000</v>
      </c>
      <c r="H180" s="232">
        <v>3702666000</v>
      </c>
      <c r="I180" s="232">
        <v>74647253000</v>
      </c>
      <c r="J180" s="232">
        <v>0</v>
      </c>
      <c r="K180" s="232">
        <v>74647253000</v>
      </c>
      <c r="L180" s="232">
        <v>0</v>
      </c>
      <c r="M180" s="232">
        <v>62345000000</v>
      </c>
      <c r="N180" s="232">
        <v>12302253000</v>
      </c>
    </row>
    <row r="181" spans="1:14" ht="10.7" customHeight="1">
      <c r="A181" s="242">
        <v>1</v>
      </c>
      <c r="B181" s="241" t="s">
        <v>158</v>
      </c>
      <c r="C181" s="231">
        <v>20155566000</v>
      </c>
      <c r="D181" s="232">
        <v>0</v>
      </c>
      <c r="E181" s="232">
        <v>20155566000</v>
      </c>
      <c r="F181" s="232">
        <v>0</v>
      </c>
      <c r="G181" s="232">
        <v>16700000000</v>
      </c>
      <c r="H181" s="232">
        <v>3455566000</v>
      </c>
      <c r="I181" s="232">
        <v>60162314000</v>
      </c>
      <c r="J181" s="232">
        <v>0</v>
      </c>
      <c r="K181" s="232">
        <v>60162314000</v>
      </c>
      <c r="L181" s="232">
        <v>0</v>
      </c>
      <c r="M181" s="232">
        <v>50100000000</v>
      </c>
      <c r="N181" s="232">
        <v>10062314000</v>
      </c>
    </row>
    <row r="182" spans="1:14" ht="10.7" customHeight="1">
      <c r="A182" s="242">
        <v>2</v>
      </c>
      <c r="B182" s="241" t="s">
        <v>159</v>
      </c>
      <c r="C182" s="231">
        <v>247100000</v>
      </c>
      <c r="D182" s="232">
        <v>0</v>
      </c>
      <c r="E182" s="232">
        <v>247100000</v>
      </c>
      <c r="F182" s="232">
        <v>0</v>
      </c>
      <c r="G182" s="232">
        <v>0</v>
      </c>
      <c r="H182" s="232">
        <v>247100000</v>
      </c>
      <c r="I182" s="232">
        <v>14484939000</v>
      </c>
      <c r="J182" s="232">
        <v>0</v>
      </c>
      <c r="K182" s="232">
        <v>14484939000</v>
      </c>
      <c r="L182" s="232">
        <v>0</v>
      </c>
      <c r="M182" s="232">
        <v>12245000000</v>
      </c>
      <c r="N182" s="232">
        <v>2239939000</v>
      </c>
    </row>
    <row r="183" spans="1:14" ht="10.7" customHeight="1">
      <c r="A183" s="242" t="s">
        <v>98</v>
      </c>
      <c r="B183" s="241" t="s">
        <v>160</v>
      </c>
      <c r="C183" s="231">
        <v>247100000</v>
      </c>
      <c r="D183" s="232">
        <v>0</v>
      </c>
      <c r="E183" s="232">
        <v>247100000</v>
      </c>
      <c r="F183" s="232">
        <v>0</v>
      </c>
      <c r="G183" s="232">
        <v>0</v>
      </c>
      <c r="H183" s="232">
        <v>247100000</v>
      </c>
      <c r="I183" s="232">
        <v>14484939000</v>
      </c>
      <c r="J183" s="232">
        <v>0</v>
      </c>
      <c r="K183" s="232">
        <v>14484939000</v>
      </c>
      <c r="L183" s="232">
        <v>0</v>
      </c>
      <c r="M183" s="232">
        <v>12245000000</v>
      </c>
      <c r="N183" s="232">
        <v>2239939000</v>
      </c>
    </row>
    <row r="184" spans="1:14" ht="10.7" customHeight="1">
      <c r="A184" s="242" t="s">
        <v>99</v>
      </c>
      <c r="B184" s="241" t="s">
        <v>161</v>
      </c>
      <c r="C184" s="231">
        <v>0</v>
      </c>
      <c r="D184" s="232">
        <v>0</v>
      </c>
      <c r="E184" s="232">
        <v>0</v>
      </c>
      <c r="F184" s="232">
        <v>0</v>
      </c>
      <c r="G184" s="232">
        <v>0</v>
      </c>
      <c r="H184" s="232">
        <v>0</v>
      </c>
      <c r="I184" s="232">
        <v>0</v>
      </c>
      <c r="J184" s="232">
        <v>0</v>
      </c>
      <c r="K184" s="232">
        <v>0</v>
      </c>
      <c r="L184" s="232">
        <v>0</v>
      </c>
      <c r="M184" s="232">
        <v>0</v>
      </c>
      <c r="N184" s="232">
        <v>0</v>
      </c>
    </row>
    <row r="185" spans="1:14" ht="10.7" customHeight="1">
      <c r="A185" s="242" t="s">
        <v>55</v>
      </c>
      <c r="B185" s="241" t="s">
        <v>162</v>
      </c>
      <c r="C185" s="231">
        <v>0</v>
      </c>
      <c r="D185" s="232">
        <v>0</v>
      </c>
      <c r="E185" s="232">
        <v>0</v>
      </c>
      <c r="F185" s="232">
        <v>0</v>
      </c>
      <c r="G185" s="232">
        <v>0</v>
      </c>
      <c r="H185" s="232">
        <v>0</v>
      </c>
      <c r="I185" s="232">
        <v>0</v>
      </c>
      <c r="J185" s="232">
        <v>0</v>
      </c>
      <c r="K185" s="232">
        <v>0</v>
      </c>
      <c r="L185" s="232">
        <v>0</v>
      </c>
      <c r="M185" s="232">
        <v>0</v>
      </c>
      <c r="N185" s="232">
        <v>0</v>
      </c>
    </row>
    <row r="186" spans="1:14" ht="10.7" customHeight="1">
      <c r="A186" s="242" t="s">
        <v>59</v>
      </c>
      <c r="B186" s="241" t="s">
        <v>293</v>
      </c>
      <c r="C186" s="231">
        <v>0</v>
      </c>
      <c r="D186" s="232">
        <v>0</v>
      </c>
      <c r="E186" s="232">
        <v>0</v>
      </c>
      <c r="F186" s="232">
        <v>0</v>
      </c>
      <c r="G186" s="232">
        <v>0</v>
      </c>
      <c r="H186" s="232">
        <v>0</v>
      </c>
      <c r="I186" s="232">
        <v>0</v>
      </c>
      <c r="J186" s="232">
        <v>0</v>
      </c>
      <c r="K186" s="232">
        <v>0</v>
      </c>
      <c r="L186" s="232">
        <v>0</v>
      </c>
      <c r="M186" s="232">
        <v>0</v>
      </c>
      <c r="N186" s="232">
        <v>0</v>
      </c>
    </row>
    <row r="187" spans="1:14" ht="10.7" customHeight="1">
      <c r="A187" s="242" t="s">
        <v>60</v>
      </c>
      <c r="B187" s="241" t="s">
        <v>294</v>
      </c>
      <c r="C187" s="231">
        <v>0</v>
      </c>
      <c r="D187" s="232">
        <v>0</v>
      </c>
      <c r="E187" s="232">
        <v>0</v>
      </c>
      <c r="F187" s="232">
        <v>0</v>
      </c>
      <c r="G187" s="232">
        <v>0</v>
      </c>
      <c r="H187" s="232">
        <v>0</v>
      </c>
      <c r="I187" s="232">
        <v>0</v>
      </c>
      <c r="J187" s="232">
        <v>0</v>
      </c>
      <c r="K187" s="232">
        <v>0</v>
      </c>
      <c r="L187" s="232">
        <v>0</v>
      </c>
      <c r="M187" s="232">
        <v>0</v>
      </c>
      <c r="N187" s="232">
        <v>0</v>
      </c>
    </row>
    <row r="188" spans="1:14" ht="10.7" customHeight="1">
      <c r="A188" s="240"/>
      <c r="B188" s="241" t="s">
        <v>152</v>
      </c>
      <c r="C188" s="231">
        <v>0</v>
      </c>
      <c r="D188" s="232">
        <v>0</v>
      </c>
      <c r="E188" s="232">
        <v>0</v>
      </c>
      <c r="F188" s="232">
        <v>0</v>
      </c>
      <c r="G188" s="232">
        <v>0</v>
      </c>
      <c r="H188" s="232">
        <v>0</v>
      </c>
      <c r="I188" s="232">
        <v>0</v>
      </c>
      <c r="J188" s="232">
        <v>0</v>
      </c>
      <c r="K188" s="232">
        <v>0</v>
      </c>
      <c r="L188" s="232">
        <v>0</v>
      </c>
      <c r="M188" s="232">
        <v>0</v>
      </c>
      <c r="N188" s="232">
        <v>0</v>
      </c>
    </row>
    <row r="189" spans="1:14" ht="10.7" customHeight="1">
      <c r="A189" s="242" t="s">
        <v>163</v>
      </c>
      <c r="B189" s="241" t="s">
        <v>295</v>
      </c>
      <c r="C189" s="231">
        <v>85409473221</v>
      </c>
      <c r="D189" s="232">
        <v>0</v>
      </c>
      <c r="E189" s="232">
        <v>85409473221</v>
      </c>
      <c r="F189" s="232">
        <v>0</v>
      </c>
      <c r="G189" s="232">
        <v>80501213933</v>
      </c>
      <c r="H189" s="232">
        <v>4908259288</v>
      </c>
      <c r="I189" s="232">
        <v>85409473221</v>
      </c>
      <c r="J189" s="232">
        <v>0</v>
      </c>
      <c r="K189" s="232">
        <v>85409473221</v>
      </c>
      <c r="L189" s="232">
        <v>0</v>
      </c>
      <c r="M189" s="232">
        <v>80501213933</v>
      </c>
      <c r="N189" s="232">
        <v>4908259288</v>
      </c>
    </row>
    <row r="190" spans="1:14" ht="10.7" customHeight="1">
      <c r="A190" s="242" t="s">
        <v>24</v>
      </c>
      <c r="B190" s="241" t="s">
        <v>164</v>
      </c>
      <c r="C190" s="231">
        <v>85409473221</v>
      </c>
      <c r="D190" s="232">
        <v>0</v>
      </c>
      <c r="E190" s="232">
        <v>85409473221</v>
      </c>
      <c r="F190" s="232">
        <v>0</v>
      </c>
      <c r="G190" s="232">
        <v>80501213933</v>
      </c>
      <c r="H190" s="232">
        <v>4908259288</v>
      </c>
      <c r="I190" s="232">
        <v>85409473221</v>
      </c>
      <c r="J190" s="232">
        <v>0</v>
      </c>
      <c r="K190" s="232">
        <v>85409473221</v>
      </c>
      <c r="L190" s="232">
        <v>0</v>
      </c>
      <c r="M190" s="232">
        <v>80501213933</v>
      </c>
      <c r="N190" s="232">
        <v>4908259288</v>
      </c>
    </row>
    <row r="191" spans="1:14" ht="10.7" customHeight="1">
      <c r="A191" s="242" t="s">
        <v>55</v>
      </c>
      <c r="B191" s="241" t="s">
        <v>151</v>
      </c>
      <c r="C191" s="231">
        <v>0</v>
      </c>
      <c r="D191" s="232">
        <v>0</v>
      </c>
      <c r="E191" s="232">
        <v>0</v>
      </c>
      <c r="F191" s="232">
        <v>0</v>
      </c>
      <c r="G191" s="232">
        <v>0</v>
      </c>
      <c r="H191" s="232">
        <v>0</v>
      </c>
      <c r="I191" s="232">
        <v>0</v>
      </c>
      <c r="J191" s="232">
        <v>0</v>
      </c>
      <c r="K191" s="232">
        <v>0</v>
      </c>
      <c r="L191" s="232">
        <v>0</v>
      </c>
      <c r="M191" s="232">
        <v>0</v>
      </c>
      <c r="N191" s="232">
        <v>0</v>
      </c>
    </row>
    <row r="192" spans="1:14" ht="10.7" customHeight="1">
      <c r="A192" s="240"/>
      <c r="B192" s="241" t="s">
        <v>152</v>
      </c>
      <c r="C192" s="231">
        <v>0</v>
      </c>
      <c r="D192" s="232">
        <v>0</v>
      </c>
      <c r="E192" s="232">
        <v>0</v>
      </c>
      <c r="F192" s="232">
        <v>0</v>
      </c>
      <c r="G192" s="232">
        <v>0</v>
      </c>
      <c r="H192" s="232">
        <v>0</v>
      </c>
      <c r="I192" s="232">
        <v>0</v>
      </c>
      <c r="J192" s="232">
        <v>0</v>
      </c>
      <c r="K192" s="232">
        <v>0</v>
      </c>
      <c r="L192" s="232">
        <v>0</v>
      </c>
      <c r="M192" s="232">
        <v>0</v>
      </c>
      <c r="N192" s="232">
        <v>0</v>
      </c>
    </row>
    <row r="193" spans="1:14" ht="10.7" customHeight="1">
      <c r="A193" s="242" t="s">
        <v>165</v>
      </c>
      <c r="B193" s="241" t="s">
        <v>166</v>
      </c>
      <c r="C193" s="231">
        <v>0</v>
      </c>
      <c r="D193" s="232">
        <v>0</v>
      </c>
      <c r="E193" s="232">
        <v>0</v>
      </c>
      <c r="F193" s="232">
        <v>0</v>
      </c>
      <c r="G193" s="232">
        <v>0</v>
      </c>
      <c r="H193" s="232">
        <v>0</v>
      </c>
      <c r="I193" s="232">
        <v>0</v>
      </c>
      <c r="J193" s="232">
        <v>0</v>
      </c>
      <c r="K193" s="232">
        <v>0</v>
      </c>
      <c r="L193" s="232">
        <v>0</v>
      </c>
      <c r="M193" s="232">
        <v>0</v>
      </c>
      <c r="N193" s="232">
        <v>0</v>
      </c>
    </row>
    <row r="194" spans="1:14" ht="10.7" customHeight="1">
      <c r="A194" s="242" t="s">
        <v>24</v>
      </c>
      <c r="B194" s="241" t="s">
        <v>167</v>
      </c>
      <c r="C194" s="231">
        <v>0</v>
      </c>
      <c r="D194" s="232">
        <v>0</v>
      </c>
      <c r="E194" s="232">
        <v>0</v>
      </c>
      <c r="F194" s="232">
        <v>0</v>
      </c>
      <c r="G194" s="232">
        <v>0</v>
      </c>
      <c r="H194" s="232">
        <v>0</v>
      </c>
      <c r="I194" s="232">
        <v>0</v>
      </c>
      <c r="J194" s="232">
        <v>0</v>
      </c>
      <c r="K194" s="232">
        <v>0</v>
      </c>
      <c r="L194" s="232">
        <v>0</v>
      </c>
      <c r="M194" s="232">
        <v>0</v>
      </c>
      <c r="N194" s="232">
        <v>0</v>
      </c>
    </row>
    <row r="195" spans="1:14" ht="10.7" customHeight="1">
      <c r="A195" s="242" t="s">
        <v>55</v>
      </c>
      <c r="B195" s="241" t="s">
        <v>287</v>
      </c>
      <c r="C195" s="231">
        <v>0</v>
      </c>
      <c r="D195" s="232">
        <v>0</v>
      </c>
      <c r="E195" s="232">
        <v>0</v>
      </c>
      <c r="F195" s="232">
        <v>0</v>
      </c>
      <c r="G195" s="232">
        <v>0</v>
      </c>
      <c r="H195" s="232">
        <v>0</v>
      </c>
      <c r="I195" s="232">
        <v>0</v>
      </c>
      <c r="J195" s="232">
        <v>0</v>
      </c>
      <c r="K195" s="232">
        <v>0</v>
      </c>
      <c r="L195" s="232">
        <v>0</v>
      </c>
      <c r="M195" s="232">
        <v>0</v>
      </c>
      <c r="N195" s="232">
        <v>0</v>
      </c>
    </row>
    <row r="196" spans="1:14" ht="10.7" customHeight="1">
      <c r="A196" s="240"/>
      <c r="B196" s="241" t="s">
        <v>152</v>
      </c>
      <c r="C196" s="231">
        <v>0</v>
      </c>
      <c r="D196" s="232">
        <v>0</v>
      </c>
      <c r="E196" s="232">
        <v>0</v>
      </c>
      <c r="F196" s="232">
        <v>0</v>
      </c>
      <c r="G196" s="232">
        <v>0</v>
      </c>
      <c r="H196" s="232">
        <v>0</v>
      </c>
      <c r="I196" s="232">
        <v>0</v>
      </c>
      <c r="J196" s="232">
        <v>0</v>
      </c>
      <c r="K196" s="232">
        <v>0</v>
      </c>
      <c r="L196" s="232">
        <v>0</v>
      </c>
      <c r="M196" s="232">
        <v>0</v>
      </c>
      <c r="N196" s="232">
        <v>0</v>
      </c>
    </row>
    <row r="197" spans="1:14" ht="8.25" customHeight="1">
      <c r="A197" s="243"/>
      <c r="B197" s="243"/>
      <c r="C197" s="243"/>
      <c r="D197" s="243"/>
      <c r="E197" s="243"/>
      <c r="F197" s="243"/>
      <c r="G197" s="243"/>
      <c r="H197" s="243"/>
      <c r="I197" s="243"/>
      <c r="J197" s="243"/>
      <c r="K197" s="243"/>
      <c r="L197" s="243"/>
      <c r="M197" s="243"/>
      <c r="N197" s="243"/>
    </row>
    <row r="198" spans="1:14" ht="9.1999999999999993" customHeight="1">
      <c r="A198" s="237"/>
      <c r="B198" s="449"/>
      <c r="C198" s="449"/>
      <c r="D198" s="449"/>
      <c r="E198" s="449"/>
      <c r="F198" s="449"/>
      <c r="G198" s="449"/>
      <c r="H198" s="449"/>
      <c r="I198" s="450" t="s">
        <v>587</v>
      </c>
      <c r="J198" s="450"/>
      <c r="K198" s="450"/>
      <c r="L198" s="450"/>
      <c r="M198" s="450"/>
      <c r="N198" s="237"/>
    </row>
    <row r="199" spans="1:14" ht="9.1999999999999993" customHeight="1">
      <c r="A199" s="237"/>
      <c r="B199" s="448" t="s">
        <v>551</v>
      </c>
      <c r="C199" s="448"/>
      <c r="D199" s="448" t="s">
        <v>552</v>
      </c>
      <c r="E199" s="448"/>
      <c r="F199" s="448"/>
      <c r="G199" s="448"/>
      <c r="H199" s="448"/>
      <c r="I199" s="450" t="s">
        <v>553</v>
      </c>
      <c r="J199" s="450"/>
      <c r="K199" s="450"/>
      <c r="L199" s="450"/>
      <c r="M199" s="450"/>
      <c r="N199" s="237"/>
    </row>
    <row r="200" spans="1:14" ht="8.1" customHeight="1">
      <c r="A200" s="237"/>
      <c r="B200" s="449"/>
      <c r="C200" s="449"/>
      <c r="D200" s="449"/>
      <c r="E200" s="449"/>
      <c r="F200" s="449"/>
      <c r="G200" s="449"/>
      <c r="H200" s="449"/>
      <c r="I200" s="449"/>
      <c r="J200" s="449"/>
      <c r="K200" s="449"/>
      <c r="L200" s="449"/>
      <c r="M200" s="449"/>
      <c r="N200" s="237"/>
    </row>
    <row r="201" spans="1:14" ht="8.1" customHeight="1">
      <c r="A201" s="237"/>
      <c r="B201" s="449"/>
      <c r="C201" s="449"/>
      <c r="D201" s="449"/>
      <c r="E201" s="449"/>
      <c r="F201" s="449"/>
      <c r="G201" s="449"/>
      <c r="H201" s="449"/>
      <c r="I201" s="449"/>
      <c r="J201" s="449"/>
      <c r="K201" s="449"/>
      <c r="L201" s="449"/>
      <c r="M201" s="449"/>
      <c r="N201" s="237"/>
    </row>
    <row r="202" spans="1:14" ht="8.1" customHeight="1">
      <c r="A202" s="237"/>
      <c r="B202" s="449"/>
      <c r="C202" s="449"/>
      <c r="D202" s="449"/>
      <c r="E202" s="449"/>
      <c r="F202" s="449"/>
      <c r="G202" s="449"/>
      <c r="H202" s="449"/>
      <c r="I202" s="449"/>
      <c r="J202" s="449"/>
      <c r="K202" s="449"/>
      <c r="L202" s="449"/>
      <c r="M202" s="449"/>
      <c r="N202" s="237"/>
    </row>
    <row r="203" spans="1:14" ht="8.1" customHeight="1">
      <c r="A203" s="237"/>
      <c r="B203" s="449"/>
      <c r="C203" s="449"/>
      <c r="D203" s="449"/>
      <c r="E203" s="449"/>
      <c r="F203" s="449"/>
      <c r="G203" s="449"/>
      <c r="H203" s="449"/>
      <c r="I203" s="449"/>
      <c r="J203" s="449"/>
      <c r="K203" s="449"/>
      <c r="L203" s="449"/>
      <c r="M203" s="449"/>
      <c r="N203" s="237"/>
    </row>
    <row r="204" spans="1:14" ht="9.1999999999999993" customHeight="1">
      <c r="A204" s="237"/>
      <c r="B204" s="448" t="s">
        <v>525</v>
      </c>
      <c r="C204" s="448"/>
      <c r="D204" s="448" t="s">
        <v>525</v>
      </c>
      <c r="E204" s="448"/>
      <c r="F204" s="448"/>
      <c r="G204" s="448"/>
      <c r="H204" s="448"/>
      <c r="I204" s="448" t="s">
        <v>525</v>
      </c>
      <c r="J204" s="448"/>
      <c r="K204" s="448"/>
      <c r="L204" s="448"/>
      <c r="M204" s="448"/>
      <c r="N204" s="237"/>
    </row>
  </sheetData>
  <mergeCells count="42">
    <mergeCell ref="B204:C204"/>
    <mergeCell ref="D204:H204"/>
    <mergeCell ref="I204:M204"/>
    <mergeCell ref="B202:C202"/>
    <mergeCell ref="D202:H202"/>
    <mergeCell ref="I202:M202"/>
    <mergeCell ref="B203:C203"/>
    <mergeCell ref="D203:H203"/>
    <mergeCell ref="I203:M203"/>
    <mergeCell ref="B200:C200"/>
    <mergeCell ref="D200:H200"/>
    <mergeCell ref="I200:M200"/>
    <mergeCell ref="B201:C201"/>
    <mergeCell ref="D201:H201"/>
    <mergeCell ref="I201:M201"/>
    <mergeCell ref="B199:C199"/>
    <mergeCell ref="D199:H199"/>
    <mergeCell ref="I199:M199"/>
    <mergeCell ref="B198:C198"/>
    <mergeCell ref="D198:H198"/>
    <mergeCell ref="I198:M198"/>
    <mergeCell ref="A5:N5"/>
    <mergeCell ref="A6:N6"/>
    <mergeCell ref="L7:N7"/>
    <mergeCell ref="A8:A10"/>
    <mergeCell ref="B8:B10"/>
    <mergeCell ref="C8:H8"/>
    <mergeCell ref="I8:N8"/>
    <mergeCell ref="C9:C10"/>
    <mergeCell ref="D9:D10"/>
    <mergeCell ref="E9:E10"/>
    <mergeCell ref="F9:H9"/>
    <mergeCell ref="I9:I10"/>
    <mergeCell ref="J9:J10"/>
    <mergeCell ref="K9:K10"/>
    <mergeCell ref="L9:N9"/>
    <mergeCell ref="A4:N4"/>
    <mergeCell ref="A1:E1"/>
    <mergeCell ref="K1:N1"/>
    <mergeCell ref="A2:E2"/>
    <mergeCell ref="K2:N2"/>
    <mergeCell ref="A3:N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4"/>
  <sheetViews>
    <sheetView topLeftCell="E1" workbookViewId="0">
      <selection activeCell="B198" sqref="B198:C198"/>
    </sheetView>
  </sheetViews>
  <sheetFormatPr defaultColWidth="9.125" defaultRowHeight="14.25"/>
  <cols>
    <col min="1" max="1" width="18.125" style="236" customWidth="1"/>
    <col min="2" max="2" width="37.5" style="236" customWidth="1"/>
    <col min="3" max="4" width="18.125" style="236" customWidth="1"/>
    <col min="5" max="5" width="18.5" style="236" customWidth="1"/>
    <col min="6" max="6" width="15.5" style="236" customWidth="1"/>
    <col min="7" max="8" width="14.5" style="236" customWidth="1"/>
    <col min="9" max="9" width="15.5" style="236" customWidth="1"/>
    <col min="10" max="10" width="13.5" style="236" customWidth="1"/>
    <col min="11" max="14" width="14.5" style="236" customWidth="1"/>
    <col min="15" max="16384" width="9.125" style="236"/>
  </cols>
  <sheetData>
    <row r="1" spans="1:14" ht="9.1999999999999993" customHeight="1">
      <c r="A1" s="458" t="s">
        <v>557</v>
      </c>
      <c r="B1" s="458"/>
      <c r="C1" s="458"/>
      <c r="D1" s="458"/>
      <c r="E1" s="458"/>
      <c r="F1" s="237"/>
      <c r="G1" s="237"/>
      <c r="H1" s="237"/>
      <c r="I1" s="237"/>
      <c r="J1" s="237"/>
      <c r="K1" s="448" t="s">
        <v>543</v>
      </c>
      <c r="L1" s="448"/>
      <c r="M1" s="448"/>
      <c r="N1" s="448"/>
    </row>
    <row r="2" spans="1:14" ht="9.1999999999999993" customHeight="1">
      <c r="A2" s="449"/>
      <c r="B2" s="449"/>
      <c r="C2" s="449"/>
      <c r="D2" s="449"/>
      <c r="E2" s="449"/>
      <c r="F2" s="237"/>
      <c r="G2" s="237"/>
      <c r="H2" s="237"/>
      <c r="I2" s="237"/>
      <c r="J2" s="237"/>
      <c r="K2" s="448" t="s">
        <v>544</v>
      </c>
      <c r="L2" s="448"/>
      <c r="M2" s="448"/>
      <c r="N2" s="448"/>
    </row>
    <row r="3" spans="1:14" ht="9.1999999999999993" customHeight="1">
      <c r="A3" s="459" t="s">
        <v>579</v>
      </c>
      <c r="B3" s="459"/>
      <c r="C3" s="459"/>
      <c r="D3" s="459"/>
      <c r="E3" s="459"/>
      <c r="F3" s="459"/>
      <c r="G3" s="459"/>
      <c r="H3" s="459"/>
      <c r="I3" s="459"/>
      <c r="J3" s="459"/>
      <c r="K3" s="459"/>
      <c r="L3" s="459"/>
      <c r="M3" s="459"/>
      <c r="N3" s="459"/>
    </row>
    <row r="4" spans="1:14" ht="9.1999999999999993" customHeight="1">
      <c r="A4" s="448" t="s">
        <v>580</v>
      </c>
      <c r="B4" s="448"/>
      <c r="C4" s="448"/>
      <c r="D4" s="448"/>
      <c r="E4" s="448"/>
      <c r="F4" s="448"/>
      <c r="G4" s="448"/>
      <c r="H4" s="448"/>
      <c r="I4" s="448"/>
      <c r="J4" s="448"/>
      <c r="K4" s="448"/>
      <c r="L4" s="448"/>
      <c r="M4" s="448"/>
      <c r="N4" s="448"/>
    </row>
    <row r="5" spans="1:14" ht="9.1999999999999993" customHeight="1">
      <c r="A5" s="448" t="s">
        <v>583</v>
      </c>
      <c r="B5" s="448"/>
      <c r="C5" s="448"/>
      <c r="D5" s="448"/>
      <c r="E5" s="448"/>
      <c r="F5" s="448"/>
      <c r="G5" s="448"/>
      <c r="H5" s="448"/>
      <c r="I5" s="448"/>
      <c r="J5" s="448"/>
      <c r="K5" s="448"/>
      <c r="L5" s="448"/>
      <c r="M5" s="448"/>
      <c r="N5" s="448"/>
    </row>
    <row r="6" spans="1:14" ht="9.1999999999999993" customHeight="1">
      <c r="A6" s="448" t="s">
        <v>545</v>
      </c>
      <c r="B6" s="448"/>
      <c r="C6" s="448"/>
      <c r="D6" s="448"/>
      <c r="E6" s="448"/>
      <c r="F6" s="448"/>
      <c r="G6" s="448"/>
      <c r="H6" s="448"/>
      <c r="I6" s="448"/>
      <c r="J6" s="448"/>
      <c r="K6" s="448"/>
      <c r="L6" s="448"/>
      <c r="M6" s="448"/>
      <c r="N6" s="448"/>
    </row>
    <row r="7" spans="1:14" ht="9.4" customHeight="1">
      <c r="A7" s="238"/>
      <c r="B7" s="238"/>
      <c r="C7" s="238"/>
      <c r="D7" s="238"/>
      <c r="E7" s="238"/>
      <c r="F7" s="238"/>
      <c r="G7" s="238"/>
      <c r="H7" s="238"/>
      <c r="I7" s="238"/>
      <c r="J7" s="238"/>
      <c r="K7" s="238"/>
      <c r="L7" s="451" t="s">
        <v>423</v>
      </c>
      <c r="M7" s="451"/>
      <c r="N7" s="451"/>
    </row>
    <row r="8" spans="1:14" ht="9.75" customHeight="1">
      <c r="A8" s="452" t="s">
        <v>2</v>
      </c>
      <c r="B8" s="452" t="s">
        <v>75</v>
      </c>
      <c r="C8" s="455" t="s">
        <v>76</v>
      </c>
      <c r="D8" s="456"/>
      <c r="E8" s="456"/>
      <c r="F8" s="456"/>
      <c r="G8" s="456"/>
      <c r="H8" s="457"/>
      <c r="I8" s="455" t="s">
        <v>77</v>
      </c>
      <c r="J8" s="456"/>
      <c r="K8" s="456"/>
      <c r="L8" s="456"/>
      <c r="M8" s="456"/>
      <c r="N8" s="457"/>
    </row>
    <row r="9" spans="1:14" ht="9.75" customHeight="1">
      <c r="A9" s="453"/>
      <c r="B9" s="453"/>
      <c r="C9" s="452" t="s">
        <v>78</v>
      </c>
      <c r="D9" s="452" t="s">
        <v>15</v>
      </c>
      <c r="E9" s="452" t="s">
        <v>79</v>
      </c>
      <c r="F9" s="455" t="s">
        <v>80</v>
      </c>
      <c r="G9" s="456"/>
      <c r="H9" s="457"/>
      <c r="I9" s="452" t="s">
        <v>78</v>
      </c>
      <c r="J9" s="452" t="s">
        <v>15</v>
      </c>
      <c r="K9" s="452" t="s">
        <v>79</v>
      </c>
      <c r="L9" s="455" t="s">
        <v>80</v>
      </c>
      <c r="M9" s="456"/>
      <c r="N9" s="457"/>
    </row>
    <row r="10" spans="1:14" ht="9.75" customHeight="1">
      <c r="A10" s="454"/>
      <c r="B10" s="454"/>
      <c r="C10" s="454"/>
      <c r="D10" s="454"/>
      <c r="E10" s="454"/>
      <c r="F10" s="239" t="s">
        <v>81</v>
      </c>
      <c r="G10" s="239" t="s">
        <v>82</v>
      </c>
      <c r="H10" s="239" t="s">
        <v>83</v>
      </c>
      <c r="I10" s="454"/>
      <c r="J10" s="454"/>
      <c r="K10" s="454"/>
      <c r="L10" s="239" t="s">
        <v>81</v>
      </c>
      <c r="M10" s="239" t="s">
        <v>82</v>
      </c>
      <c r="N10" s="239" t="s">
        <v>83</v>
      </c>
    </row>
    <row r="11" spans="1:14" ht="10.7" customHeight="1">
      <c r="A11" s="239" t="s">
        <v>23</v>
      </c>
      <c r="B11" s="239" t="s">
        <v>57</v>
      </c>
      <c r="C11" s="239" t="s">
        <v>84</v>
      </c>
      <c r="D11" s="239">
        <v>2</v>
      </c>
      <c r="E11" s="239" t="s">
        <v>85</v>
      </c>
      <c r="F11" s="239">
        <v>4</v>
      </c>
      <c r="G11" s="239">
        <v>5</v>
      </c>
      <c r="H11" s="239">
        <v>6</v>
      </c>
      <c r="I11" s="239" t="s">
        <v>86</v>
      </c>
      <c r="J11" s="239">
        <v>8</v>
      </c>
      <c r="K11" s="239" t="s">
        <v>87</v>
      </c>
      <c r="L11" s="239">
        <v>10</v>
      </c>
      <c r="M11" s="239">
        <v>11</v>
      </c>
      <c r="N11" s="239">
        <v>12</v>
      </c>
    </row>
    <row r="12" spans="1:14" ht="10.7" customHeight="1">
      <c r="A12" s="240"/>
      <c r="B12" s="241" t="s">
        <v>210</v>
      </c>
      <c r="C12" s="231">
        <v>113590024197</v>
      </c>
      <c r="D12" s="232">
        <v>88468366</v>
      </c>
      <c r="E12" s="232">
        <v>113501555831</v>
      </c>
      <c r="F12" s="232">
        <v>333607110</v>
      </c>
      <c r="G12" s="232">
        <v>101784711377</v>
      </c>
      <c r="H12" s="232">
        <v>11383237344</v>
      </c>
      <c r="I12" s="232">
        <v>190109067081</v>
      </c>
      <c r="J12" s="232">
        <v>185368366</v>
      </c>
      <c r="K12" s="232">
        <v>189923698715</v>
      </c>
      <c r="L12" s="232">
        <v>732533670</v>
      </c>
      <c r="M12" s="232">
        <v>164834093422</v>
      </c>
      <c r="N12" s="232">
        <v>24357071623</v>
      </c>
    </row>
    <row r="13" spans="1:14" ht="10.7" customHeight="1">
      <c r="A13" s="240"/>
      <c r="B13" s="241" t="s">
        <v>546</v>
      </c>
      <c r="C13" s="231">
        <v>113590024197</v>
      </c>
      <c r="D13" s="232">
        <v>88468366</v>
      </c>
      <c r="E13" s="232">
        <v>113501555831</v>
      </c>
      <c r="F13" s="232">
        <v>333607110</v>
      </c>
      <c r="G13" s="232">
        <v>101784711377</v>
      </c>
      <c r="H13" s="232">
        <v>11383237344</v>
      </c>
      <c r="I13" s="232">
        <v>190109067081</v>
      </c>
      <c r="J13" s="232">
        <v>185368366</v>
      </c>
      <c r="K13" s="232">
        <v>189923698715</v>
      </c>
      <c r="L13" s="232">
        <v>732533670</v>
      </c>
      <c r="M13" s="232">
        <v>164834093422</v>
      </c>
      <c r="N13" s="232">
        <v>24357071623</v>
      </c>
    </row>
    <row r="14" spans="1:14" ht="10.7" customHeight="1">
      <c r="A14" s="242" t="s">
        <v>23</v>
      </c>
      <c r="B14" s="241" t="s">
        <v>88</v>
      </c>
      <c r="C14" s="231">
        <v>2014058065</v>
      </c>
      <c r="D14" s="232">
        <v>88468366</v>
      </c>
      <c r="E14" s="232">
        <v>1925589699</v>
      </c>
      <c r="F14" s="232">
        <v>333607110</v>
      </c>
      <c r="G14" s="232">
        <v>1528028372</v>
      </c>
      <c r="H14" s="232">
        <v>63954217</v>
      </c>
      <c r="I14" s="232">
        <v>5941032949</v>
      </c>
      <c r="J14" s="232">
        <v>185368366</v>
      </c>
      <c r="K14" s="232">
        <v>5755664583</v>
      </c>
      <c r="L14" s="232">
        <v>732533670</v>
      </c>
      <c r="M14" s="232">
        <v>4577410417</v>
      </c>
      <c r="N14" s="232">
        <v>445720496</v>
      </c>
    </row>
    <row r="15" spans="1:14" ht="10.7" customHeight="1">
      <c r="A15" s="240"/>
      <c r="B15" s="241" t="s">
        <v>547</v>
      </c>
      <c r="C15" s="231">
        <v>2014058065</v>
      </c>
      <c r="D15" s="232">
        <v>88468366</v>
      </c>
      <c r="E15" s="232">
        <v>1925589699</v>
      </c>
      <c r="F15" s="232">
        <v>333607110</v>
      </c>
      <c r="G15" s="232">
        <v>1528028372</v>
      </c>
      <c r="H15" s="232">
        <v>63954217</v>
      </c>
      <c r="I15" s="232">
        <v>5941032949</v>
      </c>
      <c r="J15" s="232">
        <v>185368366</v>
      </c>
      <c r="K15" s="232">
        <v>5755664583</v>
      </c>
      <c r="L15" s="232">
        <v>732533670</v>
      </c>
      <c r="M15" s="232">
        <v>4577410417</v>
      </c>
      <c r="N15" s="232">
        <v>445720496</v>
      </c>
    </row>
    <row r="16" spans="1:14" ht="10.7" customHeight="1">
      <c r="A16" s="242" t="s">
        <v>24</v>
      </c>
      <c r="B16" s="241" t="s">
        <v>213</v>
      </c>
      <c r="C16" s="231">
        <v>2014058065</v>
      </c>
      <c r="D16" s="232">
        <v>88468366</v>
      </c>
      <c r="E16" s="232">
        <v>1925589699</v>
      </c>
      <c r="F16" s="232">
        <v>333607110</v>
      </c>
      <c r="G16" s="232">
        <v>1528028372</v>
      </c>
      <c r="H16" s="232">
        <v>63954217</v>
      </c>
      <c r="I16" s="232">
        <v>5941032949</v>
      </c>
      <c r="J16" s="232">
        <v>185368366</v>
      </c>
      <c r="K16" s="232">
        <v>5755664583</v>
      </c>
      <c r="L16" s="232">
        <v>732533670</v>
      </c>
      <c r="M16" s="232">
        <v>4577410417</v>
      </c>
      <c r="N16" s="232">
        <v>445720496</v>
      </c>
    </row>
    <row r="17" spans="1:14" ht="10.7" customHeight="1">
      <c r="A17" s="242">
        <v>1</v>
      </c>
      <c r="B17" s="241" t="s">
        <v>214</v>
      </c>
      <c r="C17" s="231">
        <v>219317118</v>
      </c>
      <c r="D17" s="232">
        <v>0</v>
      </c>
      <c r="E17" s="232">
        <v>219317118</v>
      </c>
      <c r="F17" s="232">
        <v>199780716</v>
      </c>
      <c r="G17" s="232">
        <v>19536402</v>
      </c>
      <c r="H17" s="232">
        <v>0</v>
      </c>
      <c r="I17" s="232">
        <v>305416501</v>
      </c>
      <c r="J17" s="232">
        <v>0</v>
      </c>
      <c r="K17" s="232">
        <v>305416501</v>
      </c>
      <c r="L17" s="232">
        <v>278863808</v>
      </c>
      <c r="M17" s="232">
        <v>26552693</v>
      </c>
      <c r="N17" s="232">
        <v>0</v>
      </c>
    </row>
    <row r="18" spans="1:14" ht="10.7" customHeight="1">
      <c r="A18" s="242" t="s">
        <v>89</v>
      </c>
      <c r="B18" s="241" t="s">
        <v>215</v>
      </c>
      <c r="C18" s="231">
        <v>21636410</v>
      </c>
      <c r="D18" s="232">
        <v>0</v>
      </c>
      <c r="E18" s="232">
        <v>21636410</v>
      </c>
      <c r="F18" s="232">
        <v>19472769</v>
      </c>
      <c r="G18" s="232">
        <v>2163641</v>
      </c>
      <c r="H18" s="232">
        <v>0</v>
      </c>
      <c r="I18" s="232">
        <v>78198118</v>
      </c>
      <c r="J18" s="232">
        <v>0</v>
      </c>
      <c r="K18" s="232">
        <v>78198118</v>
      </c>
      <c r="L18" s="232">
        <v>70378305</v>
      </c>
      <c r="M18" s="232">
        <v>7819813</v>
      </c>
      <c r="N18" s="232">
        <v>0</v>
      </c>
    </row>
    <row r="19" spans="1:14" ht="10.7" customHeight="1">
      <c r="A19" s="242" t="s">
        <v>216</v>
      </c>
      <c r="B19" s="241" t="s">
        <v>90</v>
      </c>
      <c r="C19" s="231">
        <v>20572910</v>
      </c>
      <c r="D19" s="232">
        <v>0</v>
      </c>
      <c r="E19" s="232">
        <v>20572910</v>
      </c>
      <c r="F19" s="232">
        <v>18515619</v>
      </c>
      <c r="G19" s="232">
        <v>2057291</v>
      </c>
      <c r="H19" s="232">
        <v>0</v>
      </c>
      <c r="I19" s="232">
        <v>77134618</v>
      </c>
      <c r="J19" s="232">
        <v>0</v>
      </c>
      <c r="K19" s="232">
        <v>77134618</v>
      </c>
      <c r="L19" s="232">
        <v>69421155</v>
      </c>
      <c r="M19" s="232">
        <v>7713463</v>
      </c>
      <c r="N19" s="232">
        <v>0</v>
      </c>
    </row>
    <row r="20" spans="1:14" ht="10.7" customHeight="1">
      <c r="A20" s="240"/>
      <c r="B20" s="241" t="s">
        <v>297</v>
      </c>
      <c r="C20" s="231">
        <v>0</v>
      </c>
      <c r="D20" s="232">
        <v>0</v>
      </c>
      <c r="E20" s="232">
        <v>0</v>
      </c>
      <c r="F20" s="232">
        <v>0</v>
      </c>
      <c r="G20" s="232">
        <v>0</v>
      </c>
      <c r="H20" s="232">
        <v>0</v>
      </c>
      <c r="I20" s="232">
        <v>0</v>
      </c>
      <c r="J20" s="232">
        <v>0</v>
      </c>
      <c r="K20" s="232">
        <v>0</v>
      </c>
      <c r="L20" s="232">
        <v>0</v>
      </c>
      <c r="M20" s="232">
        <v>0</v>
      </c>
      <c r="N20" s="232">
        <v>0</v>
      </c>
    </row>
    <row r="21" spans="1:14" ht="10.7" customHeight="1">
      <c r="A21" s="242" t="s">
        <v>217</v>
      </c>
      <c r="B21" s="241" t="s">
        <v>218</v>
      </c>
      <c r="C21" s="231">
        <v>0</v>
      </c>
      <c r="D21" s="232">
        <v>0</v>
      </c>
      <c r="E21" s="232">
        <v>0</v>
      </c>
      <c r="F21" s="232">
        <v>0</v>
      </c>
      <c r="G21" s="232">
        <v>0</v>
      </c>
      <c r="H21" s="232">
        <v>0</v>
      </c>
      <c r="I21" s="232">
        <v>0</v>
      </c>
      <c r="J21" s="232">
        <v>0</v>
      </c>
      <c r="K21" s="232">
        <v>0</v>
      </c>
      <c r="L21" s="232">
        <v>0</v>
      </c>
      <c r="M21" s="232">
        <v>0</v>
      </c>
      <c r="N21" s="232">
        <v>0</v>
      </c>
    </row>
    <row r="22" spans="1:14" ht="10.7" customHeight="1">
      <c r="A22" s="240"/>
      <c r="B22" s="241" t="s">
        <v>219</v>
      </c>
      <c r="C22" s="231">
        <v>0</v>
      </c>
      <c r="D22" s="232">
        <v>0</v>
      </c>
      <c r="E22" s="232">
        <v>0</v>
      </c>
      <c r="F22" s="232">
        <v>0</v>
      </c>
      <c r="G22" s="232">
        <v>0</v>
      </c>
      <c r="H22" s="232">
        <v>0</v>
      </c>
      <c r="I22" s="232">
        <v>0</v>
      </c>
      <c r="J22" s="232">
        <v>0</v>
      </c>
      <c r="K22" s="232">
        <v>0</v>
      </c>
      <c r="L22" s="232">
        <v>0</v>
      </c>
      <c r="M22" s="232">
        <v>0</v>
      </c>
      <c r="N22" s="232">
        <v>0</v>
      </c>
    </row>
    <row r="23" spans="1:14" ht="10.7" customHeight="1">
      <c r="A23" s="242" t="s">
        <v>220</v>
      </c>
      <c r="B23" s="241" t="s">
        <v>221</v>
      </c>
      <c r="C23" s="231">
        <v>1063500</v>
      </c>
      <c r="D23" s="232">
        <v>0</v>
      </c>
      <c r="E23" s="232">
        <v>1063500</v>
      </c>
      <c r="F23" s="232">
        <v>95715</v>
      </c>
      <c r="G23" s="232">
        <v>10635</v>
      </c>
      <c r="H23" s="232">
        <v>0</v>
      </c>
      <c r="I23" s="232">
        <v>1063500</v>
      </c>
      <c r="J23" s="232">
        <v>0</v>
      </c>
      <c r="K23" s="232">
        <v>1063500</v>
      </c>
      <c r="L23" s="232">
        <v>95715</v>
      </c>
      <c r="M23" s="232">
        <v>10635</v>
      </c>
      <c r="N23" s="232">
        <v>0</v>
      </c>
    </row>
    <row r="24" spans="1:14" ht="10.7" customHeight="1">
      <c r="A24" s="240"/>
      <c r="B24" s="241" t="s">
        <v>298</v>
      </c>
      <c r="C24" s="231">
        <v>0</v>
      </c>
      <c r="D24" s="232">
        <v>0</v>
      </c>
      <c r="E24" s="232">
        <v>0</v>
      </c>
      <c r="F24" s="232">
        <v>0</v>
      </c>
      <c r="G24" s="232">
        <v>0</v>
      </c>
      <c r="H24" s="232">
        <v>0</v>
      </c>
      <c r="I24" s="232">
        <v>0</v>
      </c>
      <c r="J24" s="232">
        <v>0</v>
      </c>
      <c r="K24" s="232">
        <v>0</v>
      </c>
      <c r="L24" s="232">
        <v>0</v>
      </c>
      <c r="M24" s="232">
        <v>0</v>
      </c>
      <c r="N24" s="232">
        <v>0</v>
      </c>
    </row>
    <row r="25" spans="1:14" ht="10.7" customHeight="1">
      <c r="A25" s="242" t="s">
        <v>222</v>
      </c>
      <c r="B25" s="241" t="s">
        <v>28</v>
      </c>
      <c r="C25" s="231">
        <v>0</v>
      </c>
      <c r="D25" s="232">
        <v>0</v>
      </c>
      <c r="E25" s="232">
        <v>0</v>
      </c>
      <c r="F25" s="232">
        <v>0</v>
      </c>
      <c r="G25" s="232">
        <v>0</v>
      </c>
      <c r="H25" s="232">
        <v>0</v>
      </c>
      <c r="I25" s="232">
        <v>0</v>
      </c>
      <c r="J25" s="232">
        <v>0</v>
      </c>
      <c r="K25" s="232">
        <v>0</v>
      </c>
      <c r="L25" s="232">
        <v>0</v>
      </c>
      <c r="M25" s="232">
        <v>0</v>
      </c>
      <c r="N25" s="232">
        <v>0</v>
      </c>
    </row>
    <row r="26" spans="1:14" ht="10.7" customHeight="1">
      <c r="A26" s="240"/>
      <c r="B26" s="241" t="s">
        <v>299</v>
      </c>
      <c r="C26" s="231">
        <v>0</v>
      </c>
      <c r="D26" s="232">
        <v>0</v>
      </c>
      <c r="E26" s="232">
        <v>0</v>
      </c>
      <c r="F26" s="232">
        <v>0</v>
      </c>
      <c r="G26" s="232">
        <v>0</v>
      </c>
      <c r="H26" s="232">
        <v>0</v>
      </c>
      <c r="I26" s="232">
        <v>0</v>
      </c>
      <c r="J26" s="232">
        <v>0</v>
      </c>
      <c r="K26" s="232">
        <v>0</v>
      </c>
      <c r="L26" s="232">
        <v>0</v>
      </c>
      <c r="M26" s="232">
        <v>0</v>
      </c>
      <c r="N26" s="232">
        <v>0</v>
      </c>
    </row>
    <row r="27" spans="1:14" ht="10.7" customHeight="1">
      <c r="A27" s="240"/>
      <c r="B27" s="241" t="s">
        <v>223</v>
      </c>
      <c r="C27" s="231">
        <v>0</v>
      </c>
      <c r="D27" s="232">
        <v>0</v>
      </c>
      <c r="E27" s="232">
        <v>0</v>
      </c>
      <c r="F27" s="232">
        <v>0</v>
      </c>
      <c r="G27" s="232">
        <v>0</v>
      </c>
      <c r="H27" s="232">
        <v>0</v>
      </c>
      <c r="I27" s="232">
        <v>0</v>
      </c>
      <c r="J27" s="232">
        <v>0</v>
      </c>
      <c r="K27" s="232">
        <v>0</v>
      </c>
      <c r="L27" s="232">
        <v>0</v>
      </c>
      <c r="M27" s="232">
        <v>0</v>
      </c>
      <c r="N27" s="232">
        <v>0</v>
      </c>
    </row>
    <row r="28" spans="1:14" ht="10.7" customHeight="1">
      <c r="A28" s="242" t="s">
        <v>224</v>
      </c>
      <c r="B28" s="241" t="s">
        <v>300</v>
      </c>
      <c r="C28" s="231">
        <v>0</v>
      </c>
      <c r="D28" s="232">
        <v>0</v>
      </c>
      <c r="E28" s="232">
        <v>0</v>
      </c>
      <c r="F28" s="232">
        <v>0</v>
      </c>
      <c r="G28" s="232">
        <v>0</v>
      </c>
      <c r="H28" s="232">
        <v>0</v>
      </c>
      <c r="I28" s="232">
        <v>0</v>
      </c>
      <c r="J28" s="232">
        <v>0</v>
      </c>
      <c r="K28" s="232">
        <v>0</v>
      </c>
      <c r="L28" s="232">
        <v>0</v>
      </c>
      <c r="M28" s="232">
        <v>0</v>
      </c>
      <c r="N28" s="232">
        <v>0</v>
      </c>
    </row>
    <row r="29" spans="1:14" ht="10.7" customHeight="1">
      <c r="A29" s="242" t="s">
        <v>91</v>
      </c>
      <c r="B29" s="241" t="s">
        <v>225</v>
      </c>
      <c r="C29" s="231">
        <v>197680708</v>
      </c>
      <c r="D29" s="232">
        <v>0</v>
      </c>
      <c r="E29" s="232">
        <v>197680708</v>
      </c>
      <c r="F29" s="232">
        <v>180307947</v>
      </c>
      <c r="G29" s="232">
        <v>17372761</v>
      </c>
      <c r="H29" s="232">
        <v>0</v>
      </c>
      <c r="I29" s="232">
        <v>227218383</v>
      </c>
      <c r="J29" s="232">
        <v>0</v>
      </c>
      <c r="K29" s="232">
        <v>227218383</v>
      </c>
      <c r="L29" s="232">
        <v>208485503</v>
      </c>
      <c r="M29" s="232">
        <v>18732880</v>
      </c>
      <c r="N29" s="232">
        <v>0</v>
      </c>
    </row>
    <row r="30" spans="1:14" ht="10.7" customHeight="1">
      <c r="A30" s="242" t="s">
        <v>226</v>
      </c>
      <c r="B30" s="241" t="s">
        <v>90</v>
      </c>
      <c r="C30" s="231">
        <v>0</v>
      </c>
      <c r="D30" s="232">
        <v>0</v>
      </c>
      <c r="E30" s="232">
        <v>0</v>
      </c>
      <c r="F30" s="232">
        <v>0</v>
      </c>
      <c r="G30" s="232">
        <v>0</v>
      </c>
      <c r="H30" s="232">
        <v>0</v>
      </c>
      <c r="I30" s="232">
        <v>4794185</v>
      </c>
      <c r="J30" s="232">
        <v>0</v>
      </c>
      <c r="K30" s="232">
        <v>4794185</v>
      </c>
      <c r="L30" s="232">
        <v>4314766</v>
      </c>
      <c r="M30" s="232">
        <v>479419</v>
      </c>
      <c r="N30" s="232">
        <v>0</v>
      </c>
    </row>
    <row r="31" spans="1:14" ht="10.7" customHeight="1">
      <c r="A31" s="240"/>
      <c r="B31" s="241" t="s">
        <v>297</v>
      </c>
      <c r="C31" s="231">
        <v>0</v>
      </c>
      <c r="D31" s="232">
        <v>0</v>
      </c>
      <c r="E31" s="232">
        <v>0</v>
      </c>
      <c r="F31" s="232">
        <v>0</v>
      </c>
      <c r="G31" s="232">
        <v>0</v>
      </c>
      <c r="H31" s="232">
        <v>0</v>
      </c>
      <c r="I31" s="232">
        <v>0</v>
      </c>
      <c r="J31" s="232">
        <v>0</v>
      </c>
      <c r="K31" s="232">
        <v>0</v>
      </c>
      <c r="L31" s="232">
        <v>0</v>
      </c>
      <c r="M31" s="232">
        <v>0</v>
      </c>
      <c r="N31" s="232">
        <v>0</v>
      </c>
    </row>
    <row r="32" spans="1:14" ht="10.7" customHeight="1">
      <c r="A32" s="242" t="s">
        <v>227</v>
      </c>
      <c r="B32" s="241" t="s">
        <v>218</v>
      </c>
      <c r="C32" s="231">
        <v>0</v>
      </c>
      <c r="D32" s="232">
        <v>0</v>
      </c>
      <c r="E32" s="232">
        <v>0</v>
      </c>
      <c r="F32" s="232">
        <v>0</v>
      </c>
      <c r="G32" s="232">
        <v>0</v>
      </c>
      <c r="H32" s="232">
        <v>0</v>
      </c>
      <c r="I32" s="232">
        <v>0</v>
      </c>
      <c r="J32" s="232">
        <v>0</v>
      </c>
      <c r="K32" s="232">
        <v>0</v>
      </c>
      <c r="L32" s="232">
        <v>0</v>
      </c>
      <c r="M32" s="232">
        <v>0</v>
      </c>
      <c r="N32" s="232">
        <v>0</v>
      </c>
    </row>
    <row r="33" spans="1:14" ht="10.7" customHeight="1">
      <c r="A33" s="240"/>
      <c r="B33" s="241" t="s">
        <v>219</v>
      </c>
      <c r="C33" s="231">
        <v>0</v>
      </c>
      <c r="D33" s="232">
        <v>0</v>
      </c>
      <c r="E33" s="232">
        <v>0</v>
      </c>
      <c r="F33" s="232">
        <v>0</v>
      </c>
      <c r="G33" s="232">
        <v>0</v>
      </c>
      <c r="H33" s="232">
        <v>0</v>
      </c>
      <c r="I33" s="232">
        <v>0</v>
      </c>
      <c r="J33" s="232">
        <v>0</v>
      </c>
      <c r="K33" s="232">
        <v>0</v>
      </c>
      <c r="L33" s="232">
        <v>0</v>
      </c>
      <c r="M33" s="232">
        <v>0</v>
      </c>
      <c r="N33" s="232">
        <v>0</v>
      </c>
    </row>
    <row r="34" spans="1:14" ht="10.7" customHeight="1">
      <c r="A34" s="242" t="s">
        <v>228</v>
      </c>
      <c r="B34" s="241" t="s">
        <v>221</v>
      </c>
      <c r="C34" s="231">
        <v>173727594</v>
      </c>
      <c r="D34" s="232">
        <v>0</v>
      </c>
      <c r="E34" s="232">
        <v>173727594</v>
      </c>
      <c r="F34" s="232">
        <v>156354833</v>
      </c>
      <c r="G34" s="232">
        <v>17372761</v>
      </c>
      <c r="H34" s="232">
        <v>0</v>
      </c>
      <c r="I34" s="232">
        <v>182534594</v>
      </c>
      <c r="J34" s="232">
        <v>0</v>
      </c>
      <c r="K34" s="232">
        <v>182534594</v>
      </c>
      <c r="L34" s="232">
        <v>164281133</v>
      </c>
      <c r="M34" s="232">
        <v>18253461</v>
      </c>
      <c r="N34" s="232">
        <v>0</v>
      </c>
    </row>
    <row r="35" spans="1:14" ht="10.7" customHeight="1">
      <c r="A35" s="240"/>
      <c r="B35" s="241" t="s">
        <v>301</v>
      </c>
      <c r="C35" s="231">
        <v>0</v>
      </c>
      <c r="D35" s="232">
        <v>0</v>
      </c>
      <c r="E35" s="232">
        <v>0</v>
      </c>
      <c r="F35" s="232">
        <v>0</v>
      </c>
      <c r="G35" s="232">
        <v>0</v>
      </c>
      <c r="H35" s="232">
        <v>0</v>
      </c>
      <c r="I35" s="232">
        <v>0</v>
      </c>
      <c r="J35" s="232">
        <v>0</v>
      </c>
      <c r="K35" s="232">
        <v>0</v>
      </c>
      <c r="L35" s="232">
        <v>0</v>
      </c>
      <c r="M35" s="232">
        <v>0</v>
      </c>
      <c r="N35" s="232">
        <v>0</v>
      </c>
    </row>
    <row r="36" spans="1:14" ht="10.7" customHeight="1">
      <c r="A36" s="242" t="s">
        <v>229</v>
      </c>
      <c r="B36" s="241" t="s">
        <v>28</v>
      </c>
      <c r="C36" s="231">
        <v>23953114</v>
      </c>
      <c r="D36" s="232">
        <v>0</v>
      </c>
      <c r="E36" s="232">
        <v>23953114</v>
      </c>
      <c r="F36" s="232">
        <v>23953114</v>
      </c>
      <c r="G36" s="232">
        <v>0</v>
      </c>
      <c r="H36" s="232">
        <v>0</v>
      </c>
      <c r="I36" s="232">
        <v>39889604</v>
      </c>
      <c r="J36" s="232">
        <v>0</v>
      </c>
      <c r="K36" s="232">
        <v>39889604</v>
      </c>
      <c r="L36" s="232">
        <v>39889604</v>
      </c>
      <c r="M36" s="232">
        <v>0</v>
      </c>
      <c r="N36" s="232">
        <v>0</v>
      </c>
    </row>
    <row r="37" spans="1:14" ht="10.7" customHeight="1">
      <c r="A37" s="240"/>
      <c r="B37" s="241" t="s">
        <v>299</v>
      </c>
      <c r="C37" s="231">
        <v>0</v>
      </c>
      <c r="D37" s="232">
        <v>0</v>
      </c>
      <c r="E37" s="232">
        <v>0</v>
      </c>
      <c r="F37" s="232">
        <v>0</v>
      </c>
      <c r="G37" s="232">
        <v>0</v>
      </c>
      <c r="H37" s="232">
        <v>0</v>
      </c>
      <c r="I37" s="232">
        <v>0</v>
      </c>
      <c r="J37" s="232">
        <v>0</v>
      </c>
      <c r="K37" s="232">
        <v>0</v>
      </c>
      <c r="L37" s="232">
        <v>0</v>
      </c>
      <c r="M37" s="232">
        <v>0</v>
      </c>
      <c r="N37" s="232">
        <v>0</v>
      </c>
    </row>
    <row r="38" spans="1:14" ht="10.7" customHeight="1">
      <c r="A38" s="240"/>
      <c r="B38" s="241" t="s">
        <v>230</v>
      </c>
      <c r="C38" s="231">
        <v>0</v>
      </c>
      <c r="D38" s="232">
        <v>0</v>
      </c>
      <c r="E38" s="232">
        <v>0</v>
      </c>
      <c r="F38" s="232">
        <v>0</v>
      </c>
      <c r="G38" s="232">
        <v>0</v>
      </c>
      <c r="H38" s="232">
        <v>0</v>
      </c>
      <c r="I38" s="232">
        <v>0</v>
      </c>
      <c r="J38" s="232">
        <v>0</v>
      </c>
      <c r="K38" s="232">
        <v>0</v>
      </c>
      <c r="L38" s="232">
        <v>0</v>
      </c>
      <c r="M38" s="232">
        <v>0</v>
      </c>
      <c r="N38" s="232">
        <v>0</v>
      </c>
    </row>
    <row r="39" spans="1:14" ht="10.7" customHeight="1">
      <c r="A39" s="242" t="s">
        <v>231</v>
      </c>
      <c r="B39" s="241" t="s">
        <v>300</v>
      </c>
      <c r="C39" s="231">
        <v>0</v>
      </c>
      <c r="D39" s="232">
        <v>0</v>
      </c>
      <c r="E39" s="232">
        <v>0</v>
      </c>
      <c r="F39" s="232">
        <v>0</v>
      </c>
      <c r="G39" s="232">
        <v>0</v>
      </c>
      <c r="H39" s="232">
        <v>0</v>
      </c>
      <c r="I39" s="232">
        <v>0</v>
      </c>
      <c r="J39" s="232">
        <v>0</v>
      </c>
      <c r="K39" s="232">
        <v>0</v>
      </c>
      <c r="L39" s="232">
        <v>0</v>
      </c>
      <c r="M39" s="232">
        <v>0</v>
      </c>
      <c r="N39" s="232">
        <v>0</v>
      </c>
    </row>
    <row r="40" spans="1:14" ht="10.7" customHeight="1">
      <c r="A40" s="242">
        <v>2</v>
      </c>
      <c r="B40" s="241" t="s">
        <v>232</v>
      </c>
      <c r="C40" s="231">
        <v>0</v>
      </c>
      <c r="D40" s="232">
        <v>0</v>
      </c>
      <c r="E40" s="232">
        <v>0</v>
      </c>
      <c r="F40" s="232">
        <v>0</v>
      </c>
      <c r="G40" s="232">
        <v>0</v>
      </c>
      <c r="H40" s="232">
        <v>0</v>
      </c>
      <c r="I40" s="232">
        <v>4508310</v>
      </c>
      <c r="J40" s="232">
        <v>0</v>
      </c>
      <c r="K40" s="232">
        <v>4508310</v>
      </c>
      <c r="L40" s="232">
        <v>4057479</v>
      </c>
      <c r="M40" s="232">
        <v>450831</v>
      </c>
      <c r="N40" s="232">
        <v>0</v>
      </c>
    </row>
    <row r="41" spans="1:14" ht="10.7" customHeight="1">
      <c r="A41" s="242" t="s">
        <v>98</v>
      </c>
      <c r="B41" s="241" t="s">
        <v>90</v>
      </c>
      <c r="C41" s="231">
        <v>0</v>
      </c>
      <c r="D41" s="232">
        <v>0</v>
      </c>
      <c r="E41" s="232">
        <v>0</v>
      </c>
      <c r="F41" s="232">
        <v>0</v>
      </c>
      <c r="G41" s="232">
        <v>0</v>
      </c>
      <c r="H41" s="232">
        <v>0</v>
      </c>
      <c r="I41" s="232">
        <v>0</v>
      </c>
      <c r="J41" s="232">
        <v>0</v>
      </c>
      <c r="K41" s="232">
        <v>0</v>
      </c>
      <c r="L41" s="232">
        <v>0</v>
      </c>
      <c r="M41" s="232">
        <v>0</v>
      </c>
      <c r="N41" s="232">
        <v>0</v>
      </c>
    </row>
    <row r="42" spans="1:14" ht="10.7" customHeight="1">
      <c r="A42" s="240"/>
      <c r="B42" s="241" t="s">
        <v>297</v>
      </c>
      <c r="C42" s="231">
        <v>0</v>
      </c>
      <c r="D42" s="232">
        <v>0</v>
      </c>
      <c r="E42" s="232">
        <v>0</v>
      </c>
      <c r="F42" s="232">
        <v>0</v>
      </c>
      <c r="G42" s="232">
        <v>0</v>
      </c>
      <c r="H42" s="232">
        <v>0</v>
      </c>
      <c r="I42" s="232">
        <v>0</v>
      </c>
      <c r="J42" s="232">
        <v>0</v>
      </c>
      <c r="K42" s="232">
        <v>0</v>
      </c>
      <c r="L42" s="232">
        <v>0</v>
      </c>
      <c r="M42" s="232">
        <v>0</v>
      </c>
      <c r="N42" s="232">
        <v>0</v>
      </c>
    </row>
    <row r="43" spans="1:14" ht="10.7" customHeight="1">
      <c r="A43" s="242" t="s">
        <v>99</v>
      </c>
      <c r="B43" s="241" t="s">
        <v>218</v>
      </c>
      <c r="C43" s="231">
        <v>0</v>
      </c>
      <c r="D43" s="232">
        <v>0</v>
      </c>
      <c r="E43" s="232">
        <v>0</v>
      </c>
      <c r="F43" s="232">
        <v>0</v>
      </c>
      <c r="G43" s="232">
        <v>0</v>
      </c>
      <c r="H43" s="232">
        <v>0</v>
      </c>
      <c r="I43" s="232">
        <v>0</v>
      </c>
      <c r="J43" s="232">
        <v>0</v>
      </c>
      <c r="K43" s="232">
        <v>0</v>
      </c>
      <c r="L43" s="232">
        <v>0</v>
      </c>
      <c r="M43" s="232">
        <v>0</v>
      </c>
      <c r="N43" s="232">
        <v>0</v>
      </c>
    </row>
    <row r="44" spans="1:14" ht="10.7" customHeight="1">
      <c r="A44" s="240"/>
      <c r="B44" s="241" t="s">
        <v>219</v>
      </c>
      <c r="C44" s="231">
        <v>0</v>
      </c>
      <c r="D44" s="232">
        <v>0</v>
      </c>
      <c r="E44" s="232">
        <v>0</v>
      </c>
      <c r="F44" s="232">
        <v>0</v>
      </c>
      <c r="G44" s="232">
        <v>0</v>
      </c>
      <c r="H44" s="232">
        <v>0</v>
      </c>
      <c r="I44" s="232">
        <v>0</v>
      </c>
      <c r="J44" s="232">
        <v>0</v>
      </c>
      <c r="K44" s="232">
        <v>0</v>
      </c>
      <c r="L44" s="232">
        <v>0</v>
      </c>
      <c r="M44" s="232">
        <v>0</v>
      </c>
      <c r="N44" s="232">
        <v>0</v>
      </c>
    </row>
    <row r="45" spans="1:14" ht="10.7" customHeight="1">
      <c r="A45" s="242" t="s">
        <v>100</v>
      </c>
      <c r="B45" s="241" t="s">
        <v>27</v>
      </c>
      <c r="C45" s="231">
        <v>0</v>
      </c>
      <c r="D45" s="232">
        <v>0</v>
      </c>
      <c r="E45" s="232">
        <v>0</v>
      </c>
      <c r="F45" s="232">
        <v>0</v>
      </c>
      <c r="G45" s="232">
        <v>0</v>
      </c>
      <c r="H45" s="232">
        <v>0</v>
      </c>
      <c r="I45" s="232">
        <v>4508310</v>
      </c>
      <c r="J45" s="232">
        <v>0</v>
      </c>
      <c r="K45" s="232">
        <v>4508310</v>
      </c>
      <c r="L45" s="232">
        <v>4057479</v>
      </c>
      <c r="M45" s="232">
        <v>450831</v>
      </c>
      <c r="N45" s="232">
        <v>0</v>
      </c>
    </row>
    <row r="46" spans="1:14" ht="10.7" customHeight="1">
      <c r="A46" s="240"/>
      <c r="B46" s="241" t="s">
        <v>301</v>
      </c>
      <c r="C46" s="231">
        <v>0</v>
      </c>
      <c r="D46" s="232">
        <v>0</v>
      </c>
      <c r="E46" s="232">
        <v>0</v>
      </c>
      <c r="F46" s="232">
        <v>0</v>
      </c>
      <c r="G46" s="232">
        <v>0</v>
      </c>
      <c r="H46" s="232">
        <v>0</v>
      </c>
      <c r="I46" s="232">
        <v>0</v>
      </c>
      <c r="J46" s="232">
        <v>0</v>
      </c>
      <c r="K46" s="232">
        <v>0</v>
      </c>
      <c r="L46" s="232">
        <v>0</v>
      </c>
      <c r="M46" s="232">
        <v>0</v>
      </c>
      <c r="N46" s="232">
        <v>0</v>
      </c>
    </row>
    <row r="47" spans="1:14" ht="10.7" customHeight="1">
      <c r="A47" s="242" t="s">
        <v>101</v>
      </c>
      <c r="B47" s="241" t="s">
        <v>28</v>
      </c>
      <c r="C47" s="231">
        <v>0</v>
      </c>
      <c r="D47" s="232">
        <v>0</v>
      </c>
      <c r="E47" s="232">
        <v>0</v>
      </c>
      <c r="F47" s="232">
        <v>0</v>
      </c>
      <c r="G47" s="232">
        <v>0</v>
      </c>
      <c r="H47" s="232">
        <v>0</v>
      </c>
      <c r="I47" s="232">
        <v>0</v>
      </c>
      <c r="J47" s="232">
        <v>0</v>
      </c>
      <c r="K47" s="232">
        <v>0</v>
      </c>
      <c r="L47" s="232">
        <v>0</v>
      </c>
      <c r="M47" s="232">
        <v>0</v>
      </c>
      <c r="N47" s="232">
        <v>0</v>
      </c>
    </row>
    <row r="48" spans="1:14" ht="10.7" customHeight="1">
      <c r="A48" s="240"/>
      <c r="B48" s="241" t="s">
        <v>302</v>
      </c>
      <c r="C48" s="231">
        <v>0</v>
      </c>
      <c r="D48" s="232">
        <v>0</v>
      </c>
      <c r="E48" s="232">
        <v>0</v>
      </c>
      <c r="F48" s="232">
        <v>0</v>
      </c>
      <c r="G48" s="232">
        <v>0</v>
      </c>
      <c r="H48" s="232">
        <v>0</v>
      </c>
      <c r="I48" s="232">
        <v>0</v>
      </c>
      <c r="J48" s="232">
        <v>0</v>
      </c>
      <c r="K48" s="232">
        <v>0</v>
      </c>
      <c r="L48" s="232">
        <v>0</v>
      </c>
      <c r="M48" s="232">
        <v>0</v>
      </c>
      <c r="N48" s="232">
        <v>0</v>
      </c>
    </row>
    <row r="49" spans="1:14" ht="10.7" customHeight="1">
      <c r="A49" s="240"/>
      <c r="B49" s="241" t="s">
        <v>223</v>
      </c>
      <c r="C49" s="231">
        <v>0</v>
      </c>
      <c r="D49" s="232">
        <v>0</v>
      </c>
      <c r="E49" s="232">
        <v>0</v>
      </c>
      <c r="F49" s="232">
        <v>0</v>
      </c>
      <c r="G49" s="232">
        <v>0</v>
      </c>
      <c r="H49" s="232">
        <v>0</v>
      </c>
      <c r="I49" s="232">
        <v>0</v>
      </c>
      <c r="J49" s="232">
        <v>0</v>
      </c>
      <c r="K49" s="232">
        <v>0</v>
      </c>
      <c r="L49" s="232">
        <v>0</v>
      </c>
      <c r="M49" s="232">
        <v>0</v>
      </c>
      <c r="N49" s="232">
        <v>0</v>
      </c>
    </row>
    <row r="50" spans="1:14" ht="10.7" customHeight="1">
      <c r="A50" s="242" t="s">
        <v>102</v>
      </c>
      <c r="B50" s="241" t="s">
        <v>303</v>
      </c>
      <c r="C50" s="231">
        <v>0</v>
      </c>
      <c r="D50" s="232">
        <v>0</v>
      </c>
      <c r="E50" s="232">
        <v>0</v>
      </c>
      <c r="F50" s="232">
        <v>0</v>
      </c>
      <c r="G50" s="232">
        <v>0</v>
      </c>
      <c r="H50" s="232">
        <v>0</v>
      </c>
      <c r="I50" s="232">
        <v>0</v>
      </c>
      <c r="J50" s="232">
        <v>0</v>
      </c>
      <c r="K50" s="232">
        <v>0</v>
      </c>
      <c r="L50" s="232">
        <v>0</v>
      </c>
      <c r="M50" s="232">
        <v>0</v>
      </c>
      <c r="N50" s="232">
        <v>0</v>
      </c>
    </row>
    <row r="51" spans="1:14" ht="10.7" customHeight="1">
      <c r="A51" s="242">
        <v>3</v>
      </c>
      <c r="B51" s="241" t="s">
        <v>169</v>
      </c>
      <c r="C51" s="231">
        <v>449141548</v>
      </c>
      <c r="D51" s="232">
        <v>0</v>
      </c>
      <c r="E51" s="232">
        <v>449141548</v>
      </c>
      <c r="F51" s="232">
        <v>66503000</v>
      </c>
      <c r="G51" s="232">
        <v>382638548</v>
      </c>
      <c r="H51" s="232">
        <v>0</v>
      </c>
      <c r="I51" s="232">
        <v>1682012103</v>
      </c>
      <c r="J51" s="232">
        <v>0</v>
      </c>
      <c r="K51" s="232">
        <v>1682012103</v>
      </c>
      <c r="L51" s="232">
        <v>227292904</v>
      </c>
      <c r="M51" s="232">
        <v>1454719199</v>
      </c>
      <c r="N51" s="232">
        <v>0</v>
      </c>
    </row>
    <row r="52" spans="1:14" ht="10.7" customHeight="1">
      <c r="A52" s="242" t="s">
        <v>32</v>
      </c>
      <c r="B52" s="241" t="s">
        <v>90</v>
      </c>
      <c r="C52" s="231">
        <v>280230712</v>
      </c>
      <c r="D52" s="232">
        <v>0</v>
      </c>
      <c r="E52" s="232">
        <v>280230712</v>
      </c>
      <c r="F52" s="232">
        <v>28023064</v>
      </c>
      <c r="G52" s="232">
        <v>252207648</v>
      </c>
      <c r="H52" s="232">
        <v>0</v>
      </c>
      <c r="I52" s="232">
        <v>1254785170</v>
      </c>
      <c r="J52" s="232">
        <v>0</v>
      </c>
      <c r="K52" s="232">
        <v>1254785170</v>
      </c>
      <c r="L52" s="232">
        <v>125478499</v>
      </c>
      <c r="M52" s="232">
        <v>1129306671</v>
      </c>
      <c r="N52" s="232">
        <v>0</v>
      </c>
    </row>
    <row r="53" spans="1:14" ht="10.7" customHeight="1">
      <c r="A53" s="240"/>
      <c r="B53" s="241" t="s">
        <v>297</v>
      </c>
      <c r="C53" s="231">
        <v>0</v>
      </c>
      <c r="D53" s="232">
        <v>0</v>
      </c>
      <c r="E53" s="232">
        <v>0</v>
      </c>
      <c r="F53" s="232">
        <v>0</v>
      </c>
      <c r="G53" s="232">
        <v>0</v>
      </c>
      <c r="H53" s="232">
        <v>0</v>
      </c>
      <c r="I53" s="232">
        <v>0</v>
      </c>
      <c r="J53" s="232">
        <v>0</v>
      </c>
      <c r="K53" s="232">
        <v>0</v>
      </c>
      <c r="L53" s="232">
        <v>0</v>
      </c>
      <c r="M53" s="232">
        <v>0</v>
      </c>
      <c r="N53" s="232">
        <v>0</v>
      </c>
    </row>
    <row r="54" spans="1:14" ht="10.7" customHeight="1">
      <c r="A54" s="242" t="s">
        <v>33</v>
      </c>
      <c r="B54" s="241" t="s">
        <v>218</v>
      </c>
      <c r="C54" s="231">
        <v>3900000</v>
      </c>
      <c r="D54" s="232">
        <v>0</v>
      </c>
      <c r="E54" s="232">
        <v>3900000</v>
      </c>
      <c r="F54" s="232">
        <v>0</v>
      </c>
      <c r="G54" s="232">
        <v>3900000</v>
      </c>
      <c r="H54" s="232">
        <v>0</v>
      </c>
      <c r="I54" s="232">
        <v>5987950</v>
      </c>
      <c r="J54" s="232">
        <v>0</v>
      </c>
      <c r="K54" s="232">
        <v>5987950</v>
      </c>
      <c r="L54" s="232">
        <v>0</v>
      </c>
      <c r="M54" s="232">
        <v>5987950</v>
      </c>
      <c r="N54" s="232">
        <v>0</v>
      </c>
    </row>
    <row r="55" spans="1:14" ht="10.7" customHeight="1">
      <c r="A55" s="240"/>
      <c r="B55" s="241" t="s">
        <v>219</v>
      </c>
      <c r="C55" s="231">
        <v>0</v>
      </c>
      <c r="D55" s="232">
        <v>0</v>
      </c>
      <c r="E55" s="232">
        <v>0</v>
      </c>
      <c r="F55" s="232">
        <v>0</v>
      </c>
      <c r="G55" s="232">
        <v>0</v>
      </c>
      <c r="H55" s="232">
        <v>0</v>
      </c>
      <c r="I55" s="232">
        <v>0</v>
      </c>
      <c r="J55" s="232">
        <v>0</v>
      </c>
      <c r="K55" s="232">
        <v>0</v>
      </c>
      <c r="L55" s="232">
        <v>0</v>
      </c>
      <c r="M55" s="232">
        <v>0</v>
      </c>
      <c r="N55" s="232">
        <v>0</v>
      </c>
    </row>
    <row r="56" spans="1:14" ht="10.7" customHeight="1">
      <c r="A56" s="242" t="s">
        <v>106</v>
      </c>
      <c r="B56" s="241" t="s">
        <v>27</v>
      </c>
      <c r="C56" s="231">
        <v>11728815</v>
      </c>
      <c r="D56" s="232">
        <v>0</v>
      </c>
      <c r="E56" s="232">
        <v>11728815</v>
      </c>
      <c r="F56" s="232">
        <v>1172880</v>
      </c>
      <c r="G56" s="232">
        <v>10555935</v>
      </c>
      <c r="H56" s="232">
        <v>0</v>
      </c>
      <c r="I56" s="232">
        <v>31384815</v>
      </c>
      <c r="J56" s="232">
        <v>0</v>
      </c>
      <c r="K56" s="232">
        <v>31384815</v>
      </c>
      <c r="L56" s="232">
        <v>3138480</v>
      </c>
      <c r="M56" s="232">
        <v>28246335</v>
      </c>
      <c r="N56" s="232">
        <v>0</v>
      </c>
    </row>
    <row r="57" spans="1:14" ht="10.7" customHeight="1">
      <c r="A57" s="240"/>
      <c r="B57" s="241" t="s">
        <v>301</v>
      </c>
      <c r="C57" s="231">
        <v>0</v>
      </c>
      <c r="D57" s="232">
        <v>0</v>
      </c>
      <c r="E57" s="232">
        <v>0</v>
      </c>
      <c r="F57" s="232">
        <v>0</v>
      </c>
      <c r="G57" s="232">
        <v>0</v>
      </c>
      <c r="H57" s="232">
        <v>0</v>
      </c>
      <c r="I57" s="232">
        <v>0</v>
      </c>
      <c r="J57" s="232">
        <v>0</v>
      </c>
      <c r="K57" s="232">
        <v>0</v>
      </c>
      <c r="L57" s="232">
        <v>0</v>
      </c>
      <c r="M57" s="232">
        <v>0</v>
      </c>
      <c r="N57" s="232">
        <v>0</v>
      </c>
    </row>
    <row r="58" spans="1:14" ht="10.7" customHeight="1">
      <c r="A58" s="242" t="s">
        <v>107</v>
      </c>
      <c r="B58" s="241" t="s">
        <v>28</v>
      </c>
      <c r="C58" s="231">
        <v>153282021</v>
      </c>
      <c r="D58" s="232">
        <v>0</v>
      </c>
      <c r="E58" s="232">
        <v>153282021</v>
      </c>
      <c r="F58" s="232">
        <v>37307056</v>
      </c>
      <c r="G58" s="232">
        <v>115974965</v>
      </c>
      <c r="H58" s="232">
        <v>0</v>
      </c>
      <c r="I58" s="232">
        <v>389854168</v>
      </c>
      <c r="J58" s="232">
        <v>0</v>
      </c>
      <c r="K58" s="232">
        <v>389854168</v>
      </c>
      <c r="L58" s="232">
        <v>98675925</v>
      </c>
      <c r="M58" s="232">
        <v>291178243</v>
      </c>
      <c r="N58" s="232">
        <v>0</v>
      </c>
    </row>
    <row r="59" spans="1:14" ht="10.7" customHeight="1">
      <c r="A59" s="240"/>
      <c r="B59" s="241" t="s">
        <v>302</v>
      </c>
      <c r="C59" s="231">
        <v>0</v>
      </c>
      <c r="D59" s="232">
        <v>0</v>
      </c>
      <c r="E59" s="232">
        <v>0</v>
      </c>
      <c r="F59" s="232">
        <v>0</v>
      </c>
      <c r="G59" s="232">
        <v>0</v>
      </c>
      <c r="H59" s="232">
        <v>0</v>
      </c>
      <c r="I59" s="232">
        <v>0</v>
      </c>
      <c r="J59" s="232">
        <v>0</v>
      </c>
      <c r="K59" s="232">
        <v>0</v>
      </c>
      <c r="L59" s="232">
        <v>0</v>
      </c>
      <c r="M59" s="232">
        <v>0</v>
      </c>
      <c r="N59" s="232">
        <v>0</v>
      </c>
    </row>
    <row r="60" spans="1:14" ht="10.7" customHeight="1">
      <c r="A60" s="240"/>
      <c r="B60" s="241" t="s">
        <v>223</v>
      </c>
      <c r="C60" s="231">
        <v>121193354</v>
      </c>
      <c r="D60" s="232">
        <v>0</v>
      </c>
      <c r="E60" s="232">
        <v>121193354</v>
      </c>
      <c r="F60" s="232">
        <v>36358006</v>
      </c>
      <c r="G60" s="232">
        <v>84835348</v>
      </c>
      <c r="H60" s="232">
        <v>0</v>
      </c>
      <c r="I60" s="232">
        <v>319645251</v>
      </c>
      <c r="J60" s="232">
        <v>0</v>
      </c>
      <c r="K60" s="232">
        <v>319645251</v>
      </c>
      <c r="L60" s="232">
        <v>95893575</v>
      </c>
      <c r="M60" s="232">
        <v>223751676</v>
      </c>
      <c r="N60" s="232">
        <v>0</v>
      </c>
    </row>
    <row r="61" spans="1:14" ht="10.7" customHeight="1">
      <c r="A61" s="242" t="s">
        <v>108</v>
      </c>
      <c r="B61" s="241" t="s">
        <v>303</v>
      </c>
      <c r="C61" s="231">
        <v>0</v>
      </c>
      <c r="D61" s="232">
        <v>0</v>
      </c>
      <c r="E61" s="232">
        <v>0</v>
      </c>
      <c r="F61" s="232">
        <v>0</v>
      </c>
      <c r="G61" s="232">
        <v>0</v>
      </c>
      <c r="H61" s="232">
        <v>0</v>
      </c>
      <c r="I61" s="232">
        <v>0</v>
      </c>
      <c r="J61" s="232">
        <v>0</v>
      </c>
      <c r="K61" s="232">
        <v>0</v>
      </c>
      <c r="L61" s="232">
        <v>0</v>
      </c>
      <c r="M61" s="232">
        <v>0</v>
      </c>
      <c r="N61" s="232">
        <v>0</v>
      </c>
    </row>
    <row r="62" spans="1:14" ht="10.7" customHeight="1">
      <c r="A62" s="242">
        <v>4</v>
      </c>
      <c r="B62" s="241" t="s">
        <v>44</v>
      </c>
      <c r="C62" s="231">
        <v>315432579</v>
      </c>
      <c r="D62" s="232">
        <v>0</v>
      </c>
      <c r="E62" s="232">
        <v>315432579</v>
      </c>
      <c r="F62" s="232">
        <v>31543251</v>
      </c>
      <c r="G62" s="232">
        <v>283889328</v>
      </c>
      <c r="H62" s="232">
        <v>0</v>
      </c>
      <c r="I62" s="232">
        <v>560454559</v>
      </c>
      <c r="J62" s="232">
        <v>0</v>
      </c>
      <c r="K62" s="232">
        <v>560454559</v>
      </c>
      <c r="L62" s="232">
        <v>56045438</v>
      </c>
      <c r="M62" s="232">
        <v>504409121</v>
      </c>
      <c r="N62" s="232">
        <v>0</v>
      </c>
    </row>
    <row r="63" spans="1:14" ht="10.7" customHeight="1">
      <c r="A63" s="242">
        <v>5</v>
      </c>
      <c r="B63" s="241" t="s">
        <v>233</v>
      </c>
      <c r="C63" s="231">
        <v>0</v>
      </c>
      <c r="D63" s="232">
        <v>0</v>
      </c>
      <c r="E63" s="232">
        <v>0</v>
      </c>
      <c r="F63" s="232">
        <v>0</v>
      </c>
      <c r="G63" s="232">
        <v>0</v>
      </c>
      <c r="H63" s="232">
        <v>0</v>
      </c>
      <c r="I63" s="232">
        <v>0</v>
      </c>
      <c r="J63" s="232">
        <v>0</v>
      </c>
      <c r="K63" s="232">
        <v>0</v>
      </c>
      <c r="L63" s="232">
        <v>0</v>
      </c>
      <c r="M63" s="232">
        <v>0</v>
      </c>
      <c r="N63" s="232">
        <v>0</v>
      </c>
    </row>
    <row r="64" spans="1:14" ht="10.7" customHeight="1">
      <c r="A64" s="240"/>
      <c r="B64" s="241" t="s">
        <v>234</v>
      </c>
      <c r="C64" s="231">
        <v>0</v>
      </c>
      <c r="D64" s="232">
        <v>0</v>
      </c>
      <c r="E64" s="232">
        <v>0</v>
      </c>
      <c r="F64" s="232">
        <v>0</v>
      </c>
      <c r="G64" s="232">
        <v>0</v>
      </c>
      <c r="H64" s="232">
        <v>0</v>
      </c>
      <c r="I64" s="232">
        <v>0</v>
      </c>
      <c r="J64" s="232">
        <v>0</v>
      </c>
      <c r="K64" s="232">
        <v>0</v>
      </c>
      <c r="L64" s="232">
        <v>0</v>
      </c>
      <c r="M64" s="232">
        <v>0</v>
      </c>
      <c r="N64" s="232">
        <v>0</v>
      </c>
    </row>
    <row r="65" spans="1:14" ht="10.7" customHeight="1">
      <c r="A65" s="240"/>
      <c r="B65" s="241" t="s">
        <v>235</v>
      </c>
      <c r="C65" s="231">
        <v>0</v>
      </c>
      <c r="D65" s="232">
        <v>0</v>
      </c>
      <c r="E65" s="232">
        <v>0</v>
      </c>
      <c r="F65" s="232">
        <v>0</v>
      </c>
      <c r="G65" s="232">
        <v>0</v>
      </c>
      <c r="H65" s="232">
        <v>0</v>
      </c>
      <c r="I65" s="232">
        <v>0</v>
      </c>
      <c r="J65" s="232">
        <v>0</v>
      </c>
      <c r="K65" s="232">
        <v>0</v>
      </c>
      <c r="L65" s="232">
        <v>0</v>
      </c>
      <c r="M65" s="232">
        <v>0</v>
      </c>
      <c r="N65" s="232">
        <v>0</v>
      </c>
    </row>
    <row r="66" spans="1:14" ht="10.7" customHeight="1">
      <c r="A66" s="242">
        <v>6</v>
      </c>
      <c r="B66" s="241" t="s">
        <v>38</v>
      </c>
      <c r="C66" s="231">
        <v>250651128</v>
      </c>
      <c r="D66" s="232">
        <v>0</v>
      </c>
      <c r="E66" s="232">
        <v>250651128</v>
      </c>
      <c r="F66" s="232">
        <v>0</v>
      </c>
      <c r="G66" s="232">
        <v>243735781</v>
      </c>
      <c r="H66" s="232">
        <v>6915347</v>
      </c>
      <c r="I66" s="232">
        <v>606119105</v>
      </c>
      <c r="J66" s="232">
        <v>0</v>
      </c>
      <c r="K66" s="232">
        <v>606119105</v>
      </c>
      <c r="L66" s="232">
        <v>0</v>
      </c>
      <c r="M66" s="232">
        <v>587682514</v>
      </c>
      <c r="N66" s="232">
        <v>18436591</v>
      </c>
    </row>
    <row r="67" spans="1:14" ht="10.7" customHeight="1">
      <c r="A67" s="242">
        <v>7</v>
      </c>
      <c r="B67" s="241" t="s">
        <v>304</v>
      </c>
      <c r="C67" s="231">
        <v>23053824</v>
      </c>
      <c r="D67" s="232">
        <v>1550000</v>
      </c>
      <c r="E67" s="232">
        <v>21503824</v>
      </c>
      <c r="F67" s="232">
        <v>0</v>
      </c>
      <c r="G67" s="232">
        <v>14616824</v>
      </c>
      <c r="H67" s="232">
        <v>6887000</v>
      </c>
      <c r="I67" s="232">
        <v>335755054</v>
      </c>
      <c r="J67" s="232">
        <v>2350000</v>
      </c>
      <c r="K67" s="232">
        <v>333405054</v>
      </c>
      <c r="L67" s="232">
        <v>0</v>
      </c>
      <c r="M67" s="232">
        <v>28906054</v>
      </c>
      <c r="N67" s="232">
        <v>304499000</v>
      </c>
    </row>
    <row r="68" spans="1:14" ht="10.7" customHeight="1">
      <c r="A68" s="240"/>
      <c r="B68" s="241" t="s">
        <v>236</v>
      </c>
      <c r="C68" s="231">
        <v>0</v>
      </c>
      <c r="D68" s="232">
        <v>0</v>
      </c>
      <c r="E68" s="232">
        <v>0</v>
      </c>
      <c r="F68" s="232">
        <v>0</v>
      </c>
      <c r="G68" s="232">
        <v>0</v>
      </c>
      <c r="H68" s="232">
        <v>0</v>
      </c>
      <c r="I68" s="232">
        <v>0</v>
      </c>
      <c r="J68" s="232">
        <v>0</v>
      </c>
      <c r="K68" s="232">
        <v>0</v>
      </c>
      <c r="L68" s="232">
        <v>0</v>
      </c>
      <c r="M68" s="232">
        <v>0</v>
      </c>
      <c r="N68" s="232">
        <v>0</v>
      </c>
    </row>
    <row r="69" spans="1:14" ht="10.7" customHeight="1">
      <c r="A69" s="240"/>
      <c r="B69" s="241" t="s">
        <v>237</v>
      </c>
      <c r="C69" s="231">
        <v>0</v>
      </c>
      <c r="D69" s="232">
        <v>0</v>
      </c>
      <c r="E69" s="232">
        <v>0</v>
      </c>
      <c r="F69" s="232">
        <v>0</v>
      </c>
      <c r="G69" s="232">
        <v>0</v>
      </c>
      <c r="H69" s="232">
        <v>0</v>
      </c>
      <c r="I69" s="232">
        <v>0</v>
      </c>
      <c r="J69" s="232">
        <v>0</v>
      </c>
      <c r="K69" s="232">
        <v>0</v>
      </c>
      <c r="L69" s="232">
        <v>0</v>
      </c>
      <c r="M69" s="232">
        <v>0</v>
      </c>
      <c r="N69" s="232">
        <v>0</v>
      </c>
    </row>
    <row r="70" spans="1:14" ht="10.7" customHeight="1">
      <c r="A70" s="240"/>
      <c r="B70" s="241" t="s">
        <v>238</v>
      </c>
      <c r="C70" s="231">
        <v>11965920</v>
      </c>
      <c r="D70" s="232">
        <v>0</v>
      </c>
      <c r="E70" s="232">
        <v>11965920</v>
      </c>
      <c r="F70" s="232">
        <v>0</v>
      </c>
      <c r="G70" s="232">
        <v>11965920</v>
      </c>
      <c r="H70" s="232">
        <v>0</v>
      </c>
      <c r="I70" s="232">
        <v>18362023</v>
      </c>
      <c r="J70" s="232">
        <v>0</v>
      </c>
      <c r="K70" s="232">
        <v>18362023</v>
      </c>
      <c r="L70" s="232">
        <v>0</v>
      </c>
      <c r="M70" s="232">
        <v>18362023</v>
      </c>
      <c r="N70" s="232">
        <v>0</v>
      </c>
    </row>
    <row r="71" spans="1:14" ht="10.7" customHeight="1">
      <c r="A71" s="240"/>
      <c r="B71" s="241" t="s">
        <v>548</v>
      </c>
      <c r="C71" s="231">
        <v>0</v>
      </c>
      <c r="D71" s="232">
        <v>0</v>
      </c>
      <c r="E71" s="232">
        <v>0</v>
      </c>
      <c r="F71" s="232">
        <v>0</v>
      </c>
      <c r="G71" s="232">
        <v>0</v>
      </c>
      <c r="H71" s="232">
        <v>0</v>
      </c>
      <c r="I71" s="232">
        <v>0</v>
      </c>
      <c r="J71" s="232">
        <v>0</v>
      </c>
      <c r="K71" s="232">
        <v>0</v>
      </c>
      <c r="L71" s="232">
        <v>0</v>
      </c>
      <c r="M71" s="232">
        <v>0</v>
      </c>
      <c r="N71" s="232">
        <v>0</v>
      </c>
    </row>
    <row r="72" spans="1:14" ht="10.7" customHeight="1">
      <c r="A72" s="240"/>
      <c r="B72" s="241" t="s">
        <v>581</v>
      </c>
      <c r="C72" s="231">
        <v>0</v>
      </c>
      <c r="D72" s="232">
        <v>0</v>
      </c>
      <c r="E72" s="232">
        <v>0</v>
      </c>
      <c r="F72" s="232">
        <v>0</v>
      </c>
      <c r="G72" s="232">
        <v>0</v>
      </c>
      <c r="H72" s="232">
        <v>0</v>
      </c>
      <c r="I72" s="232">
        <v>0</v>
      </c>
      <c r="J72" s="232">
        <v>0</v>
      </c>
      <c r="K72" s="232">
        <v>0</v>
      </c>
      <c r="L72" s="232">
        <v>0</v>
      </c>
      <c r="M72" s="232">
        <v>0</v>
      </c>
      <c r="N72" s="232">
        <v>0</v>
      </c>
    </row>
    <row r="73" spans="1:14" ht="10.7" customHeight="1">
      <c r="A73" s="242" t="s">
        <v>239</v>
      </c>
      <c r="B73" s="241" t="s">
        <v>171</v>
      </c>
      <c r="C73" s="231">
        <v>1550000</v>
      </c>
      <c r="D73" s="232">
        <v>1550000</v>
      </c>
      <c r="E73" s="232">
        <v>0</v>
      </c>
      <c r="F73" s="232">
        <v>0</v>
      </c>
      <c r="G73" s="232">
        <v>0</v>
      </c>
      <c r="H73" s="232">
        <v>0</v>
      </c>
      <c r="I73" s="232">
        <v>4350000</v>
      </c>
      <c r="J73" s="232">
        <v>2350000</v>
      </c>
      <c r="K73" s="232">
        <v>2000000</v>
      </c>
      <c r="L73" s="232">
        <v>0</v>
      </c>
      <c r="M73" s="232">
        <v>0</v>
      </c>
      <c r="N73" s="232">
        <v>2000000</v>
      </c>
    </row>
    <row r="74" spans="1:14" ht="10.7" customHeight="1">
      <c r="A74" s="242" t="s">
        <v>240</v>
      </c>
      <c r="B74" s="241" t="s">
        <v>305</v>
      </c>
      <c r="C74" s="231">
        <v>0</v>
      </c>
      <c r="D74" s="232">
        <v>0</v>
      </c>
      <c r="E74" s="232">
        <v>0</v>
      </c>
      <c r="F74" s="232">
        <v>0</v>
      </c>
      <c r="G74" s="232">
        <v>0</v>
      </c>
      <c r="H74" s="232">
        <v>0</v>
      </c>
      <c r="I74" s="232">
        <v>33603140</v>
      </c>
      <c r="J74" s="232">
        <v>0</v>
      </c>
      <c r="K74" s="232">
        <v>33603140</v>
      </c>
      <c r="L74" s="232">
        <v>0</v>
      </c>
      <c r="M74" s="232">
        <v>1603140</v>
      </c>
      <c r="N74" s="232">
        <v>32000000</v>
      </c>
    </row>
    <row r="75" spans="1:14" ht="10.7" customHeight="1">
      <c r="A75" s="242" t="s">
        <v>241</v>
      </c>
      <c r="B75" s="241" t="s">
        <v>306</v>
      </c>
      <c r="C75" s="231">
        <v>13816824</v>
      </c>
      <c r="D75" s="232">
        <v>0</v>
      </c>
      <c r="E75" s="232">
        <v>13816824</v>
      </c>
      <c r="F75" s="232">
        <v>0</v>
      </c>
      <c r="G75" s="232">
        <v>14616824</v>
      </c>
      <c r="H75" s="232">
        <v>-800</v>
      </c>
      <c r="I75" s="232">
        <v>273402914</v>
      </c>
      <c r="J75" s="232">
        <v>0</v>
      </c>
      <c r="K75" s="232">
        <v>273402914</v>
      </c>
      <c r="L75" s="232">
        <v>0</v>
      </c>
      <c r="M75" s="232">
        <v>27302914</v>
      </c>
      <c r="N75" s="232">
        <v>246100000</v>
      </c>
    </row>
    <row r="76" spans="1:14" ht="10.7" customHeight="1">
      <c r="A76" s="242" t="s">
        <v>242</v>
      </c>
      <c r="B76" s="241" t="s">
        <v>172</v>
      </c>
      <c r="C76" s="231">
        <v>7687000</v>
      </c>
      <c r="D76" s="232">
        <v>0</v>
      </c>
      <c r="E76" s="232">
        <v>7687000</v>
      </c>
      <c r="F76" s="232">
        <v>0</v>
      </c>
      <c r="G76" s="232">
        <v>0</v>
      </c>
      <c r="H76" s="232">
        <v>7687000</v>
      </c>
      <c r="I76" s="232">
        <v>24399000</v>
      </c>
      <c r="J76" s="232">
        <v>0</v>
      </c>
      <c r="K76" s="232">
        <v>24399000</v>
      </c>
      <c r="L76" s="232">
        <v>0</v>
      </c>
      <c r="M76" s="232">
        <v>0</v>
      </c>
      <c r="N76" s="232">
        <v>24399000</v>
      </c>
    </row>
    <row r="77" spans="1:14" ht="10.7" customHeight="1">
      <c r="A77" s="242">
        <v>8</v>
      </c>
      <c r="B77" s="241" t="s">
        <v>307</v>
      </c>
      <c r="C77" s="231">
        <v>291170685</v>
      </c>
      <c r="D77" s="232">
        <v>0</v>
      </c>
      <c r="E77" s="232">
        <v>291170685</v>
      </c>
      <c r="F77" s="232">
        <v>35780143</v>
      </c>
      <c r="G77" s="232">
        <v>226738672</v>
      </c>
      <c r="H77" s="232">
        <v>28651870</v>
      </c>
      <c r="I77" s="232">
        <v>1728324516</v>
      </c>
      <c r="J77" s="232">
        <v>0</v>
      </c>
      <c r="K77" s="232">
        <v>1728324516</v>
      </c>
      <c r="L77" s="232">
        <v>105524041</v>
      </c>
      <c r="M77" s="232">
        <v>1534465570</v>
      </c>
      <c r="N77" s="232">
        <v>88334905</v>
      </c>
    </row>
    <row r="78" spans="1:14" ht="10.7" customHeight="1">
      <c r="A78" s="242" t="s">
        <v>109</v>
      </c>
      <c r="B78" s="241" t="s">
        <v>40</v>
      </c>
      <c r="C78" s="231">
        <v>0</v>
      </c>
      <c r="D78" s="232">
        <v>0</v>
      </c>
      <c r="E78" s="232">
        <v>0</v>
      </c>
      <c r="F78" s="232">
        <v>0</v>
      </c>
      <c r="G78" s="232">
        <v>0</v>
      </c>
      <c r="H78" s="232">
        <v>0</v>
      </c>
      <c r="I78" s="232">
        <v>0</v>
      </c>
      <c r="J78" s="232">
        <v>0</v>
      </c>
      <c r="K78" s="232">
        <v>0</v>
      </c>
      <c r="L78" s="232">
        <v>0</v>
      </c>
      <c r="M78" s="232">
        <v>0</v>
      </c>
      <c r="N78" s="232">
        <v>0</v>
      </c>
    </row>
    <row r="79" spans="1:14" ht="10.7" customHeight="1">
      <c r="A79" s="242" t="s">
        <v>110</v>
      </c>
      <c r="B79" s="241" t="s">
        <v>113</v>
      </c>
      <c r="C79" s="231">
        <v>77917</v>
      </c>
      <c r="D79" s="232">
        <v>0</v>
      </c>
      <c r="E79" s="232">
        <v>77917</v>
      </c>
      <c r="F79" s="232">
        <v>0</v>
      </c>
      <c r="G79" s="232">
        <v>0</v>
      </c>
      <c r="H79" s="232">
        <v>77917</v>
      </c>
      <c r="I79" s="232">
        <v>2411770</v>
      </c>
      <c r="J79" s="232">
        <v>0</v>
      </c>
      <c r="K79" s="232">
        <v>2411770</v>
      </c>
      <c r="L79" s="232">
        <v>0</v>
      </c>
      <c r="M79" s="232">
        <v>0</v>
      </c>
      <c r="N79" s="232">
        <v>2411770</v>
      </c>
    </row>
    <row r="80" spans="1:14" ht="10.7" customHeight="1">
      <c r="A80" s="242" t="s">
        <v>111</v>
      </c>
      <c r="B80" s="241" t="s">
        <v>308</v>
      </c>
      <c r="C80" s="231">
        <v>11664515</v>
      </c>
      <c r="D80" s="232">
        <v>0</v>
      </c>
      <c r="E80" s="232">
        <v>11664515</v>
      </c>
      <c r="F80" s="232">
        <v>2332903</v>
      </c>
      <c r="G80" s="232">
        <v>9331612</v>
      </c>
      <c r="H80" s="232">
        <v>0</v>
      </c>
      <c r="I80" s="232">
        <v>12081396</v>
      </c>
      <c r="J80" s="232">
        <v>0</v>
      </c>
      <c r="K80" s="232">
        <v>12081396</v>
      </c>
      <c r="L80" s="232">
        <v>2416279</v>
      </c>
      <c r="M80" s="232">
        <v>9665117</v>
      </c>
      <c r="N80" s="232">
        <v>0</v>
      </c>
    </row>
    <row r="81" spans="1:14" ht="10.7" customHeight="1">
      <c r="A81" s="240"/>
      <c r="B81" s="241" t="s">
        <v>309</v>
      </c>
      <c r="C81" s="231">
        <v>0</v>
      </c>
      <c r="D81" s="232">
        <v>0</v>
      </c>
      <c r="E81" s="232">
        <v>0</v>
      </c>
      <c r="F81" s="232">
        <v>0</v>
      </c>
      <c r="G81" s="232">
        <v>0</v>
      </c>
      <c r="H81" s="232">
        <v>0</v>
      </c>
      <c r="I81" s="232">
        <v>0</v>
      </c>
      <c r="J81" s="232">
        <v>0</v>
      </c>
      <c r="K81" s="232">
        <v>0</v>
      </c>
      <c r="L81" s="232">
        <v>0</v>
      </c>
      <c r="M81" s="232">
        <v>0</v>
      </c>
      <c r="N81" s="232">
        <v>0</v>
      </c>
    </row>
    <row r="82" spans="1:14" ht="10.7" customHeight="1">
      <c r="A82" s="240"/>
      <c r="B82" s="241" t="s">
        <v>582</v>
      </c>
      <c r="C82" s="231">
        <v>0</v>
      </c>
      <c r="D82" s="232">
        <v>0</v>
      </c>
      <c r="E82" s="232">
        <v>0</v>
      </c>
      <c r="F82" s="232">
        <v>0</v>
      </c>
      <c r="G82" s="232">
        <v>0</v>
      </c>
      <c r="H82" s="232">
        <v>0</v>
      </c>
      <c r="I82" s="232">
        <v>0</v>
      </c>
      <c r="J82" s="232">
        <v>0</v>
      </c>
      <c r="K82" s="232">
        <v>0</v>
      </c>
      <c r="L82" s="232">
        <v>0</v>
      </c>
      <c r="M82" s="232">
        <v>0</v>
      </c>
      <c r="N82" s="232">
        <v>0</v>
      </c>
    </row>
    <row r="83" spans="1:14" ht="10.7" customHeight="1">
      <c r="A83" s="242" t="s">
        <v>243</v>
      </c>
      <c r="B83" s="241" t="s">
        <v>117</v>
      </c>
      <c r="C83" s="231">
        <v>278727000</v>
      </c>
      <c r="D83" s="232">
        <v>0</v>
      </c>
      <c r="E83" s="232">
        <v>278727000</v>
      </c>
      <c r="F83" s="232">
        <v>33447240</v>
      </c>
      <c r="G83" s="232">
        <v>217407060</v>
      </c>
      <c r="H83" s="232">
        <v>27872700</v>
      </c>
      <c r="I83" s="232">
        <v>1713831350</v>
      </c>
      <c r="J83" s="232">
        <v>0</v>
      </c>
      <c r="K83" s="232">
        <v>1713831350</v>
      </c>
      <c r="L83" s="232">
        <v>103107762</v>
      </c>
      <c r="M83" s="232">
        <v>1524800453</v>
      </c>
      <c r="N83" s="232">
        <v>85923135</v>
      </c>
    </row>
    <row r="84" spans="1:14" ht="10.7" customHeight="1">
      <c r="A84" s="240"/>
      <c r="B84" s="241" t="s">
        <v>310</v>
      </c>
      <c r="C84" s="231">
        <v>0</v>
      </c>
      <c r="D84" s="232">
        <v>0</v>
      </c>
      <c r="E84" s="232">
        <v>0</v>
      </c>
      <c r="F84" s="232">
        <v>0</v>
      </c>
      <c r="G84" s="232">
        <v>0</v>
      </c>
      <c r="H84" s="232">
        <v>0</v>
      </c>
      <c r="I84" s="232">
        <v>0</v>
      </c>
      <c r="J84" s="232">
        <v>0</v>
      </c>
      <c r="K84" s="232">
        <v>0</v>
      </c>
      <c r="L84" s="232">
        <v>0</v>
      </c>
      <c r="M84" s="232">
        <v>0</v>
      </c>
      <c r="N84" s="232">
        <v>0</v>
      </c>
    </row>
    <row r="85" spans="1:14" ht="10.7" customHeight="1">
      <c r="A85" s="242" t="s">
        <v>244</v>
      </c>
      <c r="B85" s="241" t="s">
        <v>245</v>
      </c>
      <c r="C85" s="231">
        <v>0</v>
      </c>
      <c r="D85" s="232">
        <v>0</v>
      </c>
      <c r="E85" s="232">
        <v>0</v>
      </c>
      <c r="F85" s="232">
        <v>0</v>
      </c>
      <c r="G85" s="232">
        <v>0</v>
      </c>
      <c r="H85" s="232">
        <v>0</v>
      </c>
      <c r="I85" s="232">
        <v>0</v>
      </c>
      <c r="J85" s="232">
        <v>0</v>
      </c>
      <c r="K85" s="232">
        <v>0</v>
      </c>
      <c r="L85" s="232">
        <v>0</v>
      </c>
      <c r="M85" s="232">
        <v>0</v>
      </c>
      <c r="N85" s="232">
        <v>0</v>
      </c>
    </row>
    <row r="86" spans="1:14" ht="10.7" customHeight="1">
      <c r="A86" s="242">
        <v>9</v>
      </c>
      <c r="B86" s="241" t="s">
        <v>246</v>
      </c>
      <c r="C86" s="231">
        <v>0</v>
      </c>
      <c r="D86" s="232">
        <v>0</v>
      </c>
      <c r="E86" s="232">
        <v>0</v>
      </c>
      <c r="F86" s="232">
        <v>0</v>
      </c>
      <c r="G86" s="232">
        <v>0</v>
      </c>
      <c r="H86" s="232">
        <v>0</v>
      </c>
      <c r="I86" s="232">
        <v>0</v>
      </c>
      <c r="J86" s="232">
        <v>0</v>
      </c>
      <c r="K86" s="232">
        <v>0</v>
      </c>
      <c r="L86" s="232">
        <v>0</v>
      </c>
      <c r="M86" s="232">
        <v>0</v>
      </c>
      <c r="N86" s="232">
        <v>0</v>
      </c>
    </row>
    <row r="87" spans="1:14" ht="10.7" customHeight="1">
      <c r="A87" s="242" t="s">
        <v>112</v>
      </c>
      <c r="B87" s="241" t="s">
        <v>26</v>
      </c>
      <c r="C87" s="231">
        <v>0</v>
      </c>
      <c r="D87" s="232">
        <v>0</v>
      </c>
      <c r="E87" s="232">
        <v>0</v>
      </c>
      <c r="F87" s="232">
        <v>0</v>
      </c>
      <c r="G87" s="232">
        <v>0</v>
      </c>
      <c r="H87" s="232">
        <v>0</v>
      </c>
      <c r="I87" s="232">
        <v>0</v>
      </c>
      <c r="J87" s="232">
        <v>0</v>
      </c>
      <c r="K87" s="232">
        <v>0</v>
      </c>
      <c r="L87" s="232">
        <v>0</v>
      </c>
      <c r="M87" s="232">
        <v>0</v>
      </c>
      <c r="N87" s="232">
        <v>0</v>
      </c>
    </row>
    <row r="88" spans="1:14" ht="10.7" customHeight="1">
      <c r="A88" s="242" t="s">
        <v>114</v>
      </c>
      <c r="B88" s="241" t="s">
        <v>27</v>
      </c>
      <c r="C88" s="231">
        <v>0</v>
      </c>
      <c r="D88" s="232">
        <v>0</v>
      </c>
      <c r="E88" s="232">
        <v>0</v>
      </c>
      <c r="F88" s="232">
        <v>0</v>
      </c>
      <c r="G88" s="232">
        <v>0</v>
      </c>
      <c r="H88" s="232">
        <v>0</v>
      </c>
      <c r="I88" s="232">
        <v>0</v>
      </c>
      <c r="J88" s="232">
        <v>0</v>
      </c>
      <c r="K88" s="232">
        <v>0</v>
      </c>
      <c r="L88" s="232">
        <v>0</v>
      </c>
      <c r="M88" s="232">
        <v>0</v>
      </c>
      <c r="N88" s="232">
        <v>0</v>
      </c>
    </row>
    <row r="89" spans="1:14" ht="10.7" customHeight="1">
      <c r="A89" s="242" t="s">
        <v>115</v>
      </c>
      <c r="B89" s="241" t="s">
        <v>247</v>
      </c>
      <c r="C89" s="231">
        <v>0</v>
      </c>
      <c r="D89" s="232">
        <v>0</v>
      </c>
      <c r="E89" s="232">
        <v>0</v>
      </c>
      <c r="F89" s="232">
        <v>0</v>
      </c>
      <c r="G89" s="232">
        <v>0</v>
      </c>
      <c r="H89" s="232">
        <v>0</v>
      </c>
      <c r="I89" s="232">
        <v>0</v>
      </c>
      <c r="J89" s="232">
        <v>0</v>
      </c>
      <c r="K89" s="232">
        <v>0</v>
      </c>
      <c r="L89" s="232">
        <v>0</v>
      </c>
      <c r="M89" s="232">
        <v>0</v>
      </c>
      <c r="N89" s="232">
        <v>0</v>
      </c>
    </row>
    <row r="90" spans="1:14" ht="10.7" customHeight="1">
      <c r="A90" s="242" t="s">
        <v>116</v>
      </c>
      <c r="B90" s="241" t="s">
        <v>135</v>
      </c>
      <c r="C90" s="231">
        <v>0</v>
      </c>
      <c r="D90" s="232">
        <v>0</v>
      </c>
      <c r="E90" s="232">
        <v>0</v>
      </c>
      <c r="F90" s="232">
        <v>0</v>
      </c>
      <c r="G90" s="232">
        <v>0</v>
      </c>
      <c r="H90" s="232">
        <v>0</v>
      </c>
      <c r="I90" s="232">
        <v>0</v>
      </c>
      <c r="J90" s="232">
        <v>0</v>
      </c>
      <c r="K90" s="232">
        <v>0</v>
      </c>
      <c r="L90" s="232">
        <v>0</v>
      </c>
      <c r="M90" s="232">
        <v>0</v>
      </c>
      <c r="N90" s="232">
        <v>0</v>
      </c>
    </row>
    <row r="91" spans="1:14" ht="10.7" customHeight="1">
      <c r="A91" s="242" t="s">
        <v>118</v>
      </c>
      <c r="B91" s="241" t="s">
        <v>34</v>
      </c>
      <c r="C91" s="231">
        <v>0</v>
      </c>
      <c r="D91" s="232">
        <v>0</v>
      </c>
      <c r="E91" s="232">
        <v>0</v>
      </c>
      <c r="F91" s="232">
        <v>0</v>
      </c>
      <c r="G91" s="232">
        <v>0</v>
      </c>
      <c r="H91" s="232">
        <v>0</v>
      </c>
      <c r="I91" s="232">
        <v>0</v>
      </c>
      <c r="J91" s="232">
        <v>0</v>
      </c>
      <c r="K91" s="232">
        <v>0</v>
      </c>
      <c r="L91" s="232">
        <v>0</v>
      </c>
      <c r="M91" s="232">
        <v>0</v>
      </c>
      <c r="N91" s="232">
        <v>0</v>
      </c>
    </row>
    <row r="92" spans="1:14" ht="10.7" customHeight="1">
      <c r="A92" s="242">
        <v>10</v>
      </c>
      <c r="B92" s="241" t="s">
        <v>311</v>
      </c>
      <c r="C92" s="231">
        <v>0</v>
      </c>
      <c r="D92" s="232">
        <v>0</v>
      </c>
      <c r="E92" s="232">
        <v>0</v>
      </c>
      <c r="F92" s="232">
        <v>0</v>
      </c>
      <c r="G92" s="232">
        <v>0</v>
      </c>
      <c r="H92" s="232">
        <v>0</v>
      </c>
      <c r="I92" s="232">
        <v>22285127</v>
      </c>
      <c r="J92" s="232">
        <v>0</v>
      </c>
      <c r="K92" s="232">
        <v>22285127</v>
      </c>
      <c r="L92" s="232">
        <v>0</v>
      </c>
      <c r="M92" s="232">
        <v>22285127</v>
      </c>
      <c r="N92" s="232">
        <v>0</v>
      </c>
    </row>
    <row r="93" spans="1:14" ht="10.7" customHeight="1">
      <c r="A93" s="242" t="s">
        <v>120</v>
      </c>
      <c r="B93" s="241" t="s">
        <v>119</v>
      </c>
      <c r="C93" s="231">
        <v>0</v>
      </c>
      <c r="D93" s="232">
        <v>0</v>
      </c>
      <c r="E93" s="232">
        <v>0</v>
      </c>
      <c r="F93" s="232">
        <v>0</v>
      </c>
      <c r="G93" s="232">
        <v>0</v>
      </c>
      <c r="H93" s="232">
        <v>0</v>
      </c>
      <c r="I93" s="232">
        <v>0</v>
      </c>
      <c r="J93" s="232">
        <v>0</v>
      </c>
      <c r="K93" s="232">
        <v>0</v>
      </c>
      <c r="L93" s="232">
        <v>0</v>
      </c>
      <c r="M93" s="232">
        <v>0</v>
      </c>
      <c r="N93" s="232">
        <v>0</v>
      </c>
    </row>
    <row r="94" spans="1:14" ht="10.7" customHeight="1">
      <c r="A94" s="240"/>
      <c r="B94" s="241" t="s">
        <v>248</v>
      </c>
      <c r="C94" s="231">
        <v>0</v>
      </c>
      <c r="D94" s="232">
        <v>0</v>
      </c>
      <c r="E94" s="232">
        <v>0</v>
      </c>
      <c r="F94" s="232">
        <v>0</v>
      </c>
      <c r="G94" s="232">
        <v>0</v>
      </c>
      <c r="H94" s="232">
        <v>0</v>
      </c>
      <c r="I94" s="232">
        <v>0</v>
      </c>
      <c r="J94" s="232">
        <v>0</v>
      </c>
      <c r="K94" s="232">
        <v>0</v>
      </c>
      <c r="L94" s="232">
        <v>0</v>
      </c>
      <c r="M94" s="232">
        <v>0</v>
      </c>
      <c r="N94" s="232">
        <v>0</v>
      </c>
    </row>
    <row r="95" spans="1:14" ht="10.7" customHeight="1">
      <c r="A95" s="240"/>
      <c r="B95" s="241" t="s">
        <v>249</v>
      </c>
      <c r="C95" s="231">
        <v>0</v>
      </c>
      <c r="D95" s="232">
        <v>0</v>
      </c>
      <c r="E95" s="232">
        <v>0</v>
      </c>
      <c r="F95" s="232">
        <v>0</v>
      </c>
      <c r="G95" s="232">
        <v>0</v>
      </c>
      <c r="H95" s="232">
        <v>0</v>
      </c>
      <c r="I95" s="232">
        <v>0</v>
      </c>
      <c r="J95" s="232">
        <v>0</v>
      </c>
      <c r="K95" s="232">
        <v>0</v>
      </c>
      <c r="L95" s="232">
        <v>0</v>
      </c>
      <c r="M95" s="232">
        <v>0</v>
      </c>
      <c r="N95" s="232">
        <v>0</v>
      </c>
    </row>
    <row r="96" spans="1:14" ht="10.7" customHeight="1">
      <c r="A96" s="242" t="s">
        <v>121</v>
      </c>
      <c r="B96" s="241" t="s">
        <v>250</v>
      </c>
      <c r="C96" s="231">
        <v>0</v>
      </c>
      <c r="D96" s="232">
        <v>0</v>
      </c>
      <c r="E96" s="232">
        <v>0</v>
      </c>
      <c r="F96" s="232">
        <v>0</v>
      </c>
      <c r="G96" s="232">
        <v>0</v>
      </c>
      <c r="H96" s="232">
        <v>0</v>
      </c>
      <c r="I96" s="232">
        <v>0</v>
      </c>
      <c r="J96" s="232">
        <v>0</v>
      </c>
      <c r="K96" s="232">
        <v>0</v>
      </c>
      <c r="L96" s="232">
        <v>0</v>
      </c>
      <c r="M96" s="232">
        <v>0</v>
      </c>
      <c r="N96" s="232">
        <v>0</v>
      </c>
    </row>
    <row r="97" spans="1:14" ht="10.7" customHeight="1">
      <c r="A97" s="240"/>
      <c r="B97" s="241" t="s">
        <v>248</v>
      </c>
      <c r="C97" s="231">
        <v>0</v>
      </c>
      <c r="D97" s="232">
        <v>0</v>
      </c>
      <c r="E97" s="232">
        <v>0</v>
      </c>
      <c r="F97" s="232">
        <v>0</v>
      </c>
      <c r="G97" s="232">
        <v>0</v>
      </c>
      <c r="H97" s="232">
        <v>0</v>
      </c>
      <c r="I97" s="232">
        <v>0</v>
      </c>
      <c r="J97" s="232">
        <v>0</v>
      </c>
      <c r="K97" s="232">
        <v>0</v>
      </c>
      <c r="L97" s="232">
        <v>0</v>
      </c>
      <c r="M97" s="232">
        <v>0</v>
      </c>
      <c r="N97" s="232">
        <v>0</v>
      </c>
    </row>
    <row r="98" spans="1:14" ht="10.7" customHeight="1">
      <c r="A98" s="240"/>
      <c r="B98" s="241" t="s">
        <v>249</v>
      </c>
      <c r="C98" s="231">
        <v>0</v>
      </c>
      <c r="D98" s="232">
        <v>0</v>
      </c>
      <c r="E98" s="232">
        <v>0</v>
      </c>
      <c r="F98" s="232">
        <v>0</v>
      </c>
      <c r="G98" s="232">
        <v>0</v>
      </c>
      <c r="H98" s="232">
        <v>0</v>
      </c>
      <c r="I98" s="232">
        <v>0</v>
      </c>
      <c r="J98" s="232">
        <v>0</v>
      </c>
      <c r="K98" s="232">
        <v>0</v>
      </c>
      <c r="L98" s="232">
        <v>0</v>
      </c>
      <c r="M98" s="232">
        <v>0</v>
      </c>
      <c r="N98" s="232">
        <v>0</v>
      </c>
    </row>
    <row r="99" spans="1:14" ht="10.7" customHeight="1">
      <c r="A99" s="242" t="s">
        <v>122</v>
      </c>
      <c r="B99" s="241" t="s">
        <v>251</v>
      </c>
      <c r="C99" s="231">
        <v>0</v>
      </c>
      <c r="D99" s="232">
        <v>0</v>
      </c>
      <c r="E99" s="232">
        <v>0</v>
      </c>
      <c r="F99" s="232">
        <v>0</v>
      </c>
      <c r="G99" s="232">
        <v>0</v>
      </c>
      <c r="H99" s="232">
        <v>0</v>
      </c>
      <c r="I99" s="232">
        <v>22285127</v>
      </c>
      <c r="J99" s="232">
        <v>0</v>
      </c>
      <c r="K99" s="232">
        <v>22285127</v>
      </c>
      <c r="L99" s="232">
        <v>0</v>
      </c>
      <c r="M99" s="232">
        <v>22285127</v>
      </c>
      <c r="N99" s="232">
        <v>0</v>
      </c>
    </row>
    <row r="100" spans="1:14" ht="10.7" customHeight="1">
      <c r="A100" s="240"/>
      <c r="B100" s="241" t="s">
        <v>248</v>
      </c>
      <c r="C100" s="231">
        <v>0</v>
      </c>
      <c r="D100" s="232">
        <v>0</v>
      </c>
      <c r="E100" s="232">
        <v>0</v>
      </c>
      <c r="F100" s="232">
        <v>0</v>
      </c>
      <c r="G100" s="232">
        <v>0</v>
      </c>
      <c r="H100" s="232">
        <v>0</v>
      </c>
      <c r="I100" s="232">
        <v>0</v>
      </c>
      <c r="J100" s="232">
        <v>0</v>
      </c>
      <c r="K100" s="232">
        <v>0</v>
      </c>
      <c r="L100" s="232">
        <v>0</v>
      </c>
      <c r="M100" s="232">
        <v>0</v>
      </c>
      <c r="N100" s="232">
        <v>0</v>
      </c>
    </row>
    <row r="101" spans="1:14" ht="10.7" customHeight="1">
      <c r="A101" s="240"/>
      <c r="B101" s="241" t="s">
        <v>249</v>
      </c>
      <c r="C101" s="231">
        <v>0</v>
      </c>
      <c r="D101" s="232">
        <v>0</v>
      </c>
      <c r="E101" s="232">
        <v>0</v>
      </c>
      <c r="F101" s="232">
        <v>0</v>
      </c>
      <c r="G101" s="232">
        <v>0</v>
      </c>
      <c r="H101" s="232">
        <v>0</v>
      </c>
      <c r="I101" s="232">
        <v>22285127</v>
      </c>
      <c r="J101" s="232">
        <v>0</v>
      </c>
      <c r="K101" s="232">
        <v>22285127</v>
      </c>
      <c r="L101" s="232">
        <v>0</v>
      </c>
      <c r="M101" s="232">
        <v>22285127</v>
      </c>
      <c r="N101" s="232">
        <v>0</v>
      </c>
    </row>
    <row r="102" spans="1:14" ht="10.7" customHeight="1">
      <c r="A102" s="242">
        <v>11</v>
      </c>
      <c r="B102" s="241" t="s">
        <v>66</v>
      </c>
      <c r="C102" s="231">
        <v>465291183</v>
      </c>
      <c r="D102" s="232">
        <v>86918366</v>
      </c>
      <c r="E102" s="232">
        <v>378372817</v>
      </c>
      <c r="F102" s="232">
        <v>0</v>
      </c>
      <c r="G102" s="232">
        <v>356872817</v>
      </c>
      <c r="H102" s="232">
        <v>21500000</v>
      </c>
      <c r="I102" s="232">
        <v>696157674</v>
      </c>
      <c r="J102" s="232">
        <v>183018366</v>
      </c>
      <c r="K102" s="232">
        <v>513139308</v>
      </c>
      <c r="L102" s="232">
        <v>60750000</v>
      </c>
      <c r="M102" s="232">
        <v>417939308</v>
      </c>
      <c r="N102" s="232">
        <v>34450000</v>
      </c>
    </row>
    <row r="103" spans="1:14" ht="10.7" customHeight="1">
      <c r="A103" s="242" t="s">
        <v>123</v>
      </c>
      <c r="B103" s="241" t="s">
        <v>124</v>
      </c>
      <c r="C103" s="231">
        <v>0</v>
      </c>
      <c r="D103" s="232">
        <v>0</v>
      </c>
      <c r="E103" s="232">
        <v>0</v>
      </c>
      <c r="F103" s="232">
        <v>0</v>
      </c>
      <c r="G103" s="232">
        <v>0</v>
      </c>
      <c r="H103" s="232">
        <v>0</v>
      </c>
      <c r="I103" s="232">
        <v>0</v>
      </c>
      <c r="J103" s="232">
        <v>0</v>
      </c>
      <c r="K103" s="232">
        <v>0</v>
      </c>
      <c r="L103" s="232">
        <v>0</v>
      </c>
      <c r="M103" s="232">
        <v>0</v>
      </c>
      <c r="N103" s="232">
        <v>0</v>
      </c>
    </row>
    <row r="104" spans="1:14" ht="10.7" customHeight="1">
      <c r="A104" s="242" t="s">
        <v>125</v>
      </c>
      <c r="B104" s="241" t="s">
        <v>252</v>
      </c>
      <c r="C104" s="231">
        <v>95118366</v>
      </c>
      <c r="D104" s="232">
        <v>73618366</v>
      </c>
      <c r="E104" s="232">
        <v>21500000</v>
      </c>
      <c r="F104" s="232">
        <v>0</v>
      </c>
      <c r="G104" s="232">
        <v>0</v>
      </c>
      <c r="H104" s="232">
        <v>21500000</v>
      </c>
      <c r="I104" s="232">
        <v>251918366</v>
      </c>
      <c r="J104" s="232">
        <v>169718366</v>
      </c>
      <c r="K104" s="232">
        <v>82200000</v>
      </c>
      <c r="L104" s="232">
        <v>750</v>
      </c>
      <c r="M104" s="232">
        <v>47000000</v>
      </c>
      <c r="N104" s="232">
        <v>34450000</v>
      </c>
    </row>
    <row r="105" spans="1:14" ht="10.7" customHeight="1">
      <c r="A105" s="240"/>
      <c r="B105" s="241" t="s">
        <v>253</v>
      </c>
      <c r="C105" s="231">
        <v>46675000</v>
      </c>
      <c r="D105" s="232">
        <v>46675000</v>
      </c>
      <c r="E105" s="232">
        <v>0</v>
      </c>
      <c r="F105" s="232">
        <v>0</v>
      </c>
      <c r="G105" s="232">
        <v>0</v>
      </c>
      <c r="H105" s="232">
        <v>0</v>
      </c>
      <c r="I105" s="232">
        <v>114025000</v>
      </c>
      <c r="J105" s="232">
        <v>114025000</v>
      </c>
      <c r="K105" s="232">
        <v>0</v>
      </c>
      <c r="L105" s="232">
        <v>0</v>
      </c>
      <c r="M105" s="232">
        <v>0</v>
      </c>
      <c r="N105" s="232">
        <v>0</v>
      </c>
    </row>
    <row r="106" spans="1:14" ht="10.7" customHeight="1">
      <c r="A106" s="240"/>
      <c r="B106" s="241" t="s">
        <v>254</v>
      </c>
      <c r="C106" s="231">
        <v>143366</v>
      </c>
      <c r="D106" s="232">
        <v>143366</v>
      </c>
      <c r="E106" s="232">
        <v>0</v>
      </c>
      <c r="F106" s="232">
        <v>0</v>
      </c>
      <c r="G106" s="232">
        <v>0</v>
      </c>
      <c r="H106" s="232">
        <v>0</v>
      </c>
      <c r="I106" s="232">
        <v>3643366</v>
      </c>
      <c r="J106" s="232">
        <v>3643366</v>
      </c>
      <c r="K106" s="232">
        <v>0</v>
      </c>
      <c r="L106" s="232">
        <v>0</v>
      </c>
      <c r="M106" s="232">
        <v>0</v>
      </c>
      <c r="N106" s="232">
        <v>0</v>
      </c>
    </row>
    <row r="107" spans="1:14" ht="10.7" customHeight="1">
      <c r="A107" s="242" t="s">
        <v>126</v>
      </c>
      <c r="B107" s="241" t="s">
        <v>255</v>
      </c>
      <c r="C107" s="231">
        <v>13300000</v>
      </c>
      <c r="D107" s="232">
        <v>13300000</v>
      </c>
      <c r="E107" s="232">
        <v>0</v>
      </c>
      <c r="F107" s="232">
        <v>0</v>
      </c>
      <c r="G107" s="232">
        <v>0</v>
      </c>
      <c r="H107" s="232">
        <v>0</v>
      </c>
      <c r="I107" s="232">
        <v>13300000</v>
      </c>
      <c r="J107" s="232">
        <v>13300000</v>
      </c>
      <c r="K107" s="232">
        <v>0</v>
      </c>
      <c r="L107" s="232">
        <v>0</v>
      </c>
      <c r="M107" s="232">
        <v>0</v>
      </c>
      <c r="N107" s="232">
        <v>0</v>
      </c>
    </row>
    <row r="108" spans="1:14" ht="10.7" customHeight="1">
      <c r="A108" s="240"/>
      <c r="B108" s="241" t="s">
        <v>128</v>
      </c>
      <c r="C108" s="231">
        <v>0</v>
      </c>
      <c r="D108" s="232">
        <v>0</v>
      </c>
      <c r="E108" s="232">
        <v>0</v>
      </c>
      <c r="F108" s="232">
        <v>0</v>
      </c>
      <c r="G108" s="232">
        <v>0</v>
      </c>
      <c r="H108" s="232">
        <v>0</v>
      </c>
      <c r="I108" s="232">
        <v>0</v>
      </c>
      <c r="J108" s="232">
        <v>0</v>
      </c>
      <c r="K108" s="232">
        <v>0</v>
      </c>
      <c r="L108" s="232">
        <v>0</v>
      </c>
      <c r="M108" s="232">
        <v>0</v>
      </c>
      <c r="N108" s="232">
        <v>0</v>
      </c>
    </row>
    <row r="109" spans="1:14" ht="10.7" customHeight="1">
      <c r="A109" s="242" t="s">
        <v>127</v>
      </c>
      <c r="B109" s="241" t="s">
        <v>130</v>
      </c>
      <c r="C109" s="231">
        <v>356526000</v>
      </c>
      <c r="D109" s="232">
        <v>0</v>
      </c>
      <c r="E109" s="232">
        <v>356526000</v>
      </c>
      <c r="F109" s="232">
        <v>0</v>
      </c>
      <c r="G109" s="232">
        <v>356526000</v>
      </c>
      <c r="H109" s="232">
        <v>0</v>
      </c>
      <c r="I109" s="232">
        <v>416526000</v>
      </c>
      <c r="J109" s="232">
        <v>0</v>
      </c>
      <c r="K109" s="232">
        <v>416526000</v>
      </c>
      <c r="L109" s="232">
        <v>60000000</v>
      </c>
      <c r="M109" s="232">
        <v>356526000</v>
      </c>
      <c r="N109" s="232">
        <v>0</v>
      </c>
    </row>
    <row r="110" spans="1:14" ht="10.7" customHeight="1">
      <c r="A110" s="242" t="s">
        <v>129</v>
      </c>
      <c r="B110" s="241" t="s">
        <v>132</v>
      </c>
      <c r="C110" s="231">
        <v>0</v>
      </c>
      <c r="D110" s="232">
        <v>0</v>
      </c>
      <c r="E110" s="232">
        <v>0</v>
      </c>
      <c r="F110" s="232">
        <v>0</v>
      </c>
      <c r="G110" s="232">
        <v>0</v>
      </c>
      <c r="H110" s="232">
        <v>0</v>
      </c>
      <c r="I110" s="232">
        <v>0</v>
      </c>
      <c r="J110" s="232">
        <v>0</v>
      </c>
      <c r="K110" s="232">
        <v>0</v>
      </c>
      <c r="L110" s="232">
        <v>0</v>
      </c>
      <c r="M110" s="232">
        <v>0</v>
      </c>
      <c r="N110" s="232">
        <v>0</v>
      </c>
    </row>
    <row r="111" spans="1:14" ht="10.7" customHeight="1">
      <c r="A111" s="242" t="s">
        <v>131</v>
      </c>
      <c r="B111" s="241" t="s">
        <v>173</v>
      </c>
      <c r="C111" s="231">
        <v>0</v>
      </c>
      <c r="D111" s="232">
        <v>0</v>
      </c>
      <c r="E111" s="232">
        <v>0</v>
      </c>
      <c r="F111" s="232">
        <v>0</v>
      </c>
      <c r="G111" s="232">
        <v>0</v>
      </c>
      <c r="H111" s="232">
        <v>0</v>
      </c>
      <c r="I111" s="232">
        <v>0</v>
      </c>
      <c r="J111" s="232">
        <v>0</v>
      </c>
      <c r="K111" s="232">
        <v>0</v>
      </c>
      <c r="L111" s="232">
        <v>0</v>
      </c>
      <c r="M111" s="232">
        <v>0</v>
      </c>
      <c r="N111" s="232">
        <v>0</v>
      </c>
    </row>
    <row r="112" spans="1:14" ht="10.7" customHeight="1">
      <c r="A112" s="242" t="s">
        <v>133</v>
      </c>
      <c r="B112" s="241" t="s">
        <v>256</v>
      </c>
      <c r="C112" s="231">
        <v>0</v>
      </c>
      <c r="D112" s="232">
        <v>0</v>
      </c>
      <c r="E112" s="232">
        <v>0</v>
      </c>
      <c r="F112" s="232">
        <v>0</v>
      </c>
      <c r="G112" s="232">
        <v>0</v>
      </c>
      <c r="H112" s="232">
        <v>0</v>
      </c>
      <c r="I112" s="232">
        <v>0</v>
      </c>
      <c r="J112" s="232">
        <v>0</v>
      </c>
      <c r="K112" s="232">
        <v>0</v>
      </c>
      <c r="L112" s="232">
        <v>0</v>
      </c>
      <c r="M112" s="232">
        <v>0</v>
      </c>
      <c r="N112" s="232">
        <v>0</v>
      </c>
    </row>
    <row r="113" spans="1:14" ht="10.7" customHeight="1">
      <c r="A113" s="242" t="s">
        <v>134</v>
      </c>
      <c r="B113" s="241" t="s">
        <v>257</v>
      </c>
      <c r="C113" s="231">
        <v>346817</v>
      </c>
      <c r="D113" s="232">
        <v>0</v>
      </c>
      <c r="E113" s="232">
        <v>346817</v>
      </c>
      <c r="F113" s="232">
        <v>0</v>
      </c>
      <c r="G113" s="232">
        <v>346817</v>
      </c>
      <c r="H113" s="232">
        <v>0</v>
      </c>
      <c r="I113" s="232">
        <v>14413308</v>
      </c>
      <c r="J113" s="232">
        <v>0</v>
      </c>
      <c r="K113" s="232">
        <v>14413308</v>
      </c>
      <c r="L113" s="232">
        <v>0</v>
      </c>
      <c r="M113" s="232">
        <v>14413308</v>
      </c>
      <c r="N113" s="232">
        <v>0</v>
      </c>
    </row>
    <row r="114" spans="1:14" ht="10.7" customHeight="1">
      <c r="A114" s="240"/>
      <c r="B114" s="241" t="s">
        <v>549</v>
      </c>
      <c r="C114" s="231">
        <v>0</v>
      </c>
      <c r="D114" s="232">
        <v>0</v>
      </c>
      <c r="E114" s="232">
        <v>0</v>
      </c>
      <c r="F114" s="232">
        <v>0</v>
      </c>
      <c r="G114" s="232">
        <v>0</v>
      </c>
      <c r="H114" s="232">
        <v>0</v>
      </c>
      <c r="I114" s="232">
        <v>0</v>
      </c>
      <c r="J114" s="232">
        <v>0</v>
      </c>
      <c r="K114" s="232">
        <v>0</v>
      </c>
      <c r="L114" s="232">
        <v>0</v>
      </c>
      <c r="M114" s="232">
        <v>0</v>
      </c>
      <c r="N114" s="232">
        <v>0</v>
      </c>
    </row>
    <row r="115" spans="1:14" ht="10.7" customHeight="1">
      <c r="A115" s="242">
        <v>12</v>
      </c>
      <c r="B115" s="241" t="s">
        <v>258</v>
      </c>
      <c r="C115" s="231">
        <v>0</v>
      </c>
      <c r="D115" s="232">
        <v>0</v>
      </c>
      <c r="E115" s="232">
        <v>0</v>
      </c>
      <c r="F115" s="232">
        <v>0</v>
      </c>
      <c r="G115" s="232">
        <v>0</v>
      </c>
      <c r="H115" s="232">
        <v>0</v>
      </c>
      <c r="I115" s="232">
        <v>0</v>
      </c>
      <c r="J115" s="232">
        <v>0</v>
      </c>
      <c r="K115" s="232">
        <v>0</v>
      </c>
      <c r="L115" s="232">
        <v>0</v>
      </c>
      <c r="M115" s="232">
        <v>0</v>
      </c>
      <c r="N115" s="232">
        <v>0</v>
      </c>
    </row>
    <row r="116" spans="1:14" ht="10.7" customHeight="1">
      <c r="A116" s="240"/>
      <c r="B116" s="241" t="s">
        <v>259</v>
      </c>
      <c r="C116" s="231">
        <v>0</v>
      </c>
      <c r="D116" s="232">
        <v>0</v>
      </c>
      <c r="E116" s="232">
        <v>0</v>
      </c>
      <c r="F116" s="232">
        <v>0</v>
      </c>
      <c r="G116" s="232">
        <v>0</v>
      </c>
      <c r="H116" s="232">
        <v>0</v>
      </c>
      <c r="I116" s="232">
        <v>0</v>
      </c>
      <c r="J116" s="232">
        <v>0</v>
      </c>
      <c r="K116" s="232">
        <v>0</v>
      </c>
      <c r="L116" s="232">
        <v>0</v>
      </c>
      <c r="M116" s="232">
        <v>0</v>
      </c>
      <c r="N116" s="232">
        <v>0</v>
      </c>
    </row>
    <row r="117" spans="1:14" ht="10.7" customHeight="1">
      <c r="A117" s="242">
        <v>13</v>
      </c>
      <c r="B117" s="241" t="s">
        <v>312</v>
      </c>
      <c r="C117" s="231">
        <v>0</v>
      </c>
      <c r="D117" s="232">
        <v>0</v>
      </c>
      <c r="E117" s="232">
        <v>0</v>
      </c>
      <c r="F117" s="232">
        <v>0</v>
      </c>
      <c r="G117" s="232">
        <v>0</v>
      </c>
      <c r="H117" s="232">
        <v>0</v>
      </c>
      <c r="I117" s="232">
        <v>0</v>
      </c>
      <c r="J117" s="232">
        <v>0</v>
      </c>
      <c r="K117" s="232">
        <v>0</v>
      </c>
      <c r="L117" s="232">
        <v>0</v>
      </c>
      <c r="M117" s="232">
        <v>0</v>
      </c>
      <c r="N117" s="232">
        <v>0</v>
      </c>
    </row>
    <row r="118" spans="1:14" ht="10.7" customHeight="1">
      <c r="A118" s="240"/>
      <c r="B118" s="241" t="s">
        <v>260</v>
      </c>
      <c r="C118" s="231">
        <v>0</v>
      </c>
      <c r="D118" s="232">
        <v>0</v>
      </c>
      <c r="E118" s="232">
        <v>0</v>
      </c>
      <c r="F118" s="232">
        <v>0</v>
      </c>
      <c r="G118" s="232">
        <v>0</v>
      </c>
      <c r="H118" s="232">
        <v>0</v>
      </c>
      <c r="I118" s="232">
        <v>0</v>
      </c>
      <c r="J118" s="232">
        <v>0</v>
      </c>
      <c r="K118" s="232">
        <v>0</v>
      </c>
      <c r="L118" s="232">
        <v>0</v>
      </c>
      <c r="M118" s="232">
        <v>0</v>
      </c>
      <c r="N118" s="232">
        <v>0</v>
      </c>
    </row>
    <row r="119" spans="1:14" ht="10.7" customHeight="1">
      <c r="A119" s="240"/>
      <c r="B119" s="241" t="s">
        <v>261</v>
      </c>
      <c r="C119" s="231">
        <v>0</v>
      </c>
      <c r="D119" s="232">
        <v>0</v>
      </c>
      <c r="E119" s="232">
        <v>0</v>
      </c>
      <c r="F119" s="232">
        <v>0</v>
      </c>
      <c r="G119" s="232">
        <v>0</v>
      </c>
      <c r="H119" s="232">
        <v>0</v>
      </c>
      <c r="I119" s="232">
        <v>0</v>
      </c>
      <c r="J119" s="232">
        <v>0</v>
      </c>
      <c r="K119" s="232">
        <v>0</v>
      </c>
      <c r="L119" s="232">
        <v>0</v>
      </c>
      <c r="M119" s="232">
        <v>0</v>
      </c>
      <c r="N119" s="232">
        <v>0</v>
      </c>
    </row>
    <row r="120" spans="1:14" ht="10.7" customHeight="1">
      <c r="A120" s="242" t="s">
        <v>262</v>
      </c>
      <c r="B120" s="241" t="s">
        <v>263</v>
      </c>
      <c r="C120" s="231">
        <v>0</v>
      </c>
      <c r="D120" s="232">
        <v>0</v>
      </c>
      <c r="E120" s="232">
        <v>0</v>
      </c>
      <c r="F120" s="232">
        <v>0</v>
      </c>
      <c r="G120" s="232">
        <v>0</v>
      </c>
      <c r="H120" s="232">
        <v>0</v>
      </c>
      <c r="I120" s="232">
        <v>0</v>
      </c>
      <c r="J120" s="232">
        <v>0</v>
      </c>
      <c r="K120" s="232">
        <v>0</v>
      </c>
      <c r="L120" s="232">
        <v>0</v>
      </c>
      <c r="M120" s="232">
        <v>0</v>
      </c>
      <c r="N120" s="232">
        <v>0</v>
      </c>
    </row>
    <row r="121" spans="1:14" ht="10.7" customHeight="1">
      <c r="A121" s="242" t="s">
        <v>264</v>
      </c>
      <c r="B121" s="241" t="s">
        <v>265</v>
      </c>
      <c r="C121" s="231">
        <v>0</v>
      </c>
      <c r="D121" s="232">
        <v>0</v>
      </c>
      <c r="E121" s="232">
        <v>0</v>
      </c>
      <c r="F121" s="232">
        <v>0</v>
      </c>
      <c r="G121" s="232">
        <v>0</v>
      </c>
      <c r="H121" s="232">
        <v>0</v>
      </c>
      <c r="I121" s="232">
        <v>0</v>
      </c>
      <c r="J121" s="232">
        <v>0</v>
      </c>
      <c r="K121" s="232">
        <v>0</v>
      </c>
      <c r="L121" s="232">
        <v>0</v>
      </c>
      <c r="M121" s="232">
        <v>0</v>
      </c>
      <c r="N121" s="232">
        <v>0</v>
      </c>
    </row>
    <row r="122" spans="1:14" ht="10.7" customHeight="1">
      <c r="A122" s="242" t="s">
        <v>266</v>
      </c>
      <c r="B122" s="241" t="s">
        <v>267</v>
      </c>
      <c r="C122" s="231">
        <v>0</v>
      </c>
      <c r="D122" s="232">
        <v>0</v>
      </c>
      <c r="E122" s="232">
        <v>0</v>
      </c>
      <c r="F122" s="232">
        <v>0</v>
      </c>
      <c r="G122" s="232">
        <v>0</v>
      </c>
      <c r="H122" s="232">
        <v>0</v>
      </c>
      <c r="I122" s="232">
        <v>0</v>
      </c>
      <c r="J122" s="232">
        <v>0</v>
      </c>
      <c r="K122" s="232">
        <v>0</v>
      </c>
      <c r="L122" s="232">
        <v>0</v>
      </c>
      <c r="M122" s="232">
        <v>0</v>
      </c>
      <c r="N122" s="232">
        <v>0</v>
      </c>
    </row>
    <row r="123" spans="1:14" ht="10.7" customHeight="1">
      <c r="A123" s="242" t="s">
        <v>268</v>
      </c>
      <c r="B123" s="241" t="s">
        <v>269</v>
      </c>
      <c r="C123" s="231">
        <v>0</v>
      </c>
      <c r="D123" s="232">
        <v>0</v>
      </c>
      <c r="E123" s="232">
        <v>0</v>
      </c>
      <c r="F123" s="232">
        <v>0</v>
      </c>
      <c r="G123" s="232">
        <v>0</v>
      </c>
      <c r="H123" s="232">
        <v>0</v>
      </c>
      <c r="I123" s="232">
        <v>0</v>
      </c>
      <c r="J123" s="232">
        <v>0</v>
      </c>
      <c r="K123" s="232">
        <v>0</v>
      </c>
      <c r="L123" s="232">
        <v>0</v>
      </c>
      <c r="M123" s="232">
        <v>0</v>
      </c>
      <c r="N123" s="232">
        <v>0</v>
      </c>
    </row>
    <row r="124" spans="1:14" ht="10.7" customHeight="1">
      <c r="A124" s="240"/>
      <c r="B124" s="241" t="s">
        <v>313</v>
      </c>
      <c r="C124" s="231">
        <v>0</v>
      </c>
      <c r="D124" s="232">
        <v>0</v>
      </c>
      <c r="E124" s="232">
        <v>0</v>
      </c>
      <c r="F124" s="232">
        <v>0</v>
      </c>
      <c r="G124" s="232">
        <v>0</v>
      </c>
      <c r="H124" s="232">
        <v>0</v>
      </c>
      <c r="I124" s="232">
        <v>0</v>
      </c>
      <c r="J124" s="232">
        <v>0</v>
      </c>
      <c r="K124" s="232">
        <v>0</v>
      </c>
      <c r="L124" s="232">
        <v>0</v>
      </c>
      <c r="M124" s="232">
        <v>0</v>
      </c>
      <c r="N124" s="232">
        <v>0</v>
      </c>
    </row>
    <row r="125" spans="1:14" ht="10.7" customHeight="1">
      <c r="A125" s="240"/>
      <c r="B125" s="241" t="s">
        <v>270</v>
      </c>
      <c r="C125" s="231">
        <v>0</v>
      </c>
      <c r="D125" s="232">
        <v>0</v>
      </c>
      <c r="E125" s="232">
        <v>0</v>
      </c>
      <c r="F125" s="232">
        <v>0</v>
      </c>
      <c r="G125" s="232">
        <v>0</v>
      </c>
      <c r="H125" s="232">
        <v>0</v>
      </c>
      <c r="I125" s="232">
        <v>0</v>
      </c>
      <c r="J125" s="232">
        <v>0</v>
      </c>
      <c r="K125" s="232">
        <v>0</v>
      </c>
      <c r="L125" s="232">
        <v>0</v>
      </c>
      <c r="M125" s="232">
        <v>0</v>
      </c>
      <c r="N125" s="232">
        <v>0</v>
      </c>
    </row>
    <row r="126" spans="1:14" ht="10.7" customHeight="1">
      <c r="A126" s="242" t="s">
        <v>271</v>
      </c>
      <c r="B126" s="241" t="s">
        <v>314</v>
      </c>
      <c r="C126" s="231">
        <v>0</v>
      </c>
      <c r="D126" s="232">
        <v>0</v>
      </c>
      <c r="E126" s="232">
        <v>0</v>
      </c>
      <c r="F126" s="232">
        <v>0</v>
      </c>
      <c r="G126" s="232">
        <v>0</v>
      </c>
      <c r="H126" s="232">
        <v>0</v>
      </c>
      <c r="I126" s="232">
        <v>0</v>
      </c>
      <c r="J126" s="232">
        <v>0</v>
      </c>
      <c r="K126" s="232">
        <v>0</v>
      </c>
      <c r="L126" s="232">
        <v>0</v>
      </c>
      <c r="M126" s="232">
        <v>0</v>
      </c>
      <c r="N126" s="232">
        <v>0</v>
      </c>
    </row>
    <row r="127" spans="1:14" ht="10.7" customHeight="1">
      <c r="A127" s="242" t="s">
        <v>55</v>
      </c>
      <c r="B127" s="241" t="s">
        <v>136</v>
      </c>
      <c r="C127" s="231">
        <v>0</v>
      </c>
      <c r="D127" s="232">
        <v>0</v>
      </c>
      <c r="E127" s="232">
        <v>0</v>
      </c>
      <c r="F127" s="232">
        <v>0</v>
      </c>
      <c r="G127" s="232">
        <v>0</v>
      </c>
      <c r="H127" s="232">
        <v>0</v>
      </c>
      <c r="I127" s="232">
        <v>0</v>
      </c>
      <c r="J127" s="232">
        <v>0</v>
      </c>
      <c r="K127" s="232">
        <v>0</v>
      </c>
      <c r="L127" s="232">
        <v>0</v>
      </c>
      <c r="M127" s="232">
        <v>0</v>
      </c>
      <c r="N127" s="232">
        <v>0</v>
      </c>
    </row>
    <row r="128" spans="1:14" ht="10.7" customHeight="1">
      <c r="A128" s="242">
        <v>1</v>
      </c>
      <c r="B128" s="241" t="s">
        <v>315</v>
      </c>
      <c r="C128" s="231">
        <v>0</v>
      </c>
      <c r="D128" s="232">
        <v>0</v>
      </c>
      <c r="E128" s="232">
        <v>0</v>
      </c>
      <c r="F128" s="232">
        <v>0</v>
      </c>
      <c r="G128" s="232">
        <v>0</v>
      </c>
      <c r="H128" s="232">
        <v>0</v>
      </c>
      <c r="I128" s="232">
        <v>0</v>
      </c>
      <c r="J128" s="232">
        <v>0</v>
      </c>
      <c r="K128" s="232">
        <v>0</v>
      </c>
      <c r="L128" s="232">
        <v>0</v>
      </c>
      <c r="M128" s="232">
        <v>0</v>
      </c>
      <c r="N128" s="232">
        <v>0</v>
      </c>
    </row>
    <row r="129" spans="1:14" ht="10.7" customHeight="1">
      <c r="A129" s="242" t="s">
        <v>89</v>
      </c>
      <c r="B129" s="241" t="s">
        <v>28</v>
      </c>
      <c r="C129" s="231">
        <v>0</v>
      </c>
      <c r="D129" s="232">
        <v>0</v>
      </c>
      <c r="E129" s="232">
        <v>0</v>
      </c>
      <c r="F129" s="232">
        <v>0</v>
      </c>
      <c r="G129" s="232">
        <v>0</v>
      </c>
      <c r="H129" s="232">
        <v>0</v>
      </c>
      <c r="I129" s="232">
        <v>0</v>
      </c>
      <c r="J129" s="232">
        <v>0</v>
      </c>
      <c r="K129" s="232">
        <v>0</v>
      </c>
      <c r="L129" s="232">
        <v>0</v>
      </c>
      <c r="M129" s="232">
        <v>0</v>
      </c>
      <c r="N129" s="232">
        <v>0</v>
      </c>
    </row>
    <row r="130" spans="1:14" ht="10.7" customHeight="1">
      <c r="A130" s="242" t="s">
        <v>91</v>
      </c>
      <c r="B130" s="241" t="s">
        <v>27</v>
      </c>
      <c r="C130" s="231">
        <v>0</v>
      </c>
      <c r="D130" s="232">
        <v>0</v>
      </c>
      <c r="E130" s="232">
        <v>0</v>
      </c>
      <c r="F130" s="232">
        <v>0</v>
      </c>
      <c r="G130" s="232">
        <v>0</v>
      </c>
      <c r="H130" s="232">
        <v>0</v>
      </c>
      <c r="I130" s="232">
        <v>0</v>
      </c>
      <c r="J130" s="232">
        <v>0</v>
      </c>
      <c r="K130" s="232">
        <v>0</v>
      </c>
      <c r="L130" s="232">
        <v>0</v>
      </c>
      <c r="M130" s="232">
        <v>0</v>
      </c>
      <c r="N130" s="232">
        <v>0</v>
      </c>
    </row>
    <row r="131" spans="1:14" ht="10.7" customHeight="1">
      <c r="A131" s="242" t="s">
        <v>92</v>
      </c>
      <c r="B131" s="241" t="s">
        <v>137</v>
      </c>
      <c r="C131" s="231">
        <v>0</v>
      </c>
      <c r="D131" s="232">
        <v>0</v>
      </c>
      <c r="E131" s="232">
        <v>0</v>
      </c>
      <c r="F131" s="232">
        <v>0</v>
      </c>
      <c r="G131" s="232">
        <v>0</v>
      </c>
      <c r="H131" s="232">
        <v>0</v>
      </c>
      <c r="I131" s="232">
        <v>0</v>
      </c>
      <c r="J131" s="232">
        <v>0</v>
      </c>
      <c r="K131" s="232">
        <v>0</v>
      </c>
      <c r="L131" s="232">
        <v>0</v>
      </c>
      <c r="M131" s="232">
        <v>0</v>
      </c>
      <c r="N131" s="232">
        <v>0</v>
      </c>
    </row>
    <row r="132" spans="1:14" ht="10.7" customHeight="1">
      <c r="A132" s="242" t="s">
        <v>93</v>
      </c>
      <c r="B132" s="241" t="s">
        <v>138</v>
      </c>
      <c r="C132" s="231">
        <v>0</v>
      </c>
      <c r="D132" s="232">
        <v>0</v>
      </c>
      <c r="E132" s="232">
        <v>0</v>
      </c>
      <c r="F132" s="232">
        <v>0</v>
      </c>
      <c r="G132" s="232">
        <v>0</v>
      </c>
      <c r="H132" s="232">
        <v>0</v>
      </c>
      <c r="I132" s="232">
        <v>0</v>
      </c>
      <c r="J132" s="232">
        <v>0</v>
      </c>
      <c r="K132" s="232">
        <v>0</v>
      </c>
      <c r="L132" s="232">
        <v>0</v>
      </c>
      <c r="M132" s="232">
        <v>0</v>
      </c>
      <c r="N132" s="232">
        <v>0</v>
      </c>
    </row>
    <row r="133" spans="1:14" ht="10.7" customHeight="1">
      <c r="A133" s="242" t="s">
        <v>94</v>
      </c>
      <c r="B133" s="241" t="s">
        <v>139</v>
      </c>
      <c r="C133" s="231">
        <v>0</v>
      </c>
      <c r="D133" s="232">
        <v>0</v>
      </c>
      <c r="E133" s="232">
        <v>0</v>
      </c>
      <c r="F133" s="232">
        <v>0</v>
      </c>
      <c r="G133" s="232">
        <v>0</v>
      </c>
      <c r="H133" s="232">
        <v>0</v>
      </c>
      <c r="I133" s="232">
        <v>0</v>
      </c>
      <c r="J133" s="232">
        <v>0</v>
      </c>
      <c r="K133" s="232">
        <v>0</v>
      </c>
      <c r="L133" s="232">
        <v>0</v>
      </c>
      <c r="M133" s="232">
        <v>0</v>
      </c>
      <c r="N133" s="232">
        <v>0</v>
      </c>
    </row>
    <row r="134" spans="1:14" ht="10.7" customHeight="1">
      <c r="A134" s="242" t="s">
        <v>95</v>
      </c>
      <c r="B134" s="241" t="s">
        <v>272</v>
      </c>
      <c r="C134" s="231">
        <v>0</v>
      </c>
      <c r="D134" s="232">
        <v>0</v>
      </c>
      <c r="E134" s="232">
        <v>0</v>
      </c>
      <c r="F134" s="232">
        <v>0</v>
      </c>
      <c r="G134" s="232">
        <v>0</v>
      </c>
      <c r="H134" s="232">
        <v>0</v>
      </c>
      <c r="I134" s="232">
        <v>0</v>
      </c>
      <c r="J134" s="232">
        <v>0</v>
      </c>
      <c r="K134" s="232">
        <v>0</v>
      </c>
      <c r="L134" s="232">
        <v>0</v>
      </c>
      <c r="M134" s="232">
        <v>0</v>
      </c>
      <c r="N134" s="232">
        <v>0</v>
      </c>
    </row>
    <row r="135" spans="1:14" ht="10.7" customHeight="1">
      <c r="A135" s="242" t="s">
        <v>96</v>
      </c>
      <c r="B135" s="241" t="s">
        <v>273</v>
      </c>
      <c r="C135" s="231">
        <v>0</v>
      </c>
      <c r="D135" s="232">
        <v>0</v>
      </c>
      <c r="E135" s="232">
        <v>0</v>
      </c>
      <c r="F135" s="232">
        <v>0</v>
      </c>
      <c r="G135" s="232">
        <v>0</v>
      </c>
      <c r="H135" s="232">
        <v>0</v>
      </c>
      <c r="I135" s="232">
        <v>0</v>
      </c>
      <c r="J135" s="232">
        <v>0</v>
      </c>
      <c r="K135" s="232">
        <v>0</v>
      </c>
      <c r="L135" s="232">
        <v>0</v>
      </c>
      <c r="M135" s="232">
        <v>0</v>
      </c>
      <c r="N135" s="232">
        <v>0</v>
      </c>
    </row>
    <row r="136" spans="1:14" ht="10.7" customHeight="1">
      <c r="A136" s="242" t="s">
        <v>97</v>
      </c>
      <c r="B136" s="241" t="s">
        <v>274</v>
      </c>
      <c r="C136" s="231">
        <v>0</v>
      </c>
      <c r="D136" s="232">
        <v>0</v>
      </c>
      <c r="E136" s="232">
        <v>0</v>
      </c>
      <c r="F136" s="232">
        <v>0</v>
      </c>
      <c r="G136" s="232">
        <v>0</v>
      </c>
      <c r="H136" s="232">
        <v>0</v>
      </c>
      <c r="I136" s="232">
        <v>0</v>
      </c>
      <c r="J136" s="232">
        <v>0</v>
      </c>
      <c r="K136" s="232">
        <v>0</v>
      </c>
      <c r="L136" s="232">
        <v>0</v>
      </c>
      <c r="M136" s="232">
        <v>0</v>
      </c>
      <c r="N136" s="232">
        <v>0</v>
      </c>
    </row>
    <row r="137" spans="1:14" ht="10.7" customHeight="1">
      <c r="A137" s="242">
        <v>2</v>
      </c>
      <c r="B137" s="241" t="s">
        <v>316</v>
      </c>
      <c r="C137" s="231">
        <v>0</v>
      </c>
      <c r="D137" s="232">
        <v>0</v>
      </c>
      <c r="E137" s="232">
        <v>0</v>
      </c>
      <c r="F137" s="232">
        <v>0</v>
      </c>
      <c r="G137" s="232">
        <v>0</v>
      </c>
      <c r="H137" s="232">
        <v>0</v>
      </c>
      <c r="I137" s="232">
        <v>0</v>
      </c>
      <c r="J137" s="232">
        <v>0</v>
      </c>
      <c r="K137" s="232">
        <v>0</v>
      </c>
      <c r="L137" s="232">
        <v>0</v>
      </c>
      <c r="M137" s="232">
        <v>0</v>
      </c>
      <c r="N137" s="232">
        <v>0</v>
      </c>
    </row>
    <row r="138" spans="1:14" ht="10.7" customHeight="1">
      <c r="A138" s="242" t="s">
        <v>98</v>
      </c>
      <c r="B138" s="241" t="s">
        <v>28</v>
      </c>
      <c r="C138" s="231">
        <v>0</v>
      </c>
      <c r="D138" s="232">
        <v>0</v>
      </c>
      <c r="E138" s="232">
        <v>0</v>
      </c>
      <c r="F138" s="232">
        <v>0</v>
      </c>
      <c r="G138" s="232">
        <v>0</v>
      </c>
      <c r="H138" s="232">
        <v>0</v>
      </c>
      <c r="I138" s="232">
        <v>0</v>
      </c>
      <c r="J138" s="232">
        <v>0</v>
      </c>
      <c r="K138" s="232">
        <v>0</v>
      </c>
      <c r="L138" s="232">
        <v>0</v>
      </c>
      <c r="M138" s="232">
        <v>0</v>
      </c>
      <c r="N138" s="232">
        <v>0</v>
      </c>
    </row>
    <row r="139" spans="1:14" ht="10.7" customHeight="1">
      <c r="A139" s="242" t="s">
        <v>99</v>
      </c>
      <c r="B139" s="241" t="s">
        <v>27</v>
      </c>
      <c r="C139" s="231">
        <v>0</v>
      </c>
      <c r="D139" s="232">
        <v>0</v>
      </c>
      <c r="E139" s="232">
        <v>0</v>
      </c>
      <c r="F139" s="232">
        <v>0</v>
      </c>
      <c r="G139" s="232">
        <v>0</v>
      </c>
      <c r="H139" s="232">
        <v>0</v>
      </c>
      <c r="I139" s="232">
        <v>0</v>
      </c>
      <c r="J139" s="232">
        <v>0</v>
      </c>
      <c r="K139" s="232">
        <v>0</v>
      </c>
      <c r="L139" s="232">
        <v>0</v>
      </c>
      <c r="M139" s="232">
        <v>0</v>
      </c>
      <c r="N139" s="232">
        <v>0</v>
      </c>
    </row>
    <row r="140" spans="1:14" ht="10.7" customHeight="1">
      <c r="A140" s="242" t="s">
        <v>100</v>
      </c>
      <c r="B140" s="241" t="s">
        <v>275</v>
      </c>
      <c r="C140" s="231">
        <v>0</v>
      </c>
      <c r="D140" s="232">
        <v>0</v>
      </c>
      <c r="E140" s="232">
        <v>0</v>
      </c>
      <c r="F140" s="232">
        <v>0</v>
      </c>
      <c r="G140" s="232">
        <v>0</v>
      </c>
      <c r="H140" s="232">
        <v>0</v>
      </c>
      <c r="I140" s="232">
        <v>0</v>
      </c>
      <c r="J140" s="232">
        <v>0</v>
      </c>
      <c r="K140" s="232">
        <v>0</v>
      </c>
      <c r="L140" s="232">
        <v>0</v>
      </c>
      <c r="M140" s="232">
        <v>0</v>
      </c>
      <c r="N140" s="232">
        <v>0</v>
      </c>
    </row>
    <row r="141" spans="1:14" ht="10.7" customHeight="1">
      <c r="A141" s="242" t="s">
        <v>101</v>
      </c>
      <c r="B141" s="241" t="s">
        <v>137</v>
      </c>
      <c r="C141" s="231">
        <v>0</v>
      </c>
      <c r="D141" s="232">
        <v>0</v>
      </c>
      <c r="E141" s="232">
        <v>0</v>
      </c>
      <c r="F141" s="232">
        <v>0</v>
      </c>
      <c r="G141" s="232">
        <v>0</v>
      </c>
      <c r="H141" s="232">
        <v>0</v>
      </c>
      <c r="I141" s="232">
        <v>0</v>
      </c>
      <c r="J141" s="232">
        <v>0</v>
      </c>
      <c r="K141" s="232">
        <v>0</v>
      </c>
      <c r="L141" s="232">
        <v>0</v>
      </c>
      <c r="M141" s="232">
        <v>0</v>
      </c>
      <c r="N141" s="232">
        <v>0</v>
      </c>
    </row>
    <row r="142" spans="1:14" ht="10.7" customHeight="1">
      <c r="A142" s="242" t="s">
        <v>102</v>
      </c>
      <c r="B142" s="241" t="s">
        <v>139</v>
      </c>
      <c r="C142" s="231">
        <v>0</v>
      </c>
      <c r="D142" s="232">
        <v>0</v>
      </c>
      <c r="E142" s="232">
        <v>0</v>
      </c>
      <c r="F142" s="232">
        <v>0</v>
      </c>
      <c r="G142" s="232">
        <v>0</v>
      </c>
      <c r="H142" s="232">
        <v>0</v>
      </c>
      <c r="I142" s="232">
        <v>0</v>
      </c>
      <c r="J142" s="232">
        <v>0</v>
      </c>
      <c r="K142" s="232">
        <v>0</v>
      </c>
      <c r="L142" s="232">
        <v>0</v>
      </c>
      <c r="M142" s="232">
        <v>0</v>
      </c>
      <c r="N142" s="232">
        <v>0</v>
      </c>
    </row>
    <row r="143" spans="1:14" ht="10.7" customHeight="1">
      <c r="A143" s="242" t="s">
        <v>103</v>
      </c>
      <c r="B143" s="241" t="s">
        <v>276</v>
      </c>
      <c r="C143" s="231">
        <v>0</v>
      </c>
      <c r="D143" s="232">
        <v>0</v>
      </c>
      <c r="E143" s="232">
        <v>0</v>
      </c>
      <c r="F143" s="232">
        <v>0</v>
      </c>
      <c r="G143" s="232">
        <v>0</v>
      </c>
      <c r="H143" s="232">
        <v>0</v>
      </c>
      <c r="I143" s="232">
        <v>0</v>
      </c>
      <c r="J143" s="232">
        <v>0</v>
      </c>
      <c r="K143" s="232">
        <v>0</v>
      </c>
      <c r="L143" s="232">
        <v>0</v>
      </c>
      <c r="M143" s="232">
        <v>0</v>
      </c>
      <c r="N143" s="232">
        <v>0</v>
      </c>
    </row>
    <row r="144" spans="1:14" ht="10.7" customHeight="1">
      <c r="A144" s="242" t="s">
        <v>104</v>
      </c>
      <c r="B144" s="241" t="s">
        <v>277</v>
      </c>
      <c r="C144" s="231">
        <v>0</v>
      </c>
      <c r="D144" s="232">
        <v>0</v>
      </c>
      <c r="E144" s="232">
        <v>0</v>
      </c>
      <c r="F144" s="232">
        <v>0</v>
      </c>
      <c r="G144" s="232">
        <v>0</v>
      </c>
      <c r="H144" s="232">
        <v>0</v>
      </c>
      <c r="I144" s="232">
        <v>0</v>
      </c>
      <c r="J144" s="232">
        <v>0</v>
      </c>
      <c r="K144" s="232">
        <v>0</v>
      </c>
      <c r="L144" s="232">
        <v>0</v>
      </c>
      <c r="M144" s="232">
        <v>0</v>
      </c>
      <c r="N144" s="232">
        <v>0</v>
      </c>
    </row>
    <row r="145" spans="1:14" ht="10.7" customHeight="1">
      <c r="A145" s="242" t="s">
        <v>105</v>
      </c>
      <c r="B145" s="241" t="s">
        <v>274</v>
      </c>
      <c r="C145" s="231">
        <v>0</v>
      </c>
      <c r="D145" s="232">
        <v>0</v>
      </c>
      <c r="E145" s="232">
        <v>0</v>
      </c>
      <c r="F145" s="232">
        <v>0</v>
      </c>
      <c r="G145" s="232">
        <v>0</v>
      </c>
      <c r="H145" s="232">
        <v>0</v>
      </c>
      <c r="I145" s="232">
        <v>0</v>
      </c>
      <c r="J145" s="232">
        <v>0</v>
      </c>
      <c r="K145" s="232">
        <v>0</v>
      </c>
      <c r="L145" s="232">
        <v>0</v>
      </c>
      <c r="M145" s="232">
        <v>0</v>
      </c>
      <c r="N145" s="232">
        <v>0</v>
      </c>
    </row>
    <row r="146" spans="1:14" ht="10.7" customHeight="1">
      <c r="A146" s="242" t="s">
        <v>59</v>
      </c>
      <c r="B146" s="241" t="s">
        <v>67</v>
      </c>
      <c r="C146" s="231">
        <v>0</v>
      </c>
      <c r="D146" s="232">
        <v>0</v>
      </c>
      <c r="E146" s="232">
        <v>0</v>
      </c>
      <c r="F146" s="232">
        <v>0</v>
      </c>
      <c r="G146" s="232">
        <v>0</v>
      </c>
      <c r="H146" s="232">
        <v>0</v>
      </c>
      <c r="I146" s="232">
        <v>0</v>
      </c>
      <c r="J146" s="232">
        <v>0</v>
      </c>
      <c r="K146" s="232">
        <v>0</v>
      </c>
      <c r="L146" s="232">
        <v>0</v>
      </c>
      <c r="M146" s="232">
        <v>0</v>
      </c>
      <c r="N146" s="232">
        <v>0</v>
      </c>
    </row>
    <row r="147" spans="1:14" ht="10.7" customHeight="1">
      <c r="A147" s="242">
        <v>1</v>
      </c>
      <c r="B147" s="241" t="s">
        <v>278</v>
      </c>
      <c r="C147" s="231">
        <v>0</v>
      </c>
      <c r="D147" s="232">
        <v>0</v>
      </c>
      <c r="E147" s="232">
        <v>0</v>
      </c>
      <c r="F147" s="232">
        <v>0</v>
      </c>
      <c r="G147" s="232">
        <v>0</v>
      </c>
      <c r="H147" s="232">
        <v>0</v>
      </c>
      <c r="I147" s="232">
        <v>0</v>
      </c>
      <c r="J147" s="232">
        <v>0</v>
      </c>
      <c r="K147" s="232">
        <v>0</v>
      </c>
      <c r="L147" s="232">
        <v>0</v>
      </c>
      <c r="M147" s="232">
        <v>0</v>
      </c>
      <c r="N147" s="232">
        <v>0</v>
      </c>
    </row>
    <row r="148" spans="1:14" ht="10.7" customHeight="1">
      <c r="A148" s="242" t="s">
        <v>89</v>
      </c>
      <c r="B148" s="241" t="s">
        <v>74</v>
      </c>
      <c r="C148" s="231">
        <v>0</v>
      </c>
      <c r="D148" s="232">
        <v>0</v>
      </c>
      <c r="E148" s="232">
        <v>0</v>
      </c>
      <c r="F148" s="232">
        <v>0</v>
      </c>
      <c r="G148" s="232">
        <v>0</v>
      </c>
      <c r="H148" s="232">
        <v>0</v>
      </c>
      <c r="I148" s="232">
        <v>0</v>
      </c>
      <c r="J148" s="232">
        <v>0</v>
      </c>
      <c r="K148" s="232">
        <v>0</v>
      </c>
      <c r="L148" s="232">
        <v>0</v>
      </c>
      <c r="M148" s="232">
        <v>0</v>
      </c>
      <c r="N148" s="232">
        <v>0</v>
      </c>
    </row>
    <row r="149" spans="1:14" ht="10.7" customHeight="1">
      <c r="A149" s="242" t="s">
        <v>91</v>
      </c>
      <c r="B149" s="241" t="s">
        <v>73</v>
      </c>
      <c r="C149" s="231">
        <v>0</v>
      </c>
      <c r="D149" s="232">
        <v>0</v>
      </c>
      <c r="E149" s="232">
        <v>0</v>
      </c>
      <c r="F149" s="232">
        <v>0</v>
      </c>
      <c r="G149" s="232">
        <v>0</v>
      </c>
      <c r="H149" s="232">
        <v>0</v>
      </c>
      <c r="I149" s="232">
        <v>0</v>
      </c>
      <c r="J149" s="232">
        <v>0</v>
      </c>
      <c r="K149" s="232">
        <v>0</v>
      </c>
      <c r="L149" s="232">
        <v>0</v>
      </c>
      <c r="M149" s="232">
        <v>0</v>
      </c>
      <c r="N149" s="232">
        <v>0</v>
      </c>
    </row>
    <row r="150" spans="1:14" ht="10.7" customHeight="1">
      <c r="A150" s="242" t="s">
        <v>92</v>
      </c>
      <c r="B150" s="241" t="s">
        <v>140</v>
      </c>
      <c r="C150" s="231">
        <v>0</v>
      </c>
      <c r="D150" s="232">
        <v>0</v>
      </c>
      <c r="E150" s="232">
        <v>0</v>
      </c>
      <c r="F150" s="232">
        <v>0</v>
      </c>
      <c r="G150" s="232">
        <v>0</v>
      </c>
      <c r="H150" s="232">
        <v>0</v>
      </c>
      <c r="I150" s="232">
        <v>0</v>
      </c>
      <c r="J150" s="232">
        <v>0</v>
      </c>
      <c r="K150" s="232">
        <v>0</v>
      </c>
      <c r="L150" s="232">
        <v>0</v>
      </c>
      <c r="M150" s="232">
        <v>0</v>
      </c>
      <c r="N150" s="232">
        <v>0</v>
      </c>
    </row>
    <row r="151" spans="1:14" ht="10.7" customHeight="1">
      <c r="A151" s="242" t="s">
        <v>93</v>
      </c>
      <c r="B151" s="241" t="s">
        <v>141</v>
      </c>
      <c r="C151" s="231">
        <v>0</v>
      </c>
      <c r="D151" s="232">
        <v>0</v>
      </c>
      <c r="E151" s="232">
        <v>0</v>
      </c>
      <c r="F151" s="232">
        <v>0</v>
      </c>
      <c r="G151" s="232">
        <v>0</v>
      </c>
      <c r="H151" s="232">
        <v>0</v>
      </c>
      <c r="I151" s="232">
        <v>0</v>
      </c>
      <c r="J151" s="232">
        <v>0</v>
      </c>
      <c r="K151" s="232">
        <v>0</v>
      </c>
      <c r="L151" s="232">
        <v>0</v>
      </c>
      <c r="M151" s="232">
        <v>0</v>
      </c>
      <c r="N151" s="232">
        <v>0</v>
      </c>
    </row>
    <row r="152" spans="1:14" ht="10.7" customHeight="1">
      <c r="A152" s="242" t="s">
        <v>94</v>
      </c>
      <c r="B152" s="241" t="s">
        <v>142</v>
      </c>
      <c r="C152" s="231">
        <v>0</v>
      </c>
      <c r="D152" s="232">
        <v>0</v>
      </c>
      <c r="E152" s="232">
        <v>0</v>
      </c>
      <c r="F152" s="232">
        <v>0</v>
      </c>
      <c r="G152" s="232">
        <v>0</v>
      </c>
      <c r="H152" s="232">
        <v>0</v>
      </c>
      <c r="I152" s="232">
        <v>0</v>
      </c>
      <c r="J152" s="232">
        <v>0</v>
      </c>
      <c r="K152" s="232">
        <v>0</v>
      </c>
      <c r="L152" s="232">
        <v>0</v>
      </c>
      <c r="M152" s="232">
        <v>0</v>
      </c>
      <c r="N152" s="232">
        <v>0</v>
      </c>
    </row>
    <row r="153" spans="1:14" ht="10.7" customHeight="1">
      <c r="A153" s="240"/>
      <c r="B153" s="241" t="s">
        <v>279</v>
      </c>
      <c r="C153" s="231">
        <v>0</v>
      </c>
      <c r="D153" s="232">
        <v>0</v>
      </c>
      <c r="E153" s="232">
        <v>0</v>
      </c>
      <c r="F153" s="232">
        <v>0</v>
      </c>
      <c r="G153" s="232">
        <v>0</v>
      </c>
      <c r="H153" s="232">
        <v>0</v>
      </c>
      <c r="I153" s="232">
        <v>0</v>
      </c>
      <c r="J153" s="232">
        <v>0</v>
      </c>
      <c r="K153" s="232">
        <v>0</v>
      </c>
      <c r="L153" s="232">
        <v>0</v>
      </c>
      <c r="M153" s="232">
        <v>0</v>
      </c>
      <c r="N153" s="232">
        <v>0</v>
      </c>
    </row>
    <row r="154" spans="1:14" ht="10.7" customHeight="1">
      <c r="A154" s="240"/>
      <c r="B154" s="241" t="s">
        <v>280</v>
      </c>
      <c r="C154" s="231">
        <v>0</v>
      </c>
      <c r="D154" s="232">
        <v>0</v>
      </c>
      <c r="E154" s="232">
        <v>0</v>
      </c>
      <c r="F154" s="232">
        <v>0</v>
      </c>
      <c r="G154" s="232">
        <v>0</v>
      </c>
      <c r="H154" s="232">
        <v>0</v>
      </c>
      <c r="I154" s="232">
        <v>0</v>
      </c>
      <c r="J154" s="232">
        <v>0</v>
      </c>
      <c r="K154" s="232">
        <v>0</v>
      </c>
      <c r="L154" s="232">
        <v>0</v>
      </c>
      <c r="M154" s="232">
        <v>0</v>
      </c>
      <c r="N154" s="232">
        <v>0</v>
      </c>
    </row>
    <row r="155" spans="1:14" ht="10.7" customHeight="1">
      <c r="A155" s="240"/>
      <c r="B155" s="241" t="s">
        <v>281</v>
      </c>
      <c r="C155" s="231">
        <v>0</v>
      </c>
      <c r="D155" s="232">
        <v>0</v>
      </c>
      <c r="E155" s="232">
        <v>0</v>
      </c>
      <c r="F155" s="232">
        <v>0</v>
      </c>
      <c r="G155" s="232">
        <v>0</v>
      </c>
      <c r="H155" s="232">
        <v>0</v>
      </c>
      <c r="I155" s="232">
        <v>0</v>
      </c>
      <c r="J155" s="232">
        <v>0</v>
      </c>
      <c r="K155" s="232">
        <v>0</v>
      </c>
      <c r="L155" s="232">
        <v>0</v>
      </c>
      <c r="M155" s="232">
        <v>0</v>
      </c>
      <c r="N155" s="232">
        <v>0</v>
      </c>
    </row>
    <row r="156" spans="1:14" ht="10.7" customHeight="1">
      <c r="A156" s="240"/>
      <c r="B156" s="241" t="s">
        <v>282</v>
      </c>
      <c r="C156" s="231">
        <v>0</v>
      </c>
      <c r="D156" s="232">
        <v>0</v>
      </c>
      <c r="E156" s="232">
        <v>0</v>
      </c>
      <c r="F156" s="232">
        <v>0</v>
      </c>
      <c r="G156" s="232">
        <v>0</v>
      </c>
      <c r="H156" s="232">
        <v>0</v>
      </c>
      <c r="I156" s="232">
        <v>0</v>
      </c>
      <c r="J156" s="232">
        <v>0</v>
      </c>
      <c r="K156" s="232">
        <v>0</v>
      </c>
      <c r="L156" s="232">
        <v>0</v>
      </c>
      <c r="M156" s="232">
        <v>0</v>
      </c>
      <c r="N156" s="232">
        <v>0</v>
      </c>
    </row>
    <row r="157" spans="1:14" ht="10.7" customHeight="1">
      <c r="A157" s="242" t="s">
        <v>95</v>
      </c>
      <c r="B157" s="241" t="s">
        <v>283</v>
      </c>
      <c r="C157" s="231">
        <v>0</v>
      </c>
      <c r="D157" s="232">
        <v>0</v>
      </c>
      <c r="E157" s="232">
        <v>0</v>
      </c>
      <c r="F157" s="232">
        <v>0</v>
      </c>
      <c r="G157" s="232">
        <v>0</v>
      </c>
      <c r="H157" s="232">
        <v>0</v>
      </c>
      <c r="I157" s="232">
        <v>0</v>
      </c>
      <c r="J157" s="232">
        <v>0</v>
      </c>
      <c r="K157" s="232">
        <v>0</v>
      </c>
      <c r="L157" s="232">
        <v>0</v>
      </c>
      <c r="M157" s="232">
        <v>0</v>
      </c>
      <c r="N157" s="232">
        <v>0</v>
      </c>
    </row>
    <row r="158" spans="1:14" ht="10.7" customHeight="1">
      <c r="A158" s="242" t="s">
        <v>96</v>
      </c>
      <c r="B158" s="241" t="s">
        <v>34</v>
      </c>
      <c r="C158" s="231">
        <v>0</v>
      </c>
      <c r="D158" s="232">
        <v>0</v>
      </c>
      <c r="E158" s="232">
        <v>0</v>
      </c>
      <c r="F158" s="232">
        <v>0</v>
      </c>
      <c r="G158" s="232">
        <v>0</v>
      </c>
      <c r="H158" s="232">
        <v>0</v>
      </c>
      <c r="I158" s="232">
        <v>0</v>
      </c>
      <c r="J158" s="232">
        <v>0</v>
      </c>
      <c r="K158" s="232">
        <v>0</v>
      </c>
      <c r="L158" s="232">
        <v>0</v>
      </c>
      <c r="M158" s="232">
        <v>0</v>
      </c>
      <c r="N158" s="232">
        <v>0</v>
      </c>
    </row>
    <row r="159" spans="1:14" ht="10.7" customHeight="1">
      <c r="A159" s="242">
        <v>2</v>
      </c>
      <c r="B159" s="241" t="s">
        <v>71</v>
      </c>
      <c r="C159" s="231">
        <v>0</v>
      </c>
      <c r="D159" s="232">
        <v>0</v>
      </c>
      <c r="E159" s="232">
        <v>0</v>
      </c>
      <c r="F159" s="232">
        <v>0</v>
      </c>
      <c r="G159" s="232">
        <v>0</v>
      </c>
      <c r="H159" s="232">
        <v>0</v>
      </c>
      <c r="I159" s="232">
        <v>0</v>
      </c>
      <c r="J159" s="232">
        <v>0</v>
      </c>
      <c r="K159" s="232">
        <v>0</v>
      </c>
      <c r="L159" s="232">
        <v>0</v>
      </c>
      <c r="M159" s="232">
        <v>0</v>
      </c>
      <c r="N159" s="232">
        <v>0</v>
      </c>
    </row>
    <row r="160" spans="1:14" ht="10.7" customHeight="1">
      <c r="A160" s="242" t="s">
        <v>60</v>
      </c>
      <c r="B160" s="241" t="s">
        <v>284</v>
      </c>
      <c r="C160" s="231">
        <v>0</v>
      </c>
      <c r="D160" s="232">
        <v>0</v>
      </c>
      <c r="E160" s="232">
        <v>0</v>
      </c>
      <c r="F160" s="232">
        <v>0</v>
      </c>
      <c r="G160" s="232">
        <v>0</v>
      </c>
      <c r="H160" s="232">
        <v>0</v>
      </c>
      <c r="I160" s="232">
        <v>0</v>
      </c>
      <c r="J160" s="232">
        <v>0</v>
      </c>
      <c r="K160" s="232">
        <v>0</v>
      </c>
      <c r="L160" s="232">
        <v>0</v>
      </c>
      <c r="M160" s="232">
        <v>0</v>
      </c>
      <c r="N160" s="232">
        <v>0</v>
      </c>
    </row>
    <row r="161" spans="1:14" ht="10.7" customHeight="1">
      <c r="A161" s="242" t="s">
        <v>61</v>
      </c>
      <c r="B161" s="241" t="s">
        <v>174</v>
      </c>
      <c r="C161" s="231">
        <v>0</v>
      </c>
      <c r="D161" s="232">
        <v>0</v>
      </c>
      <c r="E161" s="232">
        <v>0</v>
      </c>
      <c r="F161" s="232">
        <v>0</v>
      </c>
      <c r="G161" s="232">
        <v>0</v>
      </c>
      <c r="H161" s="232">
        <v>0</v>
      </c>
      <c r="I161" s="232">
        <v>0</v>
      </c>
      <c r="J161" s="232">
        <v>0</v>
      </c>
      <c r="K161" s="232">
        <v>0</v>
      </c>
      <c r="L161" s="232">
        <v>0</v>
      </c>
      <c r="M161" s="232">
        <v>0</v>
      </c>
      <c r="N161" s="232">
        <v>0</v>
      </c>
    </row>
    <row r="162" spans="1:14" ht="10.7" customHeight="1">
      <c r="A162" s="242">
        <v>1</v>
      </c>
      <c r="B162" s="241" t="s">
        <v>143</v>
      </c>
      <c r="C162" s="231">
        <v>0</v>
      </c>
      <c r="D162" s="232">
        <v>0</v>
      </c>
      <c r="E162" s="232">
        <v>0</v>
      </c>
      <c r="F162" s="232">
        <v>0</v>
      </c>
      <c r="G162" s="232">
        <v>0</v>
      </c>
      <c r="H162" s="232">
        <v>0</v>
      </c>
      <c r="I162" s="232">
        <v>0</v>
      </c>
      <c r="J162" s="232">
        <v>0</v>
      </c>
      <c r="K162" s="232">
        <v>0</v>
      </c>
      <c r="L162" s="232">
        <v>0</v>
      </c>
      <c r="M162" s="232">
        <v>0</v>
      </c>
      <c r="N162" s="232">
        <v>0</v>
      </c>
    </row>
    <row r="163" spans="1:14" ht="10.7" customHeight="1">
      <c r="A163" s="242">
        <v>2</v>
      </c>
      <c r="B163" s="241" t="s">
        <v>144</v>
      </c>
      <c r="C163" s="231">
        <v>0</v>
      </c>
      <c r="D163" s="232">
        <v>0</v>
      </c>
      <c r="E163" s="232">
        <v>0</v>
      </c>
      <c r="F163" s="232">
        <v>0</v>
      </c>
      <c r="G163" s="232">
        <v>0</v>
      </c>
      <c r="H163" s="232">
        <v>0</v>
      </c>
      <c r="I163" s="232">
        <v>0</v>
      </c>
      <c r="J163" s="232">
        <v>0</v>
      </c>
      <c r="K163" s="232">
        <v>0</v>
      </c>
      <c r="L163" s="232">
        <v>0</v>
      </c>
      <c r="M163" s="232">
        <v>0</v>
      </c>
      <c r="N163" s="232">
        <v>0</v>
      </c>
    </row>
    <row r="164" spans="1:14" ht="10.7" customHeight="1">
      <c r="A164" s="242" t="s">
        <v>63</v>
      </c>
      <c r="B164" s="241" t="s">
        <v>285</v>
      </c>
      <c r="C164" s="231">
        <v>0</v>
      </c>
      <c r="D164" s="232">
        <v>0</v>
      </c>
      <c r="E164" s="232">
        <v>0</v>
      </c>
      <c r="F164" s="232">
        <v>0</v>
      </c>
      <c r="G164" s="232">
        <v>0</v>
      </c>
      <c r="H164" s="232">
        <v>0</v>
      </c>
      <c r="I164" s="232">
        <v>0</v>
      </c>
      <c r="J164" s="232">
        <v>0</v>
      </c>
      <c r="K164" s="232">
        <v>0</v>
      </c>
      <c r="L164" s="232">
        <v>0</v>
      </c>
      <c r="M164" s="232">
        <v>0</v>
      </c>
      <c r="N164" s="232">
        <v>0</v>
      </c>
    </row>
    <row r="165" spans="1:14" ht="10.7" customHeight="1">
      <c r="A165" s="242">
        <v>1</v>
      </c>
      <c r="B165" s="241" t="s">
        <v>286</v>
      </c>
      <c r="C165" s="231">
        <v>0</v>
      </c>
      <c r="D165" s="232">
        <v>0</v>
      </c>
      <c r="E165" s="232">
        <v>0</v>
      </c>
      <c r="F165" s="232">
        <v>0</v>
      </c>
      <c r="G165" s="232">
        <v>0</v>
      </c>
      <c r="H165" s="232">
        <v>0</v>
      </c>
      <c r="I165" s="232">
        <v>0</v>
      </c>
      <c r="J165" s="232">
        <v>0</v>
      </c>
      <c r="K165" s="232">
        <v>0</v>
      </c>
      <c r="L165" s="232">
        <v>0</v>
      </c>
      <c r="M165" s="232">
        <v>0</v>
      </c>
      <c r="N165" s="232">
        <v>0</v>
      </c>
    </row>
    <row r="166" spans="1:14" ht="10.7" customHeight="1">
      <c r="A166" s="242" t="s">
        <v>89</v>
      </c>
      <c r="B166" s="241" t="s">
        <v>145</v>
      </c>
      <c r="C166" s="231">
        <v>0</v>
      </c>
      <c r="D166" s="232">
        <v>0</v>
      </c>
      <c r="E166" s="232">
        <v>0</v>
      </c>
      <c r="F166" s="232">
        <v>0</v>
      </c>
      <c r="G166" s="232">
        <v>0</v>
      </c>
      <c r="H166" s="232">
        <v>0</v>
      </c>
      <c r="I166" s="232">
        <v>0</v>
      </c>
      <c r="J166" s="232">
        <v>0</v>
      </c>
      <c r="K166" s="232">
        <v>0</v>
      </c>
      <c r="L166" s="232">
        <v>0</v>
      </c>
      <c r="M166" s="232">
        <v>0</v>
      </c>
      <c r="N166" s="232">
        <v>0</v>
      </c>
    </row>
    <row r="167" spans="1:14" ht="10.7" customHeight="1">
      <c r="A167" s="242" t="s">
        <v>91</v>
      </c>
      <c r="B167" s="241" t="s">
        <v>146</v>
      </c>
      <c r="C167" s="231">
        <v>0</v>
      </c>
      <c r="D167" s="232">
        <v>0</v>
      </c>
      <c r="E167" s="232">
        <v>0</v>
      </c>
      <c r="F167" s="232">
        <v>0</v>
      </c>
      <c r="G167" s="232">
        <v>0</v>
      </c>
      <c r="H167" s="232">
        <v>0</v>
      </c>
      <c r="I167" s="232">
        <v>0</v>
      </c>
      <c r="J167" s="232">
        <v>0</v>
      </c>
      <c r="K167" s="232">
        <v>0</v>
      </c>
      <c r="L167" s="232">
        <v>0</v>
      </c>
      <c r="M167" s="232">
        <v>0</v>
      </c>
      <c r="N167" s="232">
        <v>0</v>
      </c>
    </row>
    <row r="168" spans="1:14" ht="10.7" customHeight="1">
      <c r="A168" s="242">
        <v>2</v>
      </c>
      <c r="B168" s="241" t="s">
        <v>147</v>
      </c>
      <c r="C168" s="231">
        <v>0</v>
      </c>
      <c r="D168" s="232">
        <v>0</v>
      </c>
      <c r="E168" s="232">
        <v>0</v>
      </c>
      <c r="F168" s="232">
        <v>0</v>
      </c>
      <c r="G168" s="232">
        <v>0</v>
      </c>
      <c r="H168" s="232">
        <v>0</v>
      </c>
      <c r="I168" s="232">
        <v>0</v>
      </c>
      <c r="J168" s="232">
        <v>0</v>
      </c>
      <c r="K168" s="232">
        <v>0</v>
      </c>
      <c r="L168" s="232">
        <v>0</v>
      </c>
      <c r="M168" s="232">
        <v>0</v>
      </c>
      <c r="N168" s="232">
        <v>0</v>
      </c>
    </row>
    <row r="169" spans="1:14" ht="10.7" customHeight="1">
      <c r="A169" s="242" t="s">
        <v>148</v>
      </c>
      <c r="B169" s="241" t="s">
        <v>149</v>
      </c>
      <c r="C169" s="231">
        <v>0</v>
      </c>
      <c r="D169" s="232">
        <v>0</v>
      </c>
      <c r="E169" s="232">
        <v>0</v>
      </c>
      <c r="F169" s="232">
        <v>0</v>
      </c>
      <c r="G169" s="232">
        <v>0</v>
      </c>
      <c r="H169" s="232">
        <v>0</v>
      </c>
      <c r="I169" s="232">
        <v>0</v>
      </c>
      <c r="J169" s="232">
        <v>0</v>
      </c>
      <c r="K169" s="232">
        <v>0</v>
      </c>
      <c r="L169" s="232">
        <v>0</v>
      </c>
      <c r="M169" s="232">
        <v>0</v>
      </c>
      <c r="N169" s="232">
        <v>0</v>
      </c>
    </row>
    <row r="170" spans="1:14" ht="10.7" customHeight="1">
      <c r="A170" s="242" t="s">
        <v>150</v>
      </c>
      <c r="B170" s="241" t="s">
        <v>287</v>
      </c>
      <c r="C170" s="231">
        <v>0</v>
      </c>
      <c r="D170" s="232">
        <v>0</v>
      </c>
      <c r="E170" s="232">
        <v>0</v>
      </c>
      <c r="F170" s="232">
        <v>0</v>
      </c>
      <c r="G170" s="232">
        <v>0</v>
      </c>
      <c r="H170" s="232">
        <v>0</v>
      </c>
      <c r="I170" s="232">
        <v>0</v>
      </c>
      <c r="J170" s="232">
        <v>0</v>
      </c>
      <c r="K170" s="232">
        <v>0</v>
      </c>
      <c r="L170" s="232">
        <v>0</v>
      </c>
      <c r="M170" s="232">
        <v>0</v>
      </c>
      <c r="N170" s="232">
        <v>0</v>
      </c>
    </row>
    <row r="171" spans="1:14" ht="10.7" customHeight="1">
      <c r="A171" s="240"/>
      <c r="B171" s="241" t="s">
        <v>288</v>
      </c>
      <c r="C171" s="231">
        <v>0</v>
      </c>
      <c r="D171" s="232">
        <v>0</v>
      </c>
      <c r="E171" s="232">
        <v>0</v>
      </c>
      <c r="F171" s="232">
        <v>0</v>
      </c>
      <c r="G171" s="232">
        <v>0</v>
      </c>
      <c r="H171" s="232">
        <v>0</v>
      </c>
      <c r="I171" s="232">
        <v>0</v>
      </c>
      <c r="J171" s="232">
        <v>0</v>
      </c>
      <c r="K171" s="232">
        <v>0</v>
      </c>
      <c r="L171" s="232">
        <v>0</v>
      </c>
      <c r="M171" s="232">
        <v>0</v>
      </c>
      <c r="N171" s="232">
        <v>0</v>
      </c>
    </row>
    <row r="172" spans="1:14" ht="10.7" customHeight="1">
      <c r="A172" s="242" t="s">
        <v>57</v>
      </c>
      <c r="B172" s="241" t="s">
        <v>153</v>
      </c>
      <c r="C172" s="231">
        <v>0</v>
      </c>
      <c r="D172" s="232">
        <v>0</v>
      </c>
      <c r="E172" s="232">
        <v>0</v>
      </c>
      <c r="F172" s="232">
        <v>0</v>
      </c>
      <c r="G172" s="232">
        <v>0</v>
      </c>
      <c r="H172" s="232">
        <v>0</v>
      </c>
      <c r="I172" s="232">
        <v>0</v>
      </c>
      <c r="J172" s="232">
        <v>0</v>
      </c>
      <c r="K172" s="232">
        <v>0</v>
      </c>
      <c r="L172" s="232">
        <v>0</v>
      </c>
      <c r="M172" s="232">
        <v>0</v>
      </c>
      <c r="N172" s="232">
        <v>0</v>
      </c>
    </row>
    <row r="173" spans="1:14" ht="10.7" customHeight="1">
      <c r="A173" s="242" t="s">
        <v>24</v>
      </c>
      <c r="B173" s="241" t="s">
        <v>289</v>
      </c>
      <c r="C173" s="231">
        <v>0</v>
      </c>
      <c r="D173" s="232">
        <v>0</v>
      </c>
      <c r="E173" s="232">
        <v>0</v>
      </c>
      <c r="F173" s="232">
        <v>0</v>
      </c>
      <c r="G173" s="232">
        <v>0</v>
      </c>
      <c r="H173" s="232">
        <v>0</v>
      </c>
      <c r="I173" s="232">
        <v>0</v>
      </c>
      <c r="J173" s="232">
        <v>0</v>
      </c>
      <c r="K173" s="232">
        <v>0</v>
      </c>
      <c r="L173" s="232">
        <v>0</v>
      </c>
      <c r="M173" s="232">
        <v>0</v>
      </c>
      <c r="N173" s="232">
        <v>0</v>
      </c>
    </row>
    <row r="174" spans="1:14" ht="10.7" customHeight="1">
      <c r="A174" s="240"/>
      <c r="B174" s="241" t="s">
        <v>290</v>
      </c>
      <c r="C174" s="231">
        <v>0</v>
      </c>
      <c r="D174" s="232">
        <v>0</v>
      </c>
      <c r="E174" s="232">
        <v>0</v>
      </c>
      <c r="F174" s="232">
        <v>0</v>
      </c>
      <c r="G174" s="232">
        <v>0</v>
      </c>
      <c r="H174" s="232">
        <v>0</v>
      </c>
      <c r="I174" s="232">
        <v>0</v>
      </c>
      <c r="J174" s="232">
        <v>0</v>
      </c>
      <c r="K174" s="232">
        <v>0</v>
      </c>
      <c r="L174" s="232">
        <v>0</v>
      </c>
      <c r="M174" s="232">
        <v>0</v>
      </c>
      <c r="N174" s="232">
        <v>0</v>
      </c>
    </row>
    <row r="175" spans="1:14" ht="10.7" customHeight="1">
      <c r="A175" s="242" t="s">
        <v>55</v>
      </c>
      <c r="B175" s="241" t="s">
        <v>550</v>
      </c>
      <c r="C175" s="231">
        <v>0</v>
      </c>
      <c r="D175" s="232">
        <v>0</v>
      </c>
      <c r="E175" s="232">
        <v>0</v>
      </c>
      <c r="F175" s="232">
        <v>0</v>
      </c>
      <c r="G175" s="232">
        <v>0</v>
      </c>
      <c r="H175" s="232">
        <v>0</v>
      </c>
      <c r="I175" s="232">
        <v>0</v>
      </c>
      <c r="J175" s="232">
        <v>0</v>
      </c>
      <c r="K175" s="232">
        <v>0</v>
      </c>
      <c r="L175" s="232">
        <v>0</v>
      </c>
      <c r="M175" s="232">
        <v>0</v>
      </c>
      <c r="N175" s="232">
        <v>0</v>
      </c>
    </row>
    <row r="176" spans="1:14" ht="10.7" customHeight="1">
      <c r="A176" s="242" t="s">
        <v>59</v>
      </c>
      <c r="B176" s="241" t="s">
        <v>154</v>
      </c>
      <c r="C176" s="231">
        <v>0</v>
      </c>
      <c r="D176" s="232">
        <v>0</v>
      </c>
      <c r="E176" s="232">
        <v>0</v>
      </c>
      <c r="F176" s="232">
        <v>0</v>
      </c>
      <c r="G176" s="232">
        <v>0</v>
      </c>
      <c r="H176" s="232">
        <v>0</v>
      </c>
      <c r="I176" s="232">
        <v>0</v>
      </c>
      <c r="J176" s="232">
        <v>0</v>
      </c>
      <c r="K176" s="232">
        <v>0</v>
      </c>
      <c r="L176" s="232">
        <v>0</v>
      </c>
      <c r="M176" s="232">
        <v>0</v>
      </c>
      <c r="N176" s="232">
        <v>0</v>
      </c>
    </row>
    <row r="177" spans="1:14" ht="10.7" customHeight="1">
      <c r="A177" s="242">
        <v>1</v>
      </c>
      <c r="B177" s="241" t="s">
        <v>292</v>
      </c>
      <c r="C177" s="231">
        <v>0</v>
      </c>
      <c r="D177" s="232">
        <v>0</v>
      </c>
      <c r="E177" s="232">
        <v>0</v>
      </c>
      <c r="F177" s="232">
        <v>0</v>
      </c>
      <c r="G177" s="232">
        <v>0</v>
      </c>
      <c r="H177" s="232">
        <v>0</v>
      </c>
      <c r="I177" s="232">
        <v>0</v>
      </c>
      <c r="J177" s="232">
        <v>0</v>
      </c>
      <c r="K177" s="232">
        <v>0</v>
      </c>
      <c r="L177" s="232">
        <v>0</v>
      </c>
      <c r="M177" s="232">
        <v>0</v>
      </c>
      <c r="N177" s="232">
        <v>0</v>
      </c>
    </row>
    <row r="178" spans="1:14" ht="10.7" customHeight="1">
      <c r="A178" s="242">
        <v>2</v>
      </c>
      <c r="B178" s="241" t="s">
        <v>155</v>
      </c>
      <c r="C178" s="231">
        <v>0</v>
      </c>
      <c r="D178" s="232">
        <v>0</v>
      </c>
      <c r="E178" s="232">
        <v>0</v>
      </c>
      <c r="F178" s="232">
        <v>0</v>
      </c>
      <c r="G178" s="232">
        <v>0</v>
      </c>
      <c r="H178" s="232">
        <v>0</v>
      </c>
      <c r="I178" s="232">
        <v>0</v>
      </c>
      <c r="J178" s="232">
        <v>0</v>
      </c>
      <c r="K178" s="232">
        <v>0</v>
      </c>
      <c r="L178" s="232">
        <v>0</v>
      </c>
      <c r="M178" s="232">
        <v>0</v>
      </c>
      <c r="N178" s="232">
        <v>0</v>
      </c>
    </row>
    <row r="179" spans="1:14" ht="10.7" customHeight="1">
      <c r="A179" s="242" t="s">
        <v>58</v>
      </c>
      <c r="B179" s="241" t="s">
        <v>156</v>
      </c>
      <c r="C179" s="231">
        <v>34198228800</v>
      </c>
      <c r="D179" s="232">
        <v>0</v>
      </c>
      <c r="E179" s="232">
        <v>34198228800</v>
      </c>
      <c r="F179" s="232">
        <v>0</v>
      </c>
      <c r="G179" s="232">
        <v>30000000000</v>
      </c>
      <c r="H179" s="232">
        <v>4198228800</v>
      </c>
      <c r="I179" s="232">
        <v>106790296800</v>
      </c>
      <c r="J179" s="232">
        <v>0</v>
      </c>
      <c r="K179" s="232">
        <v>106790296800</v>
      </c>
      <c r="L179" s="232">
        <v>0</v>
      </c>
      <c r="M179" s="232">
        <v>90000000000</v>
      </c>
      <c r="N179" s="232">
        <v>16790296800</v>
      </c>
    </row>
    <row r="180" spans="1:14" ht="10.7" customHeight="1">
      <c r="A180" s="242" t="s">
        <v>24</v>
      </c>
      <c r="B180" s="241" t="s">
        <v>157</v>
      </c>
      <c r="C180" s="231">
        <v>34198228800</v>
      </c>
      <c r="D180" s="232">
        <v>0</v>
      </c>
      <c r="E180" s="232">
        <v>34198228800</v>
      </c>
      <c r="F180" s="232">
        <v>0</v>
      </c>
      <c r="G180" s="232">
        <v>30000000000</v>
      </c>
      <c r="H180" s="232">
        <v>4198228800</v>
      </c>
      <c r="I180" s="232">
        <v>106790296800</v>
      </c>
      <c r="J180" s="232">
        <v>0</v>
      </c>
      <c r="K180" s="232">
        <v>106790296800</v>
      </c>
      <c r="L180" s="232">
        <v>0</v>
      </c>
      <c r="M180" s="232">
        <v>90000000000</v>
      </c>
      <c r="N180" s="232">
        <v>16790296800</v>
      </c>
    </row>
    <row r="181" spans="1:14" ht="10.7" customHeight="1">
      <c r="A181" s="242">
        <v>1</v>
      </c>
      <c r="B181" s="241" t="s">
        <v>158</v>
      </c>
      <c r="C181" s="231">
        <v>28523784000</v>
      </c>
      <c r="D181" s="232">
        <v>0</v>
      </c>
      <c r="E181" s="232">
        <v>28523784000</v>
      </c>
      <c r="F181" s="232">
        <v>0</v>
      </c>
      <c r="G181" s="232">
        <v>25000000000</v>
      </c>
      <c r="H181" s="232">
        <v>3523784000</v>
      </c>
      <c r="I181" s="232">
        <v>87271352000</v>
      </c>
      <c r="J181" s="232">
        <v>0</v>
      </c>
      <c r="K181" s="232">
        <v>87271352000</v>
      </c>
      <c r="L181" s="232">
        <v>0</v>
      </c>
      <c r="M181" s="232">
        <v>75000000000</v>
      </c>
      <c r="N181" s="232">
        <v>12271352000</v>
      </c>
    </row>
    <row r="182" spans="1:14" ht="10.7" customHeight="1">
      <c r="A182" s="242">
        <v>2</v>
      </c>
      <c r="B182" s="241" t="s">
        <v>159</v>
      </c>
      <c r="C182" s="231">
        <v>5674444800</v>
      </c>
      <c r="D182" s="232">
        <v>0</v>
      </c>
      <c r="E182" s="232">
        <v>5674444800</v>
      </c>
      <c r="F182" s="232">
        <v>0</v>
      </c>
      <c r="G182" s="232">
        <v>5000000000</v>
      </c>
      <c r="H182" s="232">
        <v>674444800</v>
      </c>
      <c r="I182" s="232">
        <v>19518944800</v>
      </c>
      <c r="J182" s="232">
        <v>0</v>
      </c>
      <c r="K182" s="232">
        <v>19518944800</v>
      </c>
      <c r="L182" s="232">
        <v>0</v>
      </c>
      <c r="M182" s="232">
        <v>15000000000</v>
      </c>
      <c r="N182" s="232">
        <v>4518944800</v>
      </c>
    </row>
    <row r="183" spans="1:14" ht="10.7" customHeight="1">
      <c r="A183" s="242" t="s">
        <v>98</v>
      </c>
      <c r="B183" s="241" t="s">
        <v>160</v>
      </c>
      <c r="C183" s="231">
        <v>5674444800</v>
      </c>
      <c r="D183" s="232">
        <v>0</v>
      </c>
      <c r="E183" s="232">
        <v>5674444800</v>
      </c>
      <c r="F183" s="232">
        <v>0</v>
      </c>
      <c r="G183" s="232">
        <v>5000000000</v>
      </c>
      <c r="H183" s="232">
        <v>674444800</v>
      </c>
      <c r="I183" s="232">
        <v>19518944800</v>
      </c>
      <c r="J183" s="232">
        <v>0</v>
      </c>
      <c r="K183" s="232">
        <v>19518944800</v>
      </c>
      <c r="L183" s="232">
        <v>0</v>
      </c>
      <c r="M183" s="232">
        <v>15000000000</v>
      </c>
      <c r="N183" s="232">
        <v>4518944800</v>
      </c>
    </row>
    <row r="184" spans="1:14" ht="10.7" customHeight="1">
      <c r="A184" s="242" t="s">
        <v>99</v>
      </c>
      <c r="B184" s="241" t="s">
        <v>161</v>
      </c>
      <c r="C184" s="231">
        <v>0</v>
      </c>
      <c r="D184" s="232">
        <v>0</v>
      </c>
      <c r="E184" s="232">
        <v>0</v>
      </c>
      <c r="F184" s="232">
        <v>0</v>
      </c>
      <c r="G184" s="232">
        <v>0</v>
      </c>
      <c r="H184" s="232">
        <v>0</v>
      </c>
      <c r="I184" s="232">
        <v>0</v>
      </c>
      <c r="J184" s="232">
        <v>0</v>
      </c>
      <c r="K184" s="232">
        <v>0</v>
      </c>
      <c r="L184" s="232">
        <v>0</v>
      </c>
      <c r="M184" s="232">
        <v>0</v>
      </c>
      <c r="N184" s="232">
        <v>0</v>
      </c>
    </row>
    <row r="185" spans="1:14" ht="10.7" customHeight="1">
      <c r="A185" s="242" t="s">
        <v>55</v>
      </c>
      <c r="B185" s="241" t="s">
        <v>162</v>
      </c>
      <c r="C185" s="231">
        <v>0</v>
      </c>
      <c r="D185" s="232">
        <v>0</v>
      </c>
      <c r="E185" s="232">
        <v>0</v>
      </c>
      <c r="F185" s="232">
        <v>0</v>
      </c>
      <c r="G185" s="232">
        <v>0</v>
      </c>
      <c r="H185" s="232">
        <v>0</v>
      </c>
      <c r="I185" s="232">
        <v>0</v>
      </c>
      <c r="J185" s="232">
        <v>0</v>
      </c>
      <c r="K185" s="232">
        <v>0</v>
      </c>
      <c r="L185" s="232">
        <v>0</v>
      </c>
      <c r="M185" s="232">
        <v>0</v>
      </c>
      <c r="N185" s="232">
        <v>0</v>
      </c>
    </row>
    <row r="186" spans="1:14" ht="10.7" customHeight="1">
      <c r="A186" s="242" t="s">
        <v>59</v>
      </c>
      <c r="B186" s="241" t="s">
        <v>293</v>
      </c>
      <c r="C186" s="231">
        <v>0</v>
      </c>
      <c r="D186" s="232">
        <v>0</v>
      </c>
      <c r="E186" s="232">
        <v>0</v>
      </c>
      <c r="F186" s="232">
        <v>0</v>
      </c>
      <c r="G186" s="232">
        <v>0</v>
      </c>
      <c r="H186" s="232">
        <v>0</v>
      </c>
      <c r="I186" s="232">
        <v>0</v>
      </c>
      <c r="J186" s="232">
        <v>0</v>
      </c>
      <c r="K186" s="232">
        <v>0</v>
      </c>
      <c r="L186" s="232">
        <v>0</v>
      </c>
      <c r="M186" s="232">
        <v>0</v>
      </c>
      <c r="N186" s="232">
        <v>0</v>
      </c>
    </row>
    <row r="187" spans="1:14" ht="10.7" customHeight="1">
      <c r="A187" s="242" t="s">
        <v>60</v>
      </c>
      <c r="B187" s="241" t="s">
        <v>294</v>
      </c>
      <c r="C187" s="231">
        <v>0</v>
      </c>
      <c r="D187" s="232">
        <v>0</v>
      </c>
      <c r="E187" s="232">
        <v>0</v>
      </c>
      <c r="F187" s="232">
        <v>0</v>
      </c>
      <c r="G187" s="232">
        <v>0</v>
      </c>
      <c r="H187" s="232">
        <v>0</v>
      </c>
      <c r="I187" s="232">
        <v>0</v>
      </c>
      <c r="J187" s="232">
        <v>0</v>
      </c>
      <c r="K187" s="232">
        <v>0</v>
      </c>
      <c r="L187" s="232">
        <v>0</v>
      </c>
      <c r="M187" s="232">
        <v>0</v>
      </c>
      <c r="N187" s="232">
        <v>0</v>
      </c>
    </row>
    <row r="188" spans="1:14" ht="10.7" customHeight="1">
      <c r="A188" s="240"/>
      <c r="B188" s="241" t="s">
        <v>152</v>
      </c>
      <c r="C188" s="231">
        <v>0</v>
      </c>
      <c r="D188" s="232">
        <v>0</v>
      </c>
      <c r="E188" s="232">
        <v>0</v>
      </c>
      <c r="F188" s="232">
        <v>0</v>
      </c>
      <c r="G188" s="232">
        <v>0</v>
      </c>
      <c r="H188" s="232">
        <v>0</v>
      </c>
      <c r="I188" s="232">
        <v>0</v>
      </c>
      <c r="J188" s="232">
        <v>0</v>
      </c>
      <c r="K188" s="232">
        <v>0</v>
      </c>
      <c r="L188" s="232">
        <v>0</v>
      </c>
      <c r="M188" s="232">
        <v>0</v>
      </c>
      <c r="N188" s="232">
        <v>0</v>
      </c>
    </row>
    <row r="189" spans="1:14" ht="10.7" customHeight="1">
      <c r="A189" s="242" t="s">
        <v>163</v>
      </c>
      <c r="B189" s="241" t="s">
        <v>295</v>
      </c>
      <c r="C189" s="231">
        <v>77377737332</v>
      </c>
      <c r="D189" s="232">
        <v>0</v>
      </c>
      <c r="E189" s="232">
        <v>77377737332</v>
      </c>
      <c r="F189" s="232">
        <v>0</v>
      </c>
      <c r="G189" s="232">
        <v>70256683005</v>
      </c>
      <c r="H189" s="232">
        <v>7121054327</v>
      </c>
      <c r="I189" s="232">
        <v>77377737332</v>
      </c>
      <c r="J189" s="232">
        <v>0</v>
      </c>
      <c r="K189" s="232">
        <v>77377737332</v>
      </c>
      <c r="L189" s="232">
        <v>0</v>
      </c>
      <c r="M189" s="232">
        <v>70256683005</v>
      </c>
      <c r="N189" s="232">
        <v>7121054327</v>
      </c>
    </row>
    <row r="190" spans="1:14" ht="10.7" customHeight="1">
      <c r="A190" s="242" t="s">
        <v>24</v>
      </c>
      <c r="B190" s="241" t="s">
        <v>164</v>
      </c>
      <c r="C190" s="231">
        <v>77377737332</v>
      </c>
      <c r="D190" s="232">
        <v>0</v>
      </c>
      <c r="E190" s="232">
        <v>77377737332</v>
      </c>
      <c r="F190" s="232">
        <v>0</v>
      </c>
      <c r="G190" s="232">
        <v>70256683005</v>
      </c>
      <c r="H190" s="232">
        <v>7121054327</v>
      </c>
      <c r="I190" s="232">
        <v>77377737332</v>
      </c>
      <c r="J190" s="232">
        <v>0</v>
      </c>
      <c r="K190" s="232">
        <v>77377737332</v>
      </c>
      <c r="L190" s="232">
        <v>0</v>
      </c>
      <c r="M190" s="232">
        <v>70256683005</v>
      </c>
      <c r="N190" s="232">
        <v>7121054327</v>
      </c>
    </row>
    <row r="191" spans="1:14" ht="10.7" customHeight="1">
      <c r="A191" s="242" t="s">
        <v>55</v>
      </c>
      <c r="B191" s="241" t="s">
        <v>151</v>
      </c>
      <c r="C191" s="231">
        <v>0</v>
      </c>
      <c r="D191" s="232">
        <v>0</v>
      </c>
      <c r="E191" s="232">
        <v>0</v>
      </c>
      <c r="F191" s="232">
        <v>0</v>
      </c>
      <c r="G191" s="232">
        <v>0</v>
      </c>
      <c r="H191" s="232">
        <v>0</v>
      </c>
      <c r="I191" s="232">
        <v>0</v>
      </c>
      <c r="J191" s="232">
        <v>0</v>
      </c>
      <c r="K191" s="232">
        <v>0</v>
      </c>
      <c r="L191" s="232">
        <v>0</v>
      </c>
      <c r="M191" s="232">
        <v>0</v>
      </c>
      <c r="N191" s="232">
        <v>0</v>
      </c>
    </row>
    <row r="192" spans="1:14" ht="10.7" customHeight="1">
      <c r="A192" s="240"/>
      <c r="B192" s="241" t="s">
        <v>152</v>
      </c>
      <c r="C192" s="231">
        <v>0</v>
      </c>
      <c r="D192" s="232">
        <v>0</v>
      </c>
      <c r="E192" s="232">
        <v>0</v>
      </c>
      <c r="F192" s="232">
        <v>0</v>
      </c>
      <c r="G192" s="232">
        <v>0</v>
      </c>
      <c r="H192" s="232">
        <v>0</v>
      </c>
      <c r="I192" s="232">
        <v>0</v>
      </c>
      <c r="J192" s="232">
        <v>0</v>
      </c>
      <c r="K192" s="232">
        <v>0</v>
      </c>
      <c r="L192" s="232">
        <v>0</v>
      </c>
      <c r="M192" s="232">
        <v>0</v>
      </c>
      <c r="N192" s="232">
        <v>0</v>
      </c>
    </row>
    <row r="193" spans="1:14" ht="10.7" customHeight="1">
      <c r="A193" s="242" t="s">
        <v>165</v>
      </c>
      <c r="B193" s="241" t="s">
        <v>166</v>
      </c>
      <c r="C193" s="231">
        <v>0</v>
      </c>
      <c r="D193" s="232">
        <v>0</v>
      </c>
      <c r="E193" s="232">
        <v>0</v>
      </c>
      <c r="F193" s="232">
        <v>0</v>
      </c>
      <c r="G193" s="232">
        <v>0</v>
      </c>
      <c r="H193" s="232">
        <v>0</v>
      </c>
      <c r="I193" s="232">
        <v>0</v>
      </c>
      <c r="J193" s="232">
        <v>0</v>
      </c>
      <c r="K193" s="232">
        <v>0</v>
      </c>
      <c r="L193" s="232">
        <v>0</v>
      </c>
      <c r="M193" s="232">
        <v>0</v>
      </c>
      <c r="N193" s="232">
        <v>0</v>
      </c>
    </row>
    <row r="194" spans="1:14" ht="10.7" customHeight="1">
      <c r="A194" s="242" t="s">
        <v>24</v>
      </c>
      <c r="B194" s="241" t="s">
        <v>167</v>
      </c>
      <c r="C194" s="231">
        <v>0</v>
      </c>
      <c r="D194" s="232">
        <v>0</v>
      </c>
      <c r="E194" s="232">
        <v>0</v>
      </c>
      <c r="F194" s="232">
        <v>0</v>
      </c>
      <c r="G194" s="232">
        <v>0</v>
      </c>
      <c r="H194" s="232">
        <v>0</v>
      </c>
      <c r="I194" s="232">
        <v>0</v>
      </c>
      <c r="J194" s="232">
        <v>0</v>
      </c>
      <c r="K194" s="232">
        <v>0</v>
      </c>
      <c r="L194" s="232">
        <v>0</v>
      </c>
      <c r="M194" s="232">
        <v>0</v>
      </c>
      <c r="N194" s="232">
        <v>0</v>
      </c>
    </row>
    <row r="195" spans="1:14" ht="10.7" customHeight="1">
      <c r="A195" s="242" t="s">
        <v>55</v>
      </c>
      <c r="B195" s="241" t="s">
        <v>287</v>
      </c>
      <c r="C195" s="231">
        <v>0</v>
      </c>
      <c r="D195" s="232">
        <v>0</v>
      </c>
      <c r="E195" s="232">
        <v>0</v>
      </c>
      <c r="F195" s="232">
        <v>0</v>
      </c>
      <c r="G195" s="232">
        <v>0</v>
      </c>
      <c r="H195" s="232">
        <v>0</v>
      </c>
      <c r="I195" s="232">
        <v>0</v>
      </c>
      <c r="J195" s="232">
        <v>0</v>
      </c>
      <c r="K195" s="232">
        <v>0</v>
      </c>
      <c r="L195" s="232">
        <v>0</v>
      </c>
      <c r="M195" s="232">
        <v>0</v>
      </c>
      <c r="N195" s="232">
        <v>0</v>
      </c>
    </row>
    <row r="196" spans="1:14" ht="10.7" customHeight="1">
      <c r="A196" s="240"/>
      <c r="B196" s="241" t="s">
        <v>152</v>
      </c>
      <c r="C196" s="231">
        <v>0</v>
      </c>
      <c r="D196" s="232">
        <v>0</v>
      </c>
      <c r="E196" s="232">
        <v>0</v>
      </c>
      <c r="F196" s="232">
        <v>0</v>
      </c>
      <c r="G196" s="232">
        <v>0</v>
      </c>
      <c r="H196" s="232">
        <v>0</v>
      </c>
      <c r="I196" s="232">
        <v>0</v>
      </c>
      <c r="J196" s="232">
        <v>0</v>
      </c>
      <c r="K196" s="232">
        <v>0</v>
      </c>
      <c r="L196" s="232">
        <v>0</v>
      </c>
      <c r="M196" s="232">
        <v>0</v>
      </c>
      <c r="N196" s="232">
        <v>0</v>
      </c>
    </row>
    <row r="197" spans="1:14" ht="8.25" customHeight="1">
      <c r="A197" s="243"/>
      <c r="B197" s="243"/>
      <c r="C197" s="243"/>
      <c r="D197" s="243"/>
      <c r="E197" s="243"/>
      <c r="F197" s="243"/>
      <c r="G197" s="243"/>
      <c r="H197" s="243"/>
      <c r="I197" s="243"/>
      <c r="J197" s="243"/>
      <c r="K197" s="243"/>
      <c r="L197" s="243"/>
      <c r="M197" s="243"/>
      <c r="N197" s="243"/>
    </row>
    <row r="198" spans="1:14" ht="9.1999999999999993" customHeight="1">
      <c r="A198" s="237"/>
      <c r="B198" s="449"/>
      <c r="C198" s="449"/>
      <c r="D198" s="449"/>
      <c r="E198" s="449"/>
      <c r="F198" s="449"/>
      <c r="G198" s="449"/>
      <c r="H198" s="449"/>
      <c r="I198" s="450" t="s">
        <v>588</v>
      </c>
      <c r="J198" s="450"/>
      <c r="K198" s="450"/>
      <c r="L198" s="450"/>
      <c r="M198" s="450"/>
      <c r="N198" s="237"/>
    </row>
    <row r="199" spans="1:14" ht="9.1999999999999993" customHeight="1">
      <c r="A199" s="237"/>
      <c r="B199" s="448" t="s">
        <v>551</v>
      </c>
      <c r="C199" s="448"/>
      <c r="D199" s="448" t="s">
        <v>552</v>
      </c>
      <c r="E199" s="448"/>
      <c r="F199" s="448"/>
      <c r="G199" s="448"/>
      <c r="H199" s="448"/>
      <c r="I199" s="450" t="s">
        <v>553</v>
      </c>
      <c r="J199" s="450"/>
      <c r="K199" s="450"/>
      <c r="L199" s="450"/>
      <c r="M199" s="450"/>
      <c r="N199" s="237"/>
    </row>
    <row r="200" spans="1:14" ht="8.1" customHeight="1">
      <c r="A200" s="237"/>
      <c r="B200" s="449"/>
      <c r="C200" s="449"/>
      <c r="D200" s="449"/>
      <c r="E200" s="449"/>
      <c r="F200" s="449"/>
      <c r="G200" s="449"/>
      <c r="H200" s="449"/>
      <c r="I200" s="449"/>
      <c r="J200" s="449"/>
      <c r="K200" s="449"/>
      <c r="L200" s="449"/>
      <c r="M200" s="449"/>
      <c r="N200" s="237"/>
    </row>
    <row r="201" spans="1:14" ht="8.1" customHeight="1">
      <c r="A201" s="237"/>
      <c r="B201" s="449"/>
      <c r="C201" s="449"/>
      <c r="D201" s="449"/>
      <c r="E201" s="449"/>
      <c r="F201" s="449"/>
      <c r="G201" s="449"/>
      <c r="H201" s="449"/>
      <c r="I201" s="449"/>
      <c r="J201" s="449"/>
      <c r="K201" s="449"/>
      <c r="L201" s="449"/>
      <c r="M201" s="449"/>
      <c r="N201" s="237"/>
    </row>
    <row r="202" spans="1:14" ht="8.1" customHeight="1">
      <c r="A202" s="237"/>
      <c r="B202" s="449"/>
      <c r="C202" s="449"/>
      <c r="D202" s="449"/>
      <c r="E202" s="449"/>
      <c r="F202" s="449"/>
      <c r="G202" s="449"/>
      <c r="H202" s="449"/>
      <c r="I202" s="449"/>
      <c r="J202" s="449"/>
      <c r="K202" s="449"/>
      <c r="L202" s="449"/>
      <c r="M202" s="449"/>
      <c r="N202" s="237"/>
    </row>
    <row r="203" spans="1:14" ht="8.1" customHeight="1">
      <c r="A203" s="237"/>
      <c r="B203" s="449"/>
      <c r="C203" s="449"/>
      <c r="D203" s="449"/>
      <c r="E203" s="449"/>
      <c r="F203" s="449"/>
      <c r="G203" s="449"/>
      <c r="H203" s="449"/>
      <c r="I203" s="449"/>
      <c r="J203" s="449"/>
      <c r="K203" s="449"/>
      <c r="L203" s="449"/>
      <c r="M203" s="449"/>
      <c r="N203" s="237"/>
    </row>
    <row r="204" spans="1:14" ht="9.1999999999999993" customHeight="1">
      <c r="A204" s="237"/>
      <c r="B204" s="448" t="s">
        <v>525</v>
      </c>
      <c r="C204" s="448"/>
      <c r="D204" s="448" t="s">
        <v>525</v>
      </c>
      <c r="E204" s="448"/>
      <c r="F204" s="448"/>
      <c r="G204" s="448"/>
      <c r="H204" s="448"/>
      <c r="I204" s="448" t="s">
        <v>525</v>
      </c>
      <c r="J204" s="448"/>
      <c r="K204" s="448"/>
      <c r="L204" s="448"/>
      <c r="M204" s="448"/>
      <c r="N204" s="237"/>
    </row>
  </sheetData>
  <mergeCells count="42">
    <mergeCell ref="B204:C204"/>
    <mergeCell ref="D204:H204"/>
    <mergeCell ref="I204:M204"/>
    <mergeCell ref="B202:C202"/>
    <mergeCell ref="D202:H202"/>
    <mergeCell ref="I202:M202"/>
    <mergeCell ref="B203:C203"/>
    <mergeCell ref="D203:H203"/>
    <mergeCell ref="I203:M203"/>
    <mergeCell ref="B200:C200"/>
    <mergeCell ref="D200:H200"/>
    <mergeCell ref="I200:M200"/>
    <mergeCell ref="B201:C201"/>
    <mergeCell ref="D201:H201"/>
    <mergeCell ref="I201:M201"/>
    <mergeCell ref="B199:C199"/>
    <mergeCell ref="D199:H199"/>
    <mergeCell ref="I199:M199"/>
    <mergeCell ref="B198:C198"/>
    <mergeCell ref="D198:H198"/>
    <mergeCell ref="I198:M198"/>
    <mergeCell ref="A5:N5"/>
    <mergeCell ref="A6:N6"/>
    <mergeCell ref="L7:N7"/>
    <mergeCell ref="A8:A10"/>
    <mergeCell ref="B8:B10"/>
    <mergeCell ref="C8:H8"/>
    <mergeCell ref="I8:N8"/>
    <mergeCell ref="C9:C10"/>
    <mergeCell ref="D9:D10"/>
    <mergeCell ref="E9:E10"/>
    <mergeCell ref="F9:H9"/>
    <mergeCell ref="I9:I10"/>
    <mergeCell ref="J9:J10"/>
    <mergeCell ref="K9:K10"/>
    <mergeCell ref="L9:N9"/>
    <mergeCell ref="A4:N4"/>
    <mergeCell ref="A1:E1"/>
    <mergeCell ref="K1:N1"/>
    <mergeCell ref="A2:E2"/>
    <mergeCell ref="K2:N2"/>
    <mergeCell ref="A3:N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4"/>
  <sheetViews>
    <sheetView topLeftCell="D1" workbookViewId="0">
      <selection activeCell="B198" sqref="B198:C198"/>
    </sheetView>
  </sheetViews>
  <sheetFormatPr defaultColWidth="9.125" defaultRowHeight="14.25"/>
  <cols>
    <col min="1" max="1" width="18.125" style="236" customWidth="1"/>
    <col min="2" max="2" width="37.5" style="236" customWidth="1"/>
    <col min="3" max="4" width="18.125" style="236" customWidth="1"/>
    <col min="5" max="5" width="18.5" style="236" customWidth="1"/>
    <col min="6" max="6" width="15.5" style="236" customWidth="1"/>
    <col min="7" max="8" width="14.5" style="236" customWidth="1"/>
    <col min="9" max="9" width="15.5" style="236" customWidth="1"/>
    <col min="10" max="10" width="13.5" style="236" customWidth="1"/>
    <col min="11" max="14" width="14.5" style="236" customWidth="1"/>
    <col min="15" max="16384" width="9.125" style="236"/>
  </cols>
  <sheetData>
    <row r="1" spans="1:14" ht="9.1999999999999993" customHeight="1">
      <c r="A1" s="458" t="s">
        <v>558</v>
      </c>
      <c r="B1" s="458"/>
      <c r="C1" s="458"/>
      <c r="D1" s="458"/>
      <c r="E1" s="458"/>
      <c r="F1" s="237"/>
      <c r="G1" s="237"/>
      <c r="H1" s="237"/>
      <c r="I1" s="237"/>
      <c r="J1" s="237"/>
      <c r="K1" s="448" t="s">
        <v>543</v>
      </c>
      <c r="L1" s="448"/>
      <c r="M1" s="448"/>
      <c r="N1" s="448"/>
    </row>
    <row r="2" spans="1:14" ht="9.1999999999999993" customHeight="1">
      <c r="A2" s="449"/>
      <c r="B2" s="449"/>
      <c r="C2" s="449"/>
      <c r="D2" s="449"/>
      <c r="E2" s="449"/>
      <c r="F2" s="237"/>
      <c r="G2" s="237"/>
      <c r="H2" s="237"/>
      <c r="I2" s="237"/>
      <c r="J2" s="237"/>
      <c r="K2" s="448" t="s">
        <v>544</v>
      </c>
      <c r="L2" s="448"/>
      <c r="M2" s="448"/>
      <c r="N2" s="448"/>
    </row>
    <row r="3" spans="1:14" ht="9.1999999999999993" customHeight="1">
      <c r="A3" s="459" t="s">
        <v>579</v>
      </c>
      <c r="B3" s="459"/>
      <c r="C3" s="459"/>
      <c r="D3" s="459"/>
      <c r="E3" s="459"/>
      <c r="F3" s="459"/>
      <c r="G3" s="459"/>
      <c r="H3" s="459"/>
      <c r="I3" s="459"/>
      <c r="J3" s="459"/>
      <c r="K3" s="459"/>
      <c r="L3" s="459"/>
      <c r="M3" s="459"/>
      <c r="N3" s="459"/>
    </row>
    <row r="4" spans="1:14" ht="9.1999999999999993" customHeight="1">
      <c r="A4" s="448" t="s">
        <v>580</v>
      </c>
      <c r="B4" s="448"/>
      <c r="C4" s="448"/>
      <c r="D4" s="448"/>
      <c r="E4" s="448"/>
      <c r="F4" s="448"/>
      <c r="G4" s="448"/>
      <c r="H4" s="448"/>
      <c r="I4" s="448"/>
      <c r="J4" s="448"/>
      <c r="K4" s="448"/>
      <c r="L4" s="448"/>
      <c r="M4" s="448"/>
      <c r="N4" s="448"/>
    </row>
    <row r="5" spans="1:14" ht="9.1999999999999993" customHeight="1">
      <c r="A5" s="448" t="s">
        <v>583</v>
      </c>
      <c r="B5" s="448"/>
      <c r="C5" s="448"/>
      <c r="D5" s="448"/>
      <c r="E5" s="448"/>
      <c r="F5" s="448"/>
      <c r="G5" s="448"/>
      <c r="H5" s="448"/>
      <c r="I5" s="448"/>
      <c r="J5" s="448"/>
      <c r="K5" s="448"/>
      <c r="L5" s="448"/>
      <c r="M5" s="448"/>
      <c r="N5" s="448"/>
    </row>
    <row r="6" spans="1:14" ht="9.1999999999999993" customHeight="1">
      <c r="A6" s="448" t="s">
        <v>545</v>
      </c>
      <c r="B6" s="448"/>
      <c r="C6" s="448"/>
      <c r="D6" s="448"/>
      <c r="E6" s="448"/>
      <c r="F6" s="448"/>
      <c r="G6" s="448"/>
      <c r="H6" s="448"/>
      <c r="I6" s="448"/>
      <c r="J6" s="448"/>
      <c r="K6" s="448"/>
      <c r="L6" s="448"/>
      <c r="M6" s="448"/>
      <c r="N6" s="448"/>
    </row>
    <row r="7" spans="1:14" ht="9.4" customHeight="1">
      <c r="A7" s="238"/>
      <c r="B7" s="238"/>
      <c r="C7" s="238"/>
      <c r="D7" s="238"/>
      <c r="E7" s="238"/>
      <c r="F7" s="238"/>
      <c r="G7" s="238"/>
      <c r="H7" s="238"/>
      <c r="I7" s="238"/>
      <c r="J7" s="238"/>
      <c r="K7" s="238"/>
      <c r="L7" s="451" t="s">
        <v>423</v>
      </c>
      <c r="M7" s="451"/>
      <c r="N7" s="451"/>
    </row>
    <row r="8" spans="1:14" ht="9.75" customHeight="1">
      <c r="A8" s="452" t="s">
        <v>2</v>
      </c>
      <c r="B8" s="452" t="s">
        <v>75</v>
      </c>
      <c r="C8" s="455" t="s">
        <v>76</v>
      </c>
      <c r="D8" s="456"/>
      <c r="E8" s="456"/>
      <c r="F8" s="456"/>
      <c r="G8" s="456"/>
      <c r="H8" s="457"/>
      <c r="I8" s="455" t="s">
        <v>77</v>
      </c>
      <c r="J8" s="456"/>
      <c r="K8" s="456"/>
      <c r="L8" s="456"/>
      <c r="M8" s="456"/>
      <c r="N8" s="457"/>
    </row>
    <row r="9" spans="1:14" ht="9.75" customHeight="1">
      <c r="A9" s="453"/>
      <c r="B9" s="453"/>
      <c r="C9" s="452" t="s">
        <v>78</v>
      </c>
      <c r="D9" s="452" t="s">
        <v>15</v>
      </c>
      <c r="E9" s="452" t="s">
        <v>79</v>
      </c>
      <c r="F9" s="455" t="s">
        <v>80</v>
      </c>
      <c r="G9" s="456"/>
      <c r="H9" s="457"/>
      <c r="I9" s="452" t="s">
        <v>78</v>
      </c>
      <c r="J9" s="452" t="s">
        <v>15</v>
      </c>
      <c r="K9" s="452" t="s">
        <v>79</v>
      </c>
      <c r="L9" s="455" t="s">
        <v>80</v>
      </c>
      <c r="M9" s="456"/>
      <c r="N9" s="457"/>
    </row>
    <row r="10" spans="1:14" ht="9.75" customHeight="1">
      <c r="A10" s="454"/>
      <c r="B10" s="454"/>
      <c r="C10" s="454"/>
      <c r="D10" s="454"/>
      <c r="E10" s="454"/>
      <c r="F10" s="239" t="s">
        <v>81</v>
      </c>
      <c r="G10" s="239" t="s">
        <v>82</v>
      </c>
      <c r="H10" s="239" t="s">
        <v>83</v>
      </c>
      <c r="I10" s="454"/>
      <c r="J10" s="454"/>
      <c r="K10" s="454"/>
      <c r="L10" s="239" t="s">
        <v>81</v>
      </c>
      <c r="M10" s="239" t="s">
        <v>82</v>
      </c>
      <c r="N10" s="239" t="s">
        <v>83</v>
      </c>
    </row>
    <row r="11" spans="1:14" ht="10.7" customHeight="1">
      <c r="A11" s="239" t="s">
        <v>23</v>
      </c>
      <c r="B11" s="239" t="s">
        <v>57</v>
      </c>
      <c r="C11" s="239" t="s">
        <v>84</v>
      </c>
      <c r="D11" s="239">
        <v>2</v>
      </c>
      <c r="E11" s="239" t="s">
        <v>85</v>
      </c>
      <c r="F11" s="239">
        <v>4</v>
      </c>
      <c r="G11" s="239">
        <v>5</v>
      </c>
      <c r="H11" s="239">
        <v>6</v>
      </c>
      <c r="I11" s="239" t="s">
        <v>86</v>
      </c>
      <c r="J11" s="239">
        <v>8</v>
      </c>
      <c r="K11" s="239" t="s">
        <v>87</v>
      </c>
      <c r="L11" s="239">
        <v>10</v>
      </c>
      <c r="M11" s="239">
        <v>11</v>
      </c>
      <c r="N11" s="239">
        <v>12</v>
      </c>
    </row>
    <row r="12" spans="1:14" ht="10.7" customHeight="1">
      <c r="A12" s="240"/>
      <c r="B12" s="241" t="s">
        <v>210</v>
      </c>
      <c r="C12" s="231">
        <v>105000198605</v>
      </c>
      <c r="D12" s="232">
        <v>93633288</v>
      </c>
      <c r="E12" s="232">
        <v>104906565317</v>
      </c>
      <c r="F12" s="232">
        <v>2418164932</v>
      </c>
      <c r="G12" s="232">
        <v>94700526092</v>
      </c>
      <c r="H12" s="232">
        <v>7787874293</v>
      </c>
      <c r="I12" s="232">
        <v>214986753605</v>
      </c>
      <c r="J12" s="232">
        <v>227734159</v>
      </c>
      <c r="K12" s="232">
        <v>214759019446</v>
      </c>
      <c r="L12" s="232">
        <v>8430162209</v>
      </c>
      <c r="M12" s="232">
        <v>188733354082</v>
      </c>
      <c r="N12" s="232">
        <v>17595503155</v>
      </c>
    </row>
    <row r="13" spans="1:14" ht="10.7" customHeight="1">
      <c r="A13" s="240"/>
      <c r="B13" s="241" t="s">
        <v>546</v>
      </c>
      <c r="C13" s="231">
        <v>105000198605</v>
      </c>
      <c r="D13" s="232">
        <v>93633288</v>
      </c>
      <c r="E13" s="232">
        <v>104906565317</v>
      </c>
      <c r="F13" s="232">
        <v>2418164932</v>
      </c>
      <c r="G13" s="232">
        <v>94700526092</v>
      </c>
      <c r="H13" s="232">
        <v>7787874293</v>
      </c>
      <c r="I13" s="232">
        <v>214986753605</v>
      </c>
      <c r="J13" s="232">
        <v>227734159</v>
      </c>
      <c r="K13" s="232">
        <v>214759019446</v>
      </c>
      <c r="L13" s="232">
        <v>8430162209</v>
      </c>
      <c r="M13" s="232">
        <v>188733354082</v>
      </c>
      <c r="N13" s="232">
        <v>17595503155</v>
      </c>
    </row>
    <row r="14" spans="1:14" ht="10.7" customHeight="1">
      <c r="A14" s="242" t="s">
        <v>23</v>
      </c>
      <c r="B14" s="241" t="s">
        <v>88</v>
      </c>
      <c r="C14" s="231">
        <v>9707027996</v>
      </c>
      <c r="D14" s="232">
        <v>93633288</v>
      </c>
      <c r="E14" s="232">
        <v>9613394708</v>
      </c>
      <c r="F14" s="232">
        <v>2418164932</v>
      </c>
      <c r="G14" s="232">
        <v>6930163942</v>
      </c>
      <c r="H14" s="232">
        <v>265065834</v>
      </c>
      <c r="I14" s="232">
        <v>47343582996</v>
      </c>
      <c r="J14" s="232">
        <v>227734159</v>
      </c>
      <c r="K14" s="232">
        <v>47115848837</v>
      </c>
      <c r="L14" s="232">
        <v>8430162209</v>
      </c>
      <c r="M14" s="232">
        <v>37962991932</v>
      </c>
      <c r="N14" s="232">
        <v>722694696</v>
      </c>
    </row>
    <row r="15" spans="1:14" ht="10.7" customHeight="1">
      <c r="A15" s="240"/>
      <c r="B15" s="241" t="s">
        <v>547</v>
      </c>
      <c r="C15" s="231">
        <v>9707027996</v>
      </c>
      <c r="D15" s="232">
        <v>93633288</v>
      </c>
      <c r="E15" s="232">
        <v>9613394708</v>
      </c>
      <c r="F15" s="232">
        <v>2418164932</v>
      </c>
      <c r="G15" s="232">
        <v>6930163942</v>
      </c>
      <c r="H15" s="232">
        <v>265065834</v>
      </c>
      <c r="I15" s="232">
        <v>47343582996</v>
      </c>
      <c r="J15" s="232">
        <v>227734159</v>
      </c>
      <c r="K15" s="232">
        <v>47115848837</v>
      </c>
      <c r="L15" s="232">
        <v>8430162209</v>
      </c>
      <c r="M15" s="232">
        <v>37962991932</v>
      </c>
      <c r="N15" s="232">
        <v>722694696</v>
      </c>
    </row>
    <row r="16" spans="1:14" ht="10.7" customHeight="1">
      <c r="A16" s="242" t="s">
        <v>24</v>
      </c>
      <c r="B16" s="241" t="s">
        <v>213</v>
      </c>
      <c r="C16" s="231">
        <v>9707027996</v>
      </c>
      <c r="D16" s="232">
        <v>93633288</v>
      </c>
      <c r="E16" s="232">
        <v>9613394708</v>
      </c>
      <c r="F16" s="232">
        <v>2418164932</v>
      </c>
      <c r="G16" s="232">
        <v>6930163942</v>
      </c>
      <c r="H16" s="232">
        <v>265065834</v>
      </c>
      <c r="I16" s="232">
        <v>47343582996</v>
      </c>
      <c r="J16" s="232">
        <v>227734159</v>
      </c>
      <c r="K16" s="232">
        <v>47115848837</v>
      </c>
      <c r="L16" s="232">
        <v>8430162209</v>
      </c>
      <c r="M16" s="232">
        <v>37962991932</v>
      </c>
      <c r="N16" s="232">
        <v>722694696</v>
      </c>
    </row>
    <row r="17" spans="1:14" ht="10.7" customHeight="1">
      <c r="A17" s="242">
        <v>1</v>
      </c>
      <c r="B17" s="241" t="s">
        <v>214</v>
      </c>
      <c r="C17" s="231">
        <v>1790288108</v>
      </c>
      <c r="D17" s="232">
        <v>0</v>
      </c>
      <c r="E17" s="232">
        <v>1790288108</v>
      </c>
      <c r="F17" s="232">
        <v>1611584391</v>
      </c>
      <c r="G17" s="232">
        <v>178703717</v>
      </c>
      <c r="H17" s="232">
        <v>0</v>
      </c>
      <c r="I17" s="232">
        <v>4676063946</v>
      </c>
      <c r="J17" s="232">
        <v>0</v>
      </c>
      <c r="K17" s="232">
        <v>4676063946</v>
      </c>
      <c r="L17" s="232">
        <v>4209909081</v>
      </c>
      <c r="M17" s="232">
        <v>466154865</v>
      </c>
      <c r="N17" s="232">
        <v>0</v>
      </c>
    </row>
    <row r="18" spans="1:14" ht="10.7" customHeight="1">
      <c r="A18" s="242" t="s">
        <v>89</v>
      </c>
      <c r="B18" s="241" t="s">
        <v>215</v>
      </c>
      <c r="C18" s="231">
        <v>1576340407</v>
      </c>
      <c r="D18" s="232">
        <v>0</v>
      </c>
      <c r="E18" s="232">
        <v>1576340407</v>
      </c>
      <c r="F18" s="232">
        <v>1418737401</v>
      </c>
      <c r="G18" s="232">
        <v>157603006</v>
      </c>
      <c r="H18" s="232">
        <v>0</v>
      </c>
      <c r="I18" s="232">
        <v>4282240411</v>
      </c>
      <c r="J18" s="232">
        <v>0</v>
      </c>
      <c r="K18" s="232">
        <v>4282240411</v>
      </c>
      <c r="L18" s="232">
        <v>3854597601</v>
      </c>
      <c r="M18" s="232">
        <v>427642810</v>
      </c>
      <c r="N18" s="232">
        <v>0</v>
      </c>
    </row>
    <row r="19" spans="1:14" ht="10.7" customHeight="1">
      <c r="A19" s="242" t="s">
        <v>216</v>
      </c>
      <c r="B19" s="241" t="s">
        <v>90</v>
      </c>
      <c r="C19" s="231">
        <v>1576030042</v>
      </c>
      <c r="D19" s="232">
        <v>0</v>
      </c>
      <c r="E19" s="232">
        <v>1576030042</v>
      </c>
      <c r="F19" s="232">
        <v>1418427036</v>
      </c>
      <c r="G19" s="232">
        <v>157603006</v>
      </c>
      <c r="H19" s="232">
        <v>0</v>
      </c>
      <c r="I19" s="232">
        <v>4276334816</v>
      </c>
      <c r="J19" s="232">
        <v>0</v>
      </c>
      <c r="K19" s="232">
        <v>4276334816</v>
      </c>
      <c r="L19" s="232">
        <v>3848701330</v>
      </c>
      <c r="M19" s="232">
        <v>427633486</v>
      </c>
      <c r="N19" s="232">
        <v>0</v>
      </c>
    </row>
    <row r="20" spans="1:14" ht="10.7" customHeight="1">
      <c r="A20" s="240"/>
      <c r="B20" s="241" t="s">
        <v>297</v>
      </c>
      <c r="C20" s="231">
        <v>0</v>
      </c>
      <c r="D20" s="232">
        <v>0</v>
      </c>
      <c r="E20" s="232">
        <v>0</v>
      </c>
      <c r="F20" s="232">
        <v>0</v>
      </c>
      <c r="G20" s="232">
        <v>0</v>
      </c>
      <c r="H20" s="232">
        <v>0</v>
      </c>
      <c r="I20" s="232">
        <v>0</v>
      </c>
      <c r="J20" s="232">
        <v>0</v>
      </c>
      <c r="K20" s="232">
        <v>0</v>
      </c>
      <c r="L20" s="232">
        <v>0</v>
      </c>
      <c r="M20" s="232">
        <v>0</v>
      </c>
      <c r="N20" s="232">
        <v>0</v>
      </c>
    </row>
    <row r="21" spans="1:14" ht="10.7" customHeight="1">
      <c r="A21" s="242" t="s">
        <v>217</v>
      </c>
      <c r="B21" s="241" t="s">
        <v>218</v>
      </c>
      <c r="C21" s="231">
        <v>0</v>
      </c>
      <c r="D21" s="232">
        <v>0</v>
      </c>
      <c r="E21" s="232">
        <v>0</v>
      </c>
      <c r="F21" s="232">
        <v>0</v>
      </c>
      <c r="G21" s="232">
        <v>0</v>
      </c>
      <c r="H21" s="232">
        <v>0</v>
      </c>
      <c r="I21" s="232">
        <v>0</v>
      </c>
      <c r="J21" s="232">
        <v>0</v>
      </c>
      <c r="K21" s="232">
        <v>0</v>
      </c>
      <c r="L21" s="232">
        <v>0</v>
      </c>
      <c r="M21" s="232">
        <v>0</v>
      </c>
      <c r="N21" s="232">
        <v>0</v>
      </c>
    </row>
    <row r="22" spans="1:14" ht="10.7" customHeight="1">
      <c r="A22" s="240"/>
      <c r="B22" s="241" t="s">
        <v>219</v>
      </c>
      <c r="C22" s="231">
        <v>0</v>
      </c>
      <c r="D22" s="232">
        <v>0</v>
      </c>
      <c r="E22" s="232">
        <v>0</v>
      </c>
      <c r="F22" s="232">
        <v>0</v>
      </c>
      <c r="G22" s="232">
        <v>0</v>
      </c>
      <c r="H22" s="232">
        <v>0</v>
      </c>
      <c r="I22" s="232">
        <v>0</v>
      </c>
      <c r="J22" s="232">
        <v>0</v>
      </c>
      <c r="K22" s="232">
        <v>0</v>
      </c>
      <c r="L22" s="232">
        <v>0</v>
      </c>
      <c r="M22" s="232">
        <v>0</v>
      </c>
      <c r="N22" s="232">
        <v>0</v>
      </c>
    </row>
    <row r="23" spans="1:14" ht="10.7" customHeight="1">
      <c r="A23" s="242" t="s">
        <v>220</v>
      </c>
      <c r="B23" s="241" t="s">
        <v>221</v>
      </c>
      <c r="C23" s="231">
        <v>0</v>
      </c>
      <c r="D23" s="232">
        <v>0</v>
      </c>
      <c r="E23" s="232">
        <v>0</v>
      </c>
      <c r="F23" s="232">
        <v>0</v>
      </c>
      <c r="G23" s="232">
        <v>0</v>
      </c>
      <c r="H23" s="232">
        <v>0</v>
      </c>
      <c r="I23" s="232">
        <v>0</v>
      </c>
      <c r="J23" s="232">
        <v>0</v>
      </c>
      <c r="K23" s="232">
        <v>0</v>
      </c>
      <c r="L23" s="232">
        <v>0</v>
      </c>
      <c r="M23" s="232">
        <v>0</v>
      </c>
      <c r="N23" s="232">
        <v>0</v>
      </c>
    </row>
    <row r="24" spans="1:14" ht="10.7" customHeight="1">
      <c r="A24" s="240"/>
      <c r="B24" s="241" t="s">
        <v>298</v>
      </c>
      <c r="C24" s="231">
        <v>0</v>
      </c>
      <c r="D24" s="232">
        <v>0</v>
      </c>
      <c r="E24" s="232">
        <v>0</v>
      </c>
      <c r="F24" s="232">
        <v>0</v>
      </c>
      <c r="G24" s="232">
        <v>0</v>
      </c>
      <c r="H24" s="232">
        <v>0</v>
      </c>
      <c r="I24" s="232">
        <v>0</v>
      </c>
      <c r="J24" s="232">
        <v>0</v>
      </c>
      <c r="K24" s="232">
        <v>0</v>
      </c>
      <c r="L24" s="232">
        <v>0</v>
      </c>
      <c r="M24" s="232">
        <v>0</v>
      </c>
      <c r="N24" s="232">
        <v>0</v>
      </c>
    </row>
    <row r="25" spans="1:14" ht="10.7" customHeight="1">
      <c r="A25" s="242" t="s">
        <v>222</v>
      </c>
      <c r="B25" s="241" t="s">
        <v>28</v>
      </c>
      <c r="C25" s="231">
        <v>310365</v>
      </c>
      <c r="D25" s="232">
        <v>0</v>
      </c>
      <c r="E25" s="232">
        <v>310365</v>
      </c>
      <c r="F25" s="232">
        <v>310365</v>
      </c>
      <c r="G25" s="232">
        <v>0</v>
      </c>
      <c r="H25" s="232">
        <v>0</v>
      </c>
      <c r="I25" s="232">
        <v>5905595</v>
      </c>
      <c r="J25" s="232">
        <v>0</v>
      </c>
      <c r="K25" s="232">
        <v>5905595</v>
      </c>
      <c r="L25" s="232">
        <v>5896271</v>
      </c>
      <c r="M25" s="232">
        <v>9324</v>
      </c>
      <c r="N25" s="232">
        <v>0</v>
      </c>
    </row>
    <row r="26" spans="1:14" ht="10.7" customHeight="1">
      <c r="A26" s="240"/>
      <c r="B26" s="241" t="s">
        <v>299</v>
      </c>
      <c r="C26" s="231">
        <v>0</v>
      </c>
      <c r="D26" s="232">
        <v>0</v>
      </c>
      <c r="E26" s="232">
        <v>0</v>
      </c>
      <c r="F26" s="232">
        <v>0</v>
      </c>
      <c r="G26" s="232">
        <v>0</v>
      </c>
      <c r="H26" s="232">
        <v>0</v>
      </c>
      <c r="I26" s="232">
        <v>0</v>
      </c>
      <c r="J26" s="232">
        <v>0</v>
      </c>
      <c r="K26" s="232">
        <v>0</v>
      </c>
      <c r="L26" s="232">
        <v>0</v>
      </c>
      <c r="M26" s="232">
        <v>0</v>
      </c>
      <c r="N26" s="232">
        <v>0</v>
      </c>
    </row>
    <row r="27" spans="1:14" ht="10.7" customHeight="1">
      <c r="A27" s="240"/>
      <c r="B27" s="241" t="s">
        <v>223</v>
      </c>
      <c r="C27" s="231">
        <v>0</v>
      </c>
      <c r="D27" s="232">
        <v>0</v>
      </c>
      <c r="E27" s="232">
        <v>0</v>
      </c>
      <c r="F27" s="232">
        <v>0</v>
      </c>
      <c r="G27" s="232">
        <v>0</v>
      </c>
      <c r="H27" s="232">
        <v>0</v>
      </c>
      <c r="I27" s="232">
        <v>0</v>
      </c>
      <c r="J27" s="232">
        <v>0</v>
      </c>
      <c r="K27" s="232">
        <v>0</v>
      </c>
      <c r="L27" s="232">
        <v>0</v>
      </c>
      <c r="M27" s="232">
        <v>0</v>
      </c>
      <c r="N27" s="232">
        <v>0</v>
      </c>
    </row>
    <row r="28" spans="1:14" ht="10.7" customHeight="1">
      <c r="A28" s="242" t="s">
        <v>224</v>
      </c>
      <c r="B28" s="241" t="s">
        <v>300</v>
      </c>
      <c r="C28" s="231">
        <v>0</v>
      </c>
      <c r="D28" s="232">
        <v>0</v>
      </c>
      <c r="E28" s="232">
        <v>0</v>
      </c>
      <c r="F28" s="232">
        <v>0</v>
      </c>
      <c r="G28" s="232">
        <v>0</v>
      </c>
      <c r="H28" s="232">
        <v>0</v>
      </c>
      <c r="I28" s="232">
        <v>0</v>
      </c>
      <c r="J28" s="232">
        <v>0</v>
      </c>
      <c r="K28" s="232">
        <v>0</v>
      </c>
      <c r="L28" s="232">
        <v>0</v>
      </c>
      <c r="M28" s="232">
        <v>0</v>
      </c>
      <c r="N28" s="232">
        <v>0</v>
      </c>
    </row>
    <row r="29" spans="1:14" ht="10.7" customHeight="1">
      <c r="A29" s="242" t="s">
        <v>91</v>
      </c>
      <c r="B29" s="241" t="s">
        <v>225</v>
      </c>
      <c r="C29" s="231">
        <v>213947701</v>
      </c>
      <c r="D29" s="232">
        <v>0</v>
      </c>
      <c r="E29" s="232">
        <v>213947701</v>
      </c>
      <c r="F29" s="232">
        <v>192846990</v>
      </c>
      <c r="G29" s="232">
        <v>21100711</v>
      </c>
      <c r="H29" s="232">
        <v>0</v>
      </c>
      <c r="I29" s="232">
        <v>393823535</v>
      </c>
      <c r="J29" s="232">
        <v>0</v>
      </c>
      <c r="K29" s="232">
        <v>393823535</v>
      </c>
      <c r="L29" s="232">
        <v>355311480</v>
      </c>
      <c r="M29" s="232">
        <v>38512055</v>
      </c>
      <c r="N29" s="232">
        <v>0</v>
      </c>
    </row>
    <row r="30" spans="1:14" ht="10.7" customHeight="1">
      <c r="A30" s="242" t="s">
        <v>226</v>
      </c>
      <c r="B30" s="241" t="s">
        <v>90</v>
      </c>
      <c r="C30" s="231">
        <v>0</v>
      </c>
      <c r="D30" s="232">
        <v>0</v>
      </c>
      <c r="E30" s="232">
        <v>0</v>
      </c>
      <c r="F30" s="232">
        <v>0</v>
      </c>
      <c r="G30" s="232">
        <v>0</v>
      </c>
      <c r="H30" s="232">
        <v>0</v>
      </c>
      <c r="I30" s="232">
        <v>174113434</v>
      </c>
      <c r="J30" s="232">
        <v>0</v>
      </c>
      <c r="K30" s="232">
        <v>174113434</v>
      </c>
      <c r="L30" s="232">
        <v>156702090</v>
      </c>
      <c r="M30" s="232">
        <v>17411344</v>
      </c>
      <c r="N30" s="232">
        <v>0</v>
      </c>
    </row>
    <row r="31" spans="1:14" ht="10.7" customHeight="1">
      <c r="A31" s="240"/>
      <c r="B31" s="241" t="s">
        <v>297</v>
      </c>
      <c r="C31" s="231">
        <v>0</v>
      </c>
      <c r="D31" s="232">
        <v>0</v>
      </c>
      <c r="E31" s="232">
        <v>0</v>
      </c>
      <c r="F31" s="232">
        <v>0</v>
      </c>
      <c r="G31" s="232">
        <v>0</v>
      </c>
      <c r="H31" s="232">
        <v>0</v>
      </c>
      <c r="I31" s="232">
        <v>0</v>
      </c>
      <c r="J31" s="232">
        <v>0</v>
      </c>
      <c r="K31" s="232">
        <v>0</v>
      </c>
      <c r="L31" s="232">
        <v>0</v>
      </c>
      <c r="M31" s="232">
        <v>0</v>
      </c>
      <c r="N31" s="232">
        <v>0</v>
      </c>
    </row>
    <row r="32" spans="1:14" ht="10.7" customHeight="1">
      <c r="A32" s="242" t="s">
        <v>227</v>
      </c>
      <c r="B32" s="241" t="s">
        <v>218</v>
      </c>
      <c r="C32" s="231">
        <v>0</v>
      </c>
      <c r="D32" s="232">
        <v>0</v>
      </c>
      <c r="E32" s="232">
        <v>0</v>
      </c>
      <c r="F32" s="232">
        <v>0</v>
      </c>
      <c r="G32" s="232">
        <v>0</v>
      </c>
      <c r="H32" s="232">
        <v>0</v>
      </c>
      <c r="I32" s="232">
        <v>0</v>
      </c>
      <c r="J32" s="232">
        <v>0</v>
      </c>
      <c r="K32" s="232">
        <v>0</v>
      </c>
      <c r="L32" s="232">
        <v>0</v>
      </c>
      <c r="M32" s="232">
        <v>0</v>
      </c>
      <c r="N32" s="232">
        <v>0</v>
      </c>
    </row>
    <row r="33" spans="1:14" ht="10.7" customHeight="1">
      <c r="A33" s="240"/>
      <c r="B33" s="241" t="s">
        <v>219</v>
      </c>
      <c r="C33" s="231">
        <v>0</v>
      </c>
      <c r="D33" s="232">
        <v>0</v>
      </c>
      <c r="E33" s="232">
        <v>0</v>
      </c>
      <c r="F33" s="232">
        <v>0</v>
      </c>
      <c r="G33" s="232">
        <v>0</v>
      </c>
      <c r="H33" s="232">
        <v>0</v>
      </c>
      <c r="I33" s="232">
        <v>0</v>
      </c>
      <c r="J33" s="232">
        <v>0</v>
      </c>
      <c r="K33" s="232">
        <v>0</v>
      </c>
      <c r="L33" s="232">
        <v>0</v>
      </c>
      <c r="M33" s="232">
        <v>0</v>
      </c>
      <c r="N33" s="232">
        <v>0</v>
      </c>
    </row>
    <row r="34" spans="1:14" ht="10.7" customHeight="1">
      <c r="A34" s="242" t="s">
        <v>228</v>
      </c>
      <c r="B34" s="241" t="s">
        <v>221</v>
      </c>
      <c r="C34" s="231">
        <v>211007101</v>
      </c>
      <c r="D34" s="232">
        <v>0</v>
      </c>
      <c r="E34" s="232">
        <v>211007101</v>
      </c>
      <c r="F34" s="232">
        <v>189906390</v>
      </c>
      <c r="G34" s="232">
        <v>21100711</v>
      </c>
      <c r="H34" s="232">
        <v>0</v>
      </c>
      <c r="I34" s="232">
        <v>211007101</v>
      </c>
      <c r="J34" s="232">
        <v>0</v>
      </c>
      <c r="K34" s="232">
        <v>211007101</v>
      </c>
      <c r="L34" s="232">
        <v>189906390</v>
      </c>
      <c r="M34" s="232">
        <v>21100711</v>
      </c>
      <c r="N34" s="232">
        <v>0</v>
      </c>
    </row>
    <row r="35" spans="1:14" ht="10.7" customHeight="1">
      <c r="A35" s="240"/>
      <c r="B35" s="241" t="s">
        <v>301</v>
      </c>
      <c r="C35" s="231">
        <v>0</v>
      </c>
      <c r="D35" s="232">
        <v>0</v>
      </c>
      <c r="E35" s="232">
        <v>0</v>
      </c>
      <c r="F35" s="232">
        <v>0</v>
      </c>
      <c r="G35" s="232">
        <v>0</v>
      </c>
      <c r="H35" s="232">
        <v>0</v>
      </c>
      <c r="I35" s="232">
        <v>0</v>
      </c>
      <c r="J35" s="232">
        <v>0</v>
      </c>
      <c r="K35" s="232">
        <v>0</v>
      </c>
      <c r="L35" s="232">
        <v>0</v>
      </c>
      <c r="M35" s="232">
        <v>0</v>
      </c>
      <c r="N35" s="232">
        <v>0</v>
      </c>
    </row>
    <row r="36" spans="1:14" ht="10.7" customHeight="1">
      <c r="A36" s="242" t="s">
        <v>229</v>
      </c>
      <c r="B36" s="241" t="s">
        <v>28</v>
      </c>
      <c r="C36" s="231">
        <v>2940600</v>
      </c>
      <c r="D36" s="232">
        <v>0</v>
      </c>
      <c r="E36" s="232">
        <v>2940600</v>
      </c>
      <c r="F36" s="232">
        <v>2940600</v>
      </c>
      <c r="G36" s="232">
        <v>0</v>
      </c>
      <c r="H36" s="232">
        <v>0</v>
      </c>
      <c r="I36" s="232">
        <v>8703000</v>
      </c>
      <c r="J36" s="232">
        <v>0</v>
      </c>
      <c r="K36" s="232">
        <v>8703000</v>
      </c>
      <c r="L36" s="232">
        <v>8703000</v>
      </c>
      <c r="M36" s="232">
        <v>0</v>
      </c>
      <c r="N36" s="232">
        <v>0</v>
      </c>
    </row>
    <row r="37" spans="1:14" ht="10.7" customHeight="1">
      <c r="A37" s="240"/>
      <c r="B37" s="241" t="s">
        <v>299</v>
      </c>
      <c r="C37" s="231">
        <v>0</v>
      </c>
      <c r="D37" s="232">
        <v>0</v>
      </c>
      <c r="E37" s="232">
        <v>0</v>
      </c>
      <c r="F37" s="232">
        <v>0</v>
      </c>
      <c r="G37" s="232">
        <v>0</v>
      </c>
      <c r="H37" s="232">
        <v>0</v>
      </c>
      <c r="I37" s="232">
        <v>0</v>
      </c>
      <c r="J37" s="232">
        <v>0</v>
      </c>
      <c r="K37" s="232">
        <v>0</v>
      </c>
      <c r="L37" s="232">
        <v>0</v>
      </c>
      <c r="M37" s="232">
        <v>0</v>
      </c>
      <c r="N37" s="232">
        <v>0</v>
      </c>
    </row>
    <row r="38" spans="1:14" ht="10.7" customHeight="1">
      <c r="A38" s="240"/>
      <c r="B38" s="241" t="s">
        <v>230</v>
      </c>
      <c r="C38" s="231">
        <v>0</v>
      </c>
      <c r="D38" s="232">
        <v>0</v>
      </c>
      <c r="E38" s="232">
        <v>0</v>
      </c>
      <c r="F38" s="232">
        <v>0</v>
      </c>
      <c r="G38" s="232">
        <v>0</v>
      </c>
      <c r="H38" s="232">
        <v>0</v>
      </c>
      <c r="I38" s="232">
        <v>0</v>
      </c>
      <c r="J38" s="232">
        <v>0</v>
      </c>
      <c r="K38" s="232">
        <v>0</v>
      </c>
      <c r="L38" s="232">
        <v>0</v>
      </c>
      <c r="M38" s="232">
        <v>0</v>
      </c>
      <c r="N38" s="232">
        <v>0</v>
      </c>
    </row>
    <row r="39" spans="1:14" ht="10.7" customHeight="1">
      <c r="A39" s="242" t="s">
        <v>231</v>
      </c>
      <c r="B39" s="241" t="s">
        <v>300</v>
      </c>
      <c r="C39" s="231">
        <v>0</v>
      </c>
      <c r="D39" s="232">
        <v>0</v>
      </c>
      <c r="E39" s="232">
        <v>0</v>
      </c>
      <c r="F39" s="232">
        <v>0</v>
      </c>
      <c r="G39" s="232">
        <v>0</v>
      </c>
      <c r="H39" s="232">
        <v>0</v>
      </c>
      <c r="I39" s="232">
        <v>0</v>
      </c>
      <c r="J39" s="232">
        <v>0</v>
      </c>
      <c r="K39" s="232">
        <v>0</v>
      </c>
      <c r="L39" s="232">
        <v>0</v>
      </c>
      <c r="M39" s="232">
        <v>0</v>
      </c>
      <c r="N39" s="232">
        <v>0</v>
      </c>
    </row>
    <row r="40" spans="1:14" ht="10.7" customHeight="1">
      <c r="A40" s="242">
        <v>2</v>
      </c>
      <c r="B40" s="241" t="s">
        <v>232</v>
      </c>
      <c r="C40" s="231">
        <v>0</v>
      </c>
      <c r="D40" s="232">
        <v>0</v>
      </c>
      <c r="E40" s="232">
        <v>0</v>
      </c>
      <c r="F40" s="232">
        <v>0</v>
      </c>
      <c r="G40" s="232">
        <v>0</v>
      </c>
      <c r="H40" s="232">
        <v>0</v>
      </c>
      <c r="I40" s="232">
        <v>0</v>
      </c>
      <c r="J40" s="232">
        <v>0</v>
      </c>
      <c r="K40" s="232">
        <v>0</v>
      </c>
      <c r="L40" s="232">
        <v>0</v>
      </c>
      <c r="M40" s="232">
        <v>0</v>
      </c>
      <c r="N40" s="232">
        <v>0</v>
      </c>
    </row>
    <row r="41" spans="1:14" ht="10.7" customHeight="1">
      <c r="A41" s="242" t="s">
        <v>98</v>
      </c>
      <c r="B41" s="241" t="s">
        <v>90</v>
      </c>
      <c r="C41" s="231">
        <v>0</v>
      </c>
      <c r="D41" s="232">
        <v>0</v>
      </c>
      <c r="E41" s="232">
        <v>0</v>
      </c>
      <c r="F41" s="232">
        <v>0</v>
      </c>
      <c r="G41" s="232">
        <v>0</v>
      </c>
      <c r="H41" s="232">
        <v>0</v>
      </c>
      <c r="I41" s="232">
        <v>0</v>
      </c>
      <c r="J41" s="232">
        <v>0</v>
      </c>
      <c r="K41" s="232">
        <v>0</v>
      </c>
      <c r="L41" s="232">
        <v>0</v>
      </c>
      <c r="M41" s="232">
        <v>0</v>
      </c>
      <c r="N41" s="232">
        <v>0</v>
      </c>
    </row>
    <row r="42" spans="1:14" ht="10.7" customHeight="1">
      <c r="A42" s="240"/>
      <c r="B42" s="241" t="s">
        <v>297</v>
      </c>
      <c r="C42" s="231">
        <v>0</v>
      </c>
      <c r="D42" s="232">
        <v>0</v>
      </c>
      <c r="E42" s="232">
        <v>0</v>
      </c>
      <c r="F42" s="232">
        <v>0</v>
      </c>
      <c r="G42" s="232">
        <v>0</v>
      </c>
      <c r="H42" s="232">
        <v>0</v>
      </c>
      <c r="I42" s="232">
        <v>0</v>
      </c>
      <c r="J42" s="232">
        <v>0</v>
      </c>
      <c r="K42" s="232">
        <v>0</v>
      </c>
      <c r="L42" s="232">
        <v>0</v>
      </c>
      <c r="M42" s="232">
        <v>0</v>
      </c>
      <c r="N42" s="232">
        <v>0</v>
      </c>
    </row>
    <row r="43" spans="1:14" ht="10.7" customHeight="1">
      <c r="A43" s="242" t="s">
        <v>99</v>
      </c>
      <c r="B43" s="241" t="s">
        <v>218</v>
      </c>
      <c r="C43" s="231">
        <v>0</v>
      </c>
      <c r="D43" s="232">
        <v>0</v>
      </c>
      <c r="E43" s="232">
        <v>0</v>
      </c>
      <c r="F43" s="232">
        <v>0</v>
      </c>
      <c r="G43" s="232">
        <v>0</v>
      </c>
      <c r="H43" s="232">
        <v>0</v>
      </c>
      <c r="I43" s="232">
        <v>0</v>
      </c>
      <c r="J43" s="232">
        <v>0</v>
      </c>
      <c r="K43" s="232">
        <v>0</v>
      </c>
      <c r="L43" s="232">
        <v>0</v>
      </c>
      <c r="M43" s="232">
        <v>0</v>
      </c>
      <c r="N43" s="232">
        <v>0</v>
      </c>
    </row>
    <row r="44" spans="1:14" ht="10.7" customHeight="1">
      <c r="A44" s="240"/>
      <c r="B44" s="241" t="s">
        <v>219</v>
      </c>
      <c r="C44" s="231">
        <v>0</v>
      </c>
      <c r="D44" s="232">
        <v>0</v>
      </c>
      <c r="E44" s="232">
        <v>0</v>
      </c>
      <c r="F44" s="232">
        <v>0</v>
      </c>
      <c r="G44" s="232">
        <v>0</v>
      </c>
      <c r="H44" s="232">
        <v>0</v>
      </c>
      <c r="I44" s="232">
        <v>0</v>
      </c>
      <c r="J44" s="232">
        <v>0</v>
      </c>
      <c r="K44" s="232">
        <v>0</v>
      </c>
      <c r="L44" s="232">
        <v>0</v>
      </c>
      <c r="M44" s="232">
        <v>0</v>
      </c>
      <c r="N44" s="232">
        <v>0</v>
      </c>
    </row>
    <row r="45" spans="1:14" ht="10.7" customHeight="1">
      <c r="A45" s="242" t="s">
        <v>100</v>
      </c>
      <c r="B45" s="241" t="s">
        <v>27</v>
      </c>
      <c r="C45" s="231">
        <v>0</v>
      </c>
      <c r="D45" s="232">
        <v>0</v>
      </c>
      <c r="E45" s="232">
        <v>0</v>
      </c>
      <c r="F45" s="232">
        <v>0</v>
      </c>
      <c r="G45" s="232">
        <v>0</v>
      </c>
      <c r="H45" s="232">
        <v>0</v>
      </c>
      <c r="I45" s="232">
        <v>0</v>
      </c>
      <c r="J45" s="232">
        <v>0</v>
      </c>
      <c r="K45" s="232">
        <v>0</v>
      </c>
      <c r="L45" s="232">
        <v>0</v>
      </c>
      <c r="M45" s="232">
        <v>0</v>
      </c>
      <c r="N45" s="232">
        <v>0</v>
      </c>
    </row>
    <row r="46" spans="1:14" ht="10.7" customHeight="1">
      <c r="A46" s="240"/>
      <c r="B46" s="241" t="s">
        <v>301</v>
      </c>
      <c r="C46" s="231">
        <v>0</v>
      </c>
      <c r="D46" s="232">
        <v>0</v>
      </c>
      <c r="E46" s="232">
        <v>0</v>
      </c>
      <c r="F46" s="232">
        <v>0</v>
      </c>
      <c r="G46" s="232">
        <v>0</v>
      </c>
      <c r="H46" s="232">
        <v>0</v>
      </c>
      <c r="I46" s="232">
        <v>0</v>
      </c>
      <c r="J46" s="232">
        <v>0</v>
      </c>
      <c r="K46" s="232">
        <v>0</v>
      </c>
      <c r="L46" s="232">
        <v>0</v>
      </c>
      <c r="M46" s="232">
        <v>0</v>
      </c>
      <c r="N46" s="232">
        <v>0</v>
      </c>
    </row>
    <row r="47" spans="1:14" ht="10.7" customHeight="1">
      <c r="A47" s="242" t="s">
        <v>101</v>
      </c>
      <c r="B47" s="241" t="s">
        <v>28</v>
      </c>
      <c r="C47" s="231">
        <v>0</v>
      </c>
      <c r="D47" s="232">
        <v>0</v>
      </c>
      <c r="E47" s="232">
        <v>0</v>
      </c>
      <c r="F47" s="232">
        <v>0</v>
      </c>
      <c r="G47" s="232">
        <v>0</v>
      </c>
      <c r="H47" s="232">
        <v>0</v>
      </c>
      <c r="I47" s="232">
        <v>0</v>
      </c>
      <c r="J47" s="232">
        <v>0</v>
      </c>
      <c r="K47" s="232">
        <v>0</v>
      </c>
      <c r="L47" s="232">
        <v>0</v>
      </c>
      <c r="M47" s="232">
        <v>0</v>
      </c>
      <c r="N47" s="232">
        <v>0</v>
      </c>
    </row>
    <row r="48" spans="1:14" ht="10.7" customHeight="1">
      <c r="A48" s="240"/>
      <c r="B48" s="241" t="s">
        <v>302</v>
      </c>
      <c r="C48" s="231">
        <v>0</v>
      </c>
      <c r="D48" s="232">
        <v>0</v>
      </c>
      <c r="E48" s="232">
        <v>0</v>
      </c>
      <c r="F48" s="232">
        <v>0</v>
      </c>
      <c r="G48" s="232">
        <v>0</v>
      </c>
      <c r="H48" s="232">
        <v>0</v>
      </c>
      <c r="I48" s="232">
        <v>0</v>
      </c>
      <c r="J48" s="232">
        <v>0</v>
      </c>
      <c r="K48" s="232">
        <v>0</v>
      </c>
      <c r="L48" s="232">
        <v>0</v>
      </c>
      <c r="M48" s="232">
        <v>0</v>
      </c>
      <c r="N48" s="232">
        <v>0</v>
      </c>
    </row>
    <row r="49" spans="1:14" ht="10.7" customHeight="1">
      <c r="A49" s="240"/>
      <c r="B49" s="241" t="s">
        <v>223</v>
      </c>
      <c r="C49" s="231">
        <v>0</v>
      </c>
      <c r="D49" s="232">
        <v>0</v>
      </c>
      <c r="E49" s="232">
        <v>0</v>
      </c>
      <c r="F49" s="232">
        <v>0</v>
      </c>
      <c r="G49" s="232">
        <v>0</v>
      </c>
      <c r="H49" s="232">
        <v>0</v>
      </c>
      <c r="I49" s="232">
        <v>0</v>
      </c>
      <c r="J49" s="232">
        <v>0</v>
      </c>
      <c r="K49" s="232">
        <v>0</v>
      </c>
      <c r="L49" s="232">
        <v>0</v>
      </c>
      <c r="M49" s="232">
        <v>0</v>
      </c>
      <c r="N49" s="232">
        <v>0</v>
      </c>
    </row>
    <row r="50" spans="1:14" ht="10.7" customHeight="1">
      <c r="A50" s="242" t="s">
        <v>102</v>
      </c>
      <c r="B50" s="241" t="s">
        <v>303</v>
      </c>
      <c r="C50" s="231">
        <v>0</v>
      </c>
      <c r="D50" s="232">
        <v>0</v>
      </c>
      <c r="E50" s="232">
        <v>0</v>
      </c>
      <c r="F50" s="232">
        <v>0</v>
      </c>
      <c r="G50" s="232">
        <v>0</v>
      </c>
      <c r="H50" s="232">
        <v>0</v>
      </c>
      <c r="I50" s="232">
        <v>0</v>
      </c>
      <c r="J50" s="232">
        <v>0</v>
      </c>
      <c r="K50" s="232">
        <v>0</v>
      </c>
      <c r="L50" s="232">
        <v>0</v>
      </c>
      <c r="M50" s="232">
        <v>0</v>
      </c>
      <c r="N50" s="232">
        <v>0</v>
      </c>
    </row>
    <row r="51" spans="1:14" ht="10.7" customHeight="1">
      <c r="A51" s="242">
        <v>3</v>
      </c>
      <c r="B51" s="241" t="s">
        <v>169</v>
      </c>
      <c r="C51" s="231">
        <v>4676571231</v>
      </c>
      <c r="D51" s="232">
        <v>0</v>
      </c>
      <c r="E51" s="232">
        <v>4676571231</v>
      </c>
      <c r="F51" s="232">
        <v>461722812</v>
      </c>
      <c r="G51" s="232">
        <v>4214848419</v>
      </c>
      <c r="H51" s="232">
        <v>0</v>
      </c>
      <c r="I51" s="232">
        <v>35761347318</v>
      </c>
      <c r="J51" s="232">
        <v>0</v>
      </c>
      <c r="K51" s="232">
        <v>35761347318</v>
      </c>
      <c r="L51" s="232">
        <v>3561158373</v>
      </c>
      <c r="M51" s="232">
        <v>32200188945</v>
      </c>
      <c r="N51" s="232">
        <v>0</v>
      </c>
    </row>
    <row r="52" spans="1:14" ht="10.7" customHeight="1">
      <c r="A52" s="242" t="s">
        <v>32</v>
      </c>
      <c r="B52" s="241" t="s">
        <v>90</v>
      </c>
      <c r="C52" s="231">
        <v>4458888499</v>
      </c>
      <c r="D52" s="232">
        <v>0</v>
      </c>
      <c r="E52" s="232">
        <v>4458888499</v>
      </c>
      <c r="F52" s="232">
        <v>445888819</v>
      </c>
      <c r="G52" s="232">
        <v>4012999680</v>
      </c>
      <c r="H52" s="232">
        <v>0</v>
      </c>
      <c r="I52" s="232">
        <v>35285481968</v>
      </c>
      <c r="J52" s="232">
        <v>0</v>
      </c>
      <c r="K52" s="232">
        <v>35285481968</v>
      </c>
      <c r="L52" s="232">
        <v>3528548129</v>
      </c>
      <c r="M52" s="232">
        <v>31756933839</v>
      </c>
      <c r="N52" s="232">
        <v>0</v>
      </c>
    </row>
    <row r="53" spans="1:14" ht="10.7" customHeight="1">
      <c r="A53" s="240"/>
      <c r="B53" s="241" t="s">
        <v>297</v>
      </c>
      <c r="C53" s="231">
        <v>0</v>
      </c>
      <c r="D53" s="232">
        <v>0</v>
      </c>
      <c r="E53" s="232">
        <v>0</v>
      </c>
      <c r="F53" s="232">
        <v>0</v>
      </c>
      <c r="G53" s="232">
        <v>0</v>
      </c>
      <c r="H53" s="232">
        <v>0</v>
      </c>
      <c r="I53" s="232">
        <v>0</v>
      </c>
      <c r="J53" s="232">
        <v>0</v>
      </c>
      <c r="K53" s="232">
        <v>0</v>
      </c>
      <c r="L53" s="232">
        <v>0</v>
      </c>
      <c r="M53" s="232">
        <v>0</v>
      </c>
      <c r="N53" s="232">
        <v>0</v>
      </c>
    </row>
    <row r="54" spans="1:14" ht="10.7" customHeight="1">
      <c r="A54" s="242" t="s">
        <v>33</v>
      </c>
      <c r="B54" s="241" t="s">
        <v>218</v>
      </c>
      <c r="C54" s="231">
        <v>5369949</v>
      </c>
      <c r="D54" s="232">
        <v>0</v>
      </c>
      <c r="E54" s="232">
        <v>5369949</v>
      </c>
      <c r="F54" s="232">
        <v>0</v>
      </c>
      <c r="G54" s="232">
        <v>5369949</v>
      </c>
      <c r="H54" s="232">
        <v>0</v>
      </c>
      <c r="I54" s="232">
        <v>7169949</v>
      </c>
      <c r="J54" s="232">
        <v>0</v>
      </c>
      <c r="K54" s="232">
        <v>7169949</v>
      </c>
      <c r="L54" s="232">
        <v>0</v>
      </c>
      <c r="M54" s="232">
        <v>7169949</v>
      </c>
      <c r="N54" s="232">
        <v>0</v>
      </c>
    </row>
    <row r="55" spans="1:14" ht="10.7" customHeight="1">
      <c r="A55" s="240"/>
      <c r="B55" s="241" t="s">
        <v>219</v>
      </c>
      <c r="C55" s="231">
        <v>0</v>
      </c>
      <c r="D55" s="232">
        <v>0</v>
      </c>
      <c r="E55" s="232">
        <v>0</v>
      </c>
      <c r="F55" s="232">
        <v>0</v>
      </c>
      <c r="G55" s="232">
        <v>0</v>
      </c>
      <c r="H55" s="232">
        <v>0</v>
      </c>
      <c r="I55" s="232">
        <v>0</v>
      </c>
      <c r="J55" s="232">
        <v>0</v>
      </c>
      <c r="K55" s="232">
        <v>0</v>
      </c>
      <c r="L55" s="232">
        <v>0</v>
      </c>
      <c r="M55" s="232">
        <v>0</v>
      </c>
      <c r="N55" s="232">
        <v>0</v>
      </c>
    </row>
    <row r="56" spans="1:14" ht="10.7" customHeight="1">
      <c r="A56" s="242" t="s">
        <v>106</v>
      </c>
      <c r="B56" s="241" t="s">
        <v>27</v>
      </c>
      <c r="C56" s="231">
        <v>131953177</v>
      </c>
      <c r="D56" s="232">
        <v>0</v>
      </c>
      <c r="E56" s="232">
        <v>131953177</v>
      </c>
      <c r="F56" s="232">
        <v>13195315</v>
      </c>
      <c r="G56" s="232">
        <v>118757862</v>
      </c>
      <c r="H56" s="232">
        <v>0</v>
      </c>
      <c r="I56" s="232">
        <v>151598707</v>
      </c>
      <c r="J56" s="232">
        <v>0</v>
      </c>
      <c r="K56" s="232">
        <v>151598707</v>
      </c>
      <c r="L56" s="232">
        <v>15159867</v>
      </c>
      <c r="M56" s="232">
        <v>136438840</v>
      </c>
      <c r="N56" s="232">
        <v>0</v>
      </c>
    </row>
    <row r="57" spans="1:14" ht="10.7" customHeight="1">
      <c r="A57" s="240"/>
      <c r="B57" s="241" t="s">
        <v>301</v>
      </c>
      <c r="C57" s="231">
        <v>0</v>
      </c>
      <c r="D57" s="232">
        <v>0</v>
      </c>
      <c r="E57" s="232">
        <v>0</v>
      </c>
      <c r="F57" s="232">
        <v>0</v>
      </c>
      <c r="G57" s="232">
        <v>0</v>
      </c>
      <c r="H57" s="232">
        <v>0</v>
      </c>
      <c r="I57" s="232">
        <v>0</v>
      </c>
      <c r="J57" s="232">
        <v>0</v>
      </c>
      <c r="K57" s="232">
        <v>0</v>
      </c>
      <c r="L57" s="232">
        <v>0</v>
      </c>
      <c r="M57" s="232">
        <v>0</v>
      </c>
      <c r="N57" s="232">
        <v>0</v>
      </c>
    </row>
    <row r="58" spans="1:14" ht="10.7" customHeight="1">
      <c r="A58" s="242" t="s">
        <v>107</v>
      </c>
      <c r="B58" s="241" t="s">
        <v>28</v>
      </c>
      <c r="C58" s="231">
        <v>80359606</v>
      </c>
      <c r="D58" s="232">
        <v>0</v>
      </c>
      <c r="E58" s="232">
        <v>80359606</v>
      </c>
      <c r="F58" s="232">
        <v>2638678</v>
      </c>
      <c r="G58" s="232">
        <v>77720928</v>
      </c>
      <c r="H58" s="232">
        <v>0</v>
      </c>
      <c r="I58" s="232">
        <v>317096694</v>
      </c>
      <c r="J58" s="232">
        <v>0</v>
      </c>
      <c r="K58" s="232">
        <v>317096694</v>
      </c>
      <c r="L58" s="232">
        <v>17450377</v>
      </c>
      <c r="M58" s="232">
        <v>299646317</v>
      </c>
      <c r="N58" s="232">
        <v>0</v>
      </c>
    </row>
    <row r="59" spans="1:14" ht="10.7" customHeight="1">
      <c r="A59" s="240"/>
      <c r="B59" s="241" t="s">
        <v>302</v>
      </c>
      <c r="C59" s="231">
        <v>0</v>
      </c>
      <c r="D59" s="232">
        <v>0</v>
      </c>
      <c r="E59" s="232">
        <v>0</v>
      </c>
      <c r="F59" s="232">
        <v>0</v>
      </c>
      <c r="G59" s="232">
        <v>0</v>
      </c>
      <c r="H59" s="232">
        <v>0</v>
      </c>
      <c r="I59" s="232">
        <v>0</v>
      </c>
      <c r="J59" s="232">
        <v>0</v>
      </c>
      <c r="K59" s="232">
        <v>0</v>
      </c>
      <c r="L59" s="232">
        <v>0</v>
      </c>
      <c r="M59" s="232">
        <v>0</v>
      </c>
      <c r="N59" s="232">
        <v>0</v>
      </c>
    </row>
    <row r="60" spans="1:14" ht="10.7" customHeight="1">
      <c r="A60" s="240"/>
      <c r="B60" s="241" t="s">
        <v>223</v>
      </c>
      <c r="C60" s="231">
        <v>0</v>
      </c>
      <c r="D60" s="232">
        <v>0</v>
      </c>
      <c r="E60" s="232">
        <v>0</v>
      </c>
      <c r="F60" s="232">
        <v>0</v>
      </c>
      <c r="G60" s="232">
        <v>0</v>
      </c>
      <c r="H60" s="232">
        <v>0</v>
      </c>
      <c r="I60" s="232">
        <v>0</v>
      </c>
      <c r="J60" s="232">
        <v>0</v>
      </c>
      <c r="K60" s="232">
        <v>0</v>
      </c>
      <c r="L60" s="232">
        <v>0</v>
      </c>
      <c r="M60" s="232">
        <v>0</v>
      </c>
      <c r="N60" s="232">
        <v>0</v>
      </c>
    </row>
    <row r="61" spans="1:14" ht="10.7" customHeight="1">
      <c r="A61" s="242" t="s">
        <v>108</v>
      </c>
      <c r="B61" s="241" t="s">
        <v>303</v>
      </c>
      <c r="C61" s="231">
        <v>0</v>
      </c>
      <c r="D61" s="232">
        <v>0</v>
      </c>
      <c r="E61" s="232">
        <v>0</v>
      </c>
      <c r="F61" s="232">
        <v>0</v>
      </c>
      <c r="G61" s="232">
        <v>0</v>
      </c>
      <c r="H61" s="232">
        <v>0</v>
      </c>
      <c r="I61" s="232">
        <v>0</v>
      </c>
      <c r="J61" s="232">
        <v>0</v>
      </c>
      <c r="K61" s="232">
        <v>0</v>
      </c>
      <c r="L61" s="232">
        <v>0</v>
      </c>
      <c r="M61" s="232">
        <v>0</v>
      </c>
      <c r="N61" s="232">
        <v>0</v>
      </c>
    </row>
    <row r="62" spans="1:14" ht="10.7" customHeight="1">
      <c r="A62" s="242">
        <v>4</v>
      </c>
      <c r="B62" s="241" t="s">
        <v>44</v>
      </c>
      <c r="C62" s="231">
        <v>441818308</v>
      </c>
      <c r="D62" s="232">
        <v>0</v>
      </c>
      <c r="E62" s="232">
        <v>441818308</v>
      </c>
      <c r="F62" s="232">
        <v>44181796</v>
      </c>
      <c r="G62" s="232">
        <v>397636512</v>
      </c>
      <c r="H62" s="232">
        <v>0</v>
      </c>
      <c r="I62" s="232">
        <v>1257104209</v>
      </c>
      <c r="J62" s="232">
        <v>0</v>
      </c>
      <c r="K62" s="232">
        <v>1257104209</v>
      </c>
      <c r="L62" s="232">
        <v>125710343</v>
      </c>
      <c r="M62" s="232">
        <v>1131393866</v>
      </c>
      <c r="N62" s="232">
        <v>0</v>
      </c>
    </row>
    <row r="63" spans="1:14" ht="10.7" customHeight="1">
      <c r="A63" s="242">
        <v>5</v>
      </c>
      <c r="B63" s="241" t="s">
        <v>233</v>
      </c>
      <c r="C63" s="231">
        <v>0</v>
      </c>
      <c r="D63" s="232">
        <v>0</v>
      </c>
      <c r="E63" s="232">
        <v>0</v>
      </c>
      <c r="F63" s="232">
        <v>0</v>
      </c>
      <c r="G63" s="232">
        <v>0</v>
      </c>
      <c r="H63" s="232">
        <v>0</v>
      </c>
      <c r="I63" s="232">
        <v>0</v>
      </c>
      <c r="J63" s="232">
        <v>0</v>
      </c>
      <c r="K63" s="232">
        <v>0</v>
      </c>
      <c r="L63" s="232">
        <v>0</v>
      </c>
      <c r="M63" s="232">
        <v>0</v>
      </c>
      <c r="N63" s="232">
        <v>0</v>
      </c>
    </row>
    <row r="64" spans="1:14" ht="10.7" customHeight="1">
      <c r="A64" s="240"/>
      <c r="B64" s="241" t="s">
        <v>234</v>
      </c>
      <c r="C64" s="231">
        <v>0</v>
      </c>
      <c r="D64" s="232">
        <v>0</v>
      </c>
      <c r="E64" s="232">
        <v>0</v>
      </c>
      <c r="F64" s="232">
        <v>0</v>
      </c>
      <c r="G64" s="232">
        <v>0</v>
      </c>
      <c r="H64" s="232">
        <v>0</v>
      </c>
      <c r="I64" s="232">
        <v>0</v>
      </c>
      <c r="J64" s="232">
        <v>0</v>
      </c>
      <c r="K64" s="232">
        <v>0</v>
      </c>
      <c r="L64" s="232">
        <v>0</v>
      </c>
      <c r="M64" s="232">
        <v>0</v>
      </c>
      <c r="N64" s="232">
        <v>0</v>
      </c>
    </row>
    <row r="65" spans="1:14" ht="10.7" customHeight="1">
      <c r="A65" s="240"/>
      <c r="B65" s="241" t="s">
        <v>235</v>
      </c>
      <c r="C65" s="231">
        <v>0</v>
      </c>
      <c r="D65" s="232">
        <v>0</v>
      </c>
      <c r="E65" s="232">
        <v>0</v>
      </c>
      <c r="F65" s="232">
        <v>0</v>
      </c>
      <c r="G65" s="232">
        <v>0</v>
      </c>
      <c r="H65" s="232">
        <v>0</v>
      </c>
      <c r="I65" s="232">
        <v>0</v>
      </c>
      <c r="J65" s="232">
        <v>0</v>
      </c>
      <c r="K65" s="232">
        <v>0</v>
      </c>
      <c r="L65" s="232">
        <v>0</v>
      </c>
      <c r="M65" s="232">
        <v>0</v>
      </c>
      <c r="N65" s="232">
        <v>0</v>
      </c>
    </row>
    <row r="66" spans="1:14" ht="10.7" customHeight="1">
      <c r="A66" s="242">
        <v>6</v>
      </c>
      <c r="B66" s="241" t="s">
        <v>38</v>
      </c>
      <c r="C66" s="231">
        <v>541350721</v>
      </c>
      <c r="D66" s="232">
        <v>0</v>
      </c>
      <c r="E66" s="232">
        <v>541350721</v>
      </c>
      <c r="F66" s="232">
        <v>0</v>
      </c>
      <c r="G66" s="232">
        <v>516877271</v>
      </c>
      <c r="H66" s="232">
        <v>24473450</v>
      </c>
      <c r="I66" s="232">
        <v>1432209763</v>
      </c>
      <c r="J66" s="232">
        <v>0</v>
      </c>
      <c r="K66" s="232">
        <v>1432209763</v>
      </c>
      <c r="L66" s="232">
        <v>0</v>
      </c>
      <c r="M66" s="232">
        <v>1361671590</v>
      </c>
      <c r="N66" s="232">
        <v>70538173</v>
      </c>
    </row>
    <row r="67" spans="1:14" ht="10.7" customHeight="1">
      <c r="A67" s="242">
        <v>7</v>
      </c>
      <c r="B67" s="241" t="s">
        <v>304</v>
      </c>
      <c r="C67" s="231">
        <v>59045000</v>
      </c>
      <c r="D67" s="232">
        <v>16260000</v>
      </c>
      <c r="E67" s="232">
        <v>42785000</v>
      </c>
      <c r="F67" s="232">
        <v>0</v>
      </c>
      <c r="G67" s="232">
        <v>12603000</v>
      </c>
      <c r="H67" s="232">
        <v>30182000</v>
      </c>
      <c r="I67" s="232">
        <v>514921370</v>
      </c>
      <c r="J67" s="232">
        <v>41285000</v>
      </c>
      <c r="K67" s="232">
        <v>473636370</v>
      </c>
      <c r="L67" s="232">
        <v>0</v>
      </c>
      <c r="M67" s="232">
        <v>111688370</v>
      </c>
      <c r="N67" s="232">
        <v>361948000</v>
      </c>
    </row>
    <row r="68" spans="1:14" ht="10.7" customHeight="1">
      <c r="A68" s="240"/>
      <c r="B68" s="241" t="s">
        <v>236</v>
      </c>
      <c r="C68" s="231">
        <v>0</v>
      </c>
      <c r="D68" s="232">
        <v>0</v>
      </c>
      <c r="E68" s="232">
        <v>0</v>
      </c>
      <c r="F68" s="232">
        <v>0</v>
      </c>
      <c r="G68" s="232">
        <v>0</v>
      </c>
      <c r="H68" s="232">
        <v>0</v>
      </c>
      <c r="I68" s="232">
        <v>0</v>
      </c>
      <c r="J68" s="232">
        <v>0</v>
      </c>
      <c r="K68" s="232">
        <v>0</v>
      </c>
      <c r="L68" s="232">
        <v>0</v>
      </c>
      <c r="M68" s="232">
        <v>0</v>
      </c>
      <c r="N68" s="232">
        <v>0</v>
      </c>
    </row>
    <row r="69" spans="1:14" ht="10.7" customHeight="1">
      <c r="A69" s="240"/>
      <c r="B69" s="241" t="s">
        <v>237</v>
      </c>
      <c r="C69" s="231">
        <v>0</v>
      </c>
      <c r="D69" s="232">
        <v>0</v>
      </c>
      <c r="E69" s="232">
        <v>0</v>
      </c>
      <c r="F69" s="232">
        <v>0</v>
      </c>
      <c r="G69" s="232">
        <v>0</v>
      </c>
      <c r="H69" s="232">
        <v>0</v>
      </c>
      <c r="I69" s="232">
        <v>0</v>
      </c>
      <c r="J69" s="232">
        <v>0</v>
      </c>
      <c r="K69" s="232">
        <v>0</v>
      </c>
      <c r="L69" s="232">
        <v>0</v>
      </c>
      <c r="M69" s="232">
        <v>0</v>
      </c>
      <c r="N69" s="232">
        <v>0</v>
      </c>
    </row>
    <row r="70" spans="1:14" ht="10.7" customHeight="1">
      <c r="A70" s="240"/>
      <c r="B70" s="241" t="s">
        <v>238</v>
      </c>
      <c r="C70" s="231">
        <v>8250000</v>
      </c>
      <c r="D70" s="232">
        <v>0</v>
      </c>
      <c r="E70" s="232">
        <v>8250000</v>
      </c>
      <c r="F70" s="232">
        <v>0</v>
      </c>
      <c r="G70" s="232">
        <v>8250000</v>
      </c>
      <c r="H70" s="232">
        <v>0</v>
      </c>
      <c r="I70" s="232">
        <v>101214370</v>
      </c>
      <c r="J70" s="232">
        <v>0</v>
      </c>
      <c r="K70" s="232">
        <v>101214370</v>
      </c>
      <c r="L70" s="232">
        <v>0</v>
      </c>
      <c r="M70" s="232">
        <v>101214370</v>
      </c>
      <c r="N70" s="232">
        <v>0</v>
      </c>
    </row>
    <row r="71" spans="1:14" ht="10.7" customHeight="1">
      <c r="A71" s="240"/>
      <c r="B71" s="241" t="s">
        <v>548</v>
      </c>
      <c r="C71" s="231">
        <v>0</v>
      </c>
      <c r="D71" s="232">
        <v>0</v>
      </c>
      <c r="E71" s="232">
        <v>0</v>
      </c>
      <c r="F71" s="232">
        <v>0</v>
      </c>
      <c r="G71" s="232">
        <v>0</v>
      </c>
      <c r="H71" s="232">
        <v>0</v>
      </c>
      <c r="I71" s="232">
        <v>0</v>
      </c>
      <c r="J71" s="232">
        <v>0</v>
      </c>
      <c r="K71" s="232">
        <v>0</v>
      </c>
      <c r="L71" s="232">
        <v>0</v>
      </c>
      <c r="M71" s="232">
        <v>0</v>
      </c>
      <c r="N71" s="232">
        <v>0</v>
      </c>
    </row>
    <row r="72" spans="1:14" ht="10.7" customHeight="1">
      <c r="A72" s="240"/>
      <c r="B72" s="241" t="s">
        <v>581</v>
      </c>
      <c r="C72" s="231">
        <v>0</v>
      </c>
      <c r="D72" s="232">
        <v>0</v>
      </c>
      <c r="E72" s="232">
        <v>0</v>
      </c>
      <c r="F72" s="232">
        <v>0</v>
      </c>
      <c r="G72" s="232">
        <v>0</v>
      </c>
      <c r="H72" s="232">
        <v>0</v>
      </c>
      <c r="I72" s="232">
        <v>0</v>
      </c>
      <c r="J72" s="232">
        <v>0</v>
      </c>
      <c r="K72" s="232">
        <v>0</v>
      </c>
      <c r="L72" s="232">
        <v>0</v>
      </c>
      <c r="M72" s="232">
        <v>0</v>
      </c>
      <c r="N72" s="232">
        <v>0</v>
      </c>
    </row>
    <row r="73" spans="1:14" ht="10.7" customHeight="1">
      <c r="A73" s="242" t="s">
        <v>239</v>
      </c>
      <c r="B73" s="241" t="s">
        <v>171</v>
      </c>
      <c r="C73" s="231">
        <v>16260000</v>
      </c>
      <c r="D73" s="232">
        <v>16260000</v>
      </c>
      <c r="E73" s="232">
        <v>0</v>
      </c>
      <c r="F73" s="232">
        <v>0</v>
      </c>
      <c r="G73" s="232">
        <v>0</v>
      </c>
      <c r="H73" s="232">
        <v>0</v>
      </c>
      <c r="I73" s="232">
        <v>47285000</v>
      </c>
      <c r="J73" s="232">
        <v>41285000</v>
      </c>
      <c r="K73" s="232">
        <v>6000000</v>
      </c>
      <c r="L73" s="232">
        <v>0</v>
      </c>
      <c r="M73" s="232">
        <v>0</v>
      </c>
      <c r="N73" s="232">
        <v>6000000</v>
      </c>
    </row>
    <row r="74" spans="1:14" ht="10.7" customHeight="1">
      <c r="A74" s="242" t="s">
        <v>240</v>
      </c>
      <c r="B74" s="241" t="s">
        <v>305</v>
      </c>
      <c r="C74" s="231">
        <v>2000000</v>
      </c>
      <c r="D74" s="232">
        <v>0</v>
      </c>
      <c r="E74" s="232">
        <v>2000000</v>
      </c>
      <c r="F74" s="232">
        <v>0</v>
      </c>
      <c r="G74" s="232">
        <v>0</v>
      </c>
      <c r="H74" s="232">
        <v>2000000</v>
      </c>
      <c r="I74" s="232">
        <v>58287090</v>
      </c>
      <c r="J74" s="232">
        <v>0</v>
      </c>
      <c r="K74" s="232">
        <v>58287090</v>
      </c>
      <c r="L74" s="232">
        <v>0</v>
      </c>
      <c r="M74" s="232">
        <v>25287090</v>
      </c>
      <c r="N74" s="232">
        <v>33000000</v>
      </c>
    </row>
    <row r="75" spans="1:14" ht="10.7" customHeight="1">
      <c r="A75" s="242" t="s">
        <v>241</v>
      </c>
      <c r="B75" s="241" t="s">
        <v>306</v>
      </c>
      <c r="C75" s="231">
        <v>25703000</v>
      </c>
      <c r="D75" s="232">
        <v>0</v>
      </c>
      <c r="E75" s="232">
        <v>25703000</v>
      </c>
      <c r="F75" s="232">
        <v>0</v>
      </c>
      <c r="G75" s="232">
        <v>12603000</v>
      </c>
      <c r="H75" s="232">
        <v>13100000</v>
      </c>
      <c r="I75" s="232">
        <v>364304280</v>
      </c>
      <c r="J75" s="232">
        <v>0</v>
      </c>
      <c r="K75" s="232">
        <v>364304280</v>
      </c>
      <c r="L75" s="232">
        <v>0</v>
      </c>
      <c r="M75" s="232">
        <v>86401280</v>
      </c>
      <c r="N75" s="232">
        <v>277903000</v>
      </c>
    </row>
    <row r="76" spans="1:14" ht="10.7" customHeight="1">
      <c r="A76" s="242" t="s">
        <v>242</v>
      </c>
      <c r="B76" s="241" t="s">
        <v>172</v>
      </c>
      <c r="C76" s="231">
        <v>15082000</v>
      </c>
      <c r="D76" s="232">
        <v>0</v>
      </c>
      <c r="E76" s="232">
        <v>15082000</v>
      </c>
      <c r="F76" s="232">
        <v>0</v>
      </c>
      <c r="G76" s="232">
        <v>0</v>
      </c>
      <c r="H76" s="232">
        <v>15082000</v>
      </c>
      <c r="I76" s="232">
        <v>45045000</v>
      </c>
      <c r="J76" s="232">
        <v>0</v>
      </c>
      <c r="K76" s="232">
        <v>45045000</v>
      </c>
      <c r="L76" s="232">
        <v>0</v>
      </c>
      <c r="M76" s="232">
        <v>0</v>
      </c>
      <c r="N76" s="232">
        <v>45045000</v>
      </c>
    </row>
    <row r="77" spans="1:14" ht="10.7" customHeight="1">
      <c r="A77" s="242">
        <v>8</v>
      </c>
      <c r="B77" s="241" t="s">
        <v>307</v>
      </c>
      <c r="C77" s="231">
        <v>2049526444</v>
      </c>
      <c r="D77" s="232">
        <v>0</v>
      </c>
      <c r="E77" s="232">
        <v>2049526444</v>
      </c>
      <c r="F77" s="232">
        <v>245932808</v>
      </c>
      <c r="G77" s="232">
        <v>1597163252</v>
      </c>
      <c r="H77" s="232">
        <v>206430384</v>
      </c>
      <c r="I77" s="232">
        <v>3113361548</v>
      </c>
      <c r="J77" s="232">
        <v>0</v>
      </c>
      <c r="K77" s="232">
        <v>3113361548</v>
      </c>
      <c r="L77" s="232">
        <v>408420070</v>
      </c>
      <c r="M77" s="232">
        <v>2435280955</v>
      </c>
      <c r="N77" s="232">
        <v>269660523</v>
      </c>
    </row>
    <row r="78" spans="1:14" ht="10.7" customHeight="1">
      <c r="A78" s="242" t="s">
        <v>109</v>
      </c>
      <c r="B78" s="241" t="s">
        <v>40</v>
      </c>
      <c r="C78" s="231">
        <v>0</v>
      </c>
      <c r="D78" s="232">
        <v>0</v>
      </c>
      <c r="E78" s="232">
        <v>0</v>
      </c>
      <c r="F78" s="232">
        <v>0</v>
      </c>
      <c r="G78" s="232">
        <v>0</v>
      </c>
      <c r="H78" s="232">
        <v>0</v>
      </c>
      <c r="I78" s="232">
        <v>0</v>
      </c>
      <c r="J78" s="232">
        <v>0</v>
      </c>
      <c r="K78" s="232">
        <v>0</v>
      </c>
      <c r="L78" s="232">
        <v>0</v>
      </c>
      <c r="M78" s="232">
        <v>0</v>
      </c>
      <c r="N78" s="232">
        <v>0</v>
      </c>
    </row>
    <row r="79" spans="1:14" ht="10.7" customHeight="1">
      <c r="A79" s="242" t="s">
        <v>110</v>
      </c>
      <c r="B79" s="241" t="s">
        <v>113</v>
      </c>
      <c r="C79" s="231">
        <v>1953044</v>
      </c>
      <c r="D79" s="232">
        <v>0</v>
      </c>
      <c r="E79" s="232">
        <v>1953044</v>
      </c>
      <c r="F79" s="232">
        <v>0</v>
      </c>
      <c r="G79" s="232">
        <v>0</v>
      </c>
      <c r="H79" s="232">
        <v>1953044</v>
      </c>
      <c r="I79" s="232">
        <v>2460298</v>
      </c>
      <c r="J79" s="232">
        <v>0</v>
      </c>
      <c r="K79" s="232">
        <v>2460298</v>
      </c>
      <c r="L79" s="232">
        <v>0</v>
      </c>
      <c r="M79" s="232">
        <v>0</v>
      </c>
      <c r="N79" s="232">
        <v>2460298</v>
      </c>
    </row>
    <row r="80" spans="1:14" ht="10.7" customHeight="1">
      <c r="A80" s="242" t="s">
        <v>111</v>
      </c>
      <c r="B80" s="241" t="s">
        <v>308</v>
      </c>
      <c r="C80" s="231">
        <v>2800000</v>
      </c>
      <c r="D80" s="232">
        <v>0</v>
      </c>
      <c r="E80" s="232">
        <v>2800000</v>
      </c>
      <c r="F80" s="232">
        <v>560</v>
      </c>
      <c r="G80" s="232">
        <v>2240000</v>
      </c>
      <c r="H80" s="232">
        <v>0</v>
      </c>
      <c r="I80" s="232">
        <v>438899000</v>
      </c>
      <c r="J80" s="232">
        <v>0</v>
      </c>
      <c r="K80" s="232">
        <v>438899000</v>
      </c>
      <c r="L80" s="232">
        <v>87779800</v>
      </c>
      <c r="M80" s="232">
        <v>351119200</v>
      </c>
      <c r="N80" s="232">
        <v>0</v>
      </c>
    </row>
    <row r="81" spans="1:14" ht="10.7" customHeight="1">
      <c r="A81" s="240"/>
      <c r="B81" s="241" t="s">
        <v>309</v>
      </c>
      <c r="C81" s="231">
        <v>0</v>
      </c>
      <c r="D81" s="232">
        <v>0</v>
      </c>
      <c r="E81" s="232">
        <v>0</v>
      </c>
      <c r="F81" s="232">
        <v>0</v>
      </c>
      <c r="G81" s="232">
        <v>0</v>
      </c>
      <c r="H81" s="232">
        <v>0</v>
      </c>
      <c r="I81" s="232">
        <v>0</v>
      </c>
      <c r="J81" s="232">
        <v>0</v>
      </c>
      <c r="K81" s="232">
        <v>0</v>
      </c>
      <c r="L81" s="232">
        <v>0</v>
      </c>
      <c r="M81" s="232">
        <v>0</v>
      </c>
      <c r="N81" s="232">
        <v>0</v>
      </c>
    </row>
    <row r="82" spans="1:14" ht="10.7" customHeight="1">
      <c r="A82" s="240"/>
      <c r="B82" s="241" t="s">
        <v>582</v>
      </c>
      <c r="C82" s="231">
        <v>0</v>
      </c>
      <c r="D82" s="232">
        <v>0</v>
      </c>
      <c r="E82" s="232">
        <v>0</v>
      </c>
      <c r="F82" s="232">
        <v>0</v>
      </c>
      <c r="G82" s="232">
        <v>0</v>
      </c>
      <c r="H82" s="232">
        <v>0</v>
      </c>
      <c r="I82" s="232">
        <v>0</v>
      </c>
      <c r="J82" s="232">
        <v>0</v>
      </c>
      <c r="K82" s="232">
        <v>0</v>
      </c>
      <c r="L82" s="232">
        <v>0</v>
      </c>
      <c r="M82" s="232">
        <v>0</v>
      </c>
      <c r="N82" s="232">
        <v>0</v>
      </c>
    </row>
    <row r="83" spans="1:14" ht="10.7" customHeight="1">
      <c r="A83" s="242" t="s">
        <v>243</v>
      </c>
      <c r="B83" s="241" t="s">
        <v>117</v>
      </c>
      <c r="C83" s="231">
        <v>2044773400</v>
      </c>
      <c r="D83" s="232">
        <v>0</v>
      </c>
      <c r="E83" s="232">
        <v>2044773400</v>
      </c>
      <c r="F83" s="232">
        <v>245372808</v>
      </c>
      <c r="G83" s="232">
        <v>1594923252</v>
      </c>
      <c r="H83" s="232">
        <v>204477340</v>
      </c>
      <c r="I83" s="232">
        <v>2672002250</v>
      </c>
      <c r="J83" s="232">
        <v>0</v>
      </c>
      <c r="K83" s="232">
        <v>2672002250</v>
      </c>
      <c r="L83" s="232">
        <v>320640270</v>
      </c>
      <c r="M83" s="232">
        <v>2084161755</v>
      </c>
      <c r="N83" s="232">
        <v>267200225</v>
      </c>
    </row>
    <row r="84" spans="1:14" ht="10.7" customHeight="1">
      <c r="A84" s="240"/>
      <c r="B84" s="241" t="s">
        <v>310</v>
      </c>
      <c r="C84" s="231">
        <v>0</v>
      </c>
      <c r="D84" s="232">
        <v>0</v>
      </c>
      <c r="E84" s="232">
        <v>0</v>
      </c>
      <c r="F84" s="232">
        <v>0</v>
      </c>
      <c r="G84" s="232">
        <v>0</v>
      </c>
      <c r="H84" s="232">
        <v>0</v>
      </c>
      <c r="I84" s="232">
        <v>0</v>
      </c>
      <c r="J84" s="232">
        <v>0</v>
      </c>
      <c r="K84" s="232">
        <v>0</v>
      </c>
      <c r="L84" s="232">
        <v>0</v>
      </c>
      <c r="M84" s="232">
        <v>0</v>
      </c>
      <c r="N84" s="232">
        <v>0</v>
      </c>
    </row>
    <row r="85" spans="1:14" ht="10.7" customHeight="1">
      <c r="A85" s="242" t="s">
        <v>244</v>
      </c>
      <c r="B85" s="241" t="s">
        <v>245</v>
      </c>
      <c r="C85" s="231">
        <v>0</v>
      </c>
      <c r="D85" s="232">
        <v>0</v>
      </c>
      <c r="E85" s="232">
        <v>0</v>
      </c>
      <c r="F85" s="232">
        <v>0</v>
      </c>
      <c r="G85" s="232">
        <v>0</v>
      </c>
      <c r="H85" s="232">
        <v>0</v>
      </c>
      <c r="I85" s="232">
        <v>0</v>
      </c>
      <c r="J85" s="232">
        <v>0</v>
      </c>
      <c r="K85" s="232">
        <v>0</v>
      </c>
      <c r="L85" s="232">
        <v>0</v>
      </c>
      <c r="M85" s="232">
        <v>0</v>
      </c>
      <c r="N85" s="232">
        <v>0</v>
      </c>
    </row>
    <row r="86" spans="1:14" ht="10.7" customHeight="1">
      <c r="A86" s="242">
        <v>9</v>
      </c>
      <c r="B86" s="241" t="s">
        <v>246</v>
      </c>
      <c r="C86" s="231">
        <v>0</v>
      </c>
      <c r="D86" s="232">
        <v>0</v>
      </c>
      <c r="E86" s="232">
        <v>0</v>
      </c>
      <c r="F86" s="232">
        <v>0</v>
      </c>
      <c r="G86" s="232">
        <v>0</v>
      </c>
      <c r="H86" s="232">
        <v>0</v>
      </c>
      <c r="I86" s="232">
        <v>0</v>
      </c>
      <c r="J86" s="232">
        <v>0</v>
      </c>
      <c r="K86" s="232">
        <v>0</v>
      </c>
      <c r="L86" s="232">
        <v>0</v>
      </c>
      <c r="M86" s="232">
        <v>0</v>
      </c>
      <c r="N86" s="232">
        <v>0</v>
      </c>
    </row>
    <row r="87" spans="1:14" ht="10.7" customHeight="1">
      <c r="A87" s="242" t="s">
        <v>112</v>
      </c>
      <c r="B87" s="241" t="s">
        <v>26</v>
      </c>
      <c r="C87" s="231">
        <v>0</v>
      </c>
      <c r="D87" s="232">
        <v>0</v>
      </c>
      <c r="E87" s="232">
        <v>0</v>
      </c>
      <c r="F87" s="232">
        <v>0</v>
      </c>
      <c r="G87" s="232">
        <v>0</v>
      </c>
      <c r="H87" s="232">
        <v>0</v>
      </c>
      <c r="I87" s="232">
        <v>0</v>
      </c>
      <c r="J87" s="232">
        <v>0</v>
      </c>
      <c r="K87" s="232">
        <v>0</v>
      </c>
      <c r="L87" s="232">
        <v>0</v>
      </c>
      <c r="M87" s="232">
        <v>0</v>
      </c>
      <c r="N87" s="232">
        <v>0</v>
      </c>
    </row>
    <row r="88" spans="1:14" ht="10.7" customHeight="1">
      <c r="A88" s="242" t="s">
        <v>114</v>
      </c>
      <c r="B88" s="241" t="s">
        <v>27</v>
      </c>
      <c r="C88" s="231">
        <v>0</v>
      </c>
      <c r="D88" s="232">
        <v>0</v>
      </c>
      <c r="E88" s="232">
        <v>0</v>
      </c>
      <c r="F88" s="232">
        <v>0</v>
      </c>
      <c r="G88" s="232">
        <v>0</v>
      </c>
      <c r="H88" s="232">
        <v>0</v>
      </c>
      <c r="I88" s="232">
        <v>0</v>
      </c>
      <c r="J88" s="232">
        <v>0</v>
      </c>
      <c r="K88" s="232">
        <v>0</v>
      </c>
      <c r="L88" s="232">
        <v>0</v>
      </c>
      <c r="M88" s="232">
        <v>0</v>
      </c>
      <c r="N88" s="232">
        <v>0</v>
      </c>
    </row>
    <row r="89" spans="1:14" ht="10.7" customHeight="1">
      <c r="A89" s="242" t="s">
        <v>115</v>
      </c>
      <c r="B89" s="241" t="s">
        <v>247</v>
      </c>
      <c r="C89" s="231">
        <v>0</v>
      </c>
      <c r="D89" s="232">
        <v>0</v>
      </c>
      <c r="E89" s="232">
        <v>0</v>
      </c>
      <c r="F89" s="232">
        <v>0</v>
      </c>
      <c r="G89" s="232">
        <v>0</v>
      </c>
      <c r="H89" s="232">
        <v>0</v>
      </c>
      <c r="I89" s="232">
        <v>0</v>
      </c>
      <c r="J89" s="232">
        <v>0</v>
      </c>
      <c r="K89" s="232">
        <v>0</v>
      </c>
      <c r="L89" s="232">
        <v>0</v>
      </c>
      <c r="M89" s="232">
        <v>0</v>
      </c>
      <c r="N89" s="232">
        <v>0</v>
      </c>
    </row>
    <row r="90" spans="1:14" ht="10.7" customHeight="1">
      <c r="A90" s="242" t="s">
        <v>116</v>
      </c>
      <c r="B90" s="241" t="s">
        <v>135</v>
      </c>
      <c r="C90" s="231">
        <v>0</v>
      </c>
      <c r="D90" s="232">
        <v>0</v>
      </c>
      <c r="E90" s="232">
        <v>0</v>
      </c>
      <c r="F90" s="232">
        <v>0</v>
      </c>
      <c r="G90" s="232">
        <v>0</v>
      </c>
      <c r="H90" s="232">
        <v>0</v>
      </c>
      <c r="I90" s="232">
        <v>0</v>
      </c>
      <c r="J90" s="232">
        <v>0</v>
      </c>
      <c r="K90" s="232">
        <v>0</v>
      </c>
      <c r="L90" s="232">
        <v>0</v>
      </c>
      <c r="M90" s="232">
        <v>0</v>
      </c>
      <c r="N90" s="232">
        <v>0</v>
      </c>
    </row>
    <row r="91" spans="1:14" ht="10.7" customHeight="1">
      <c r="A91" s="242" t="s">
        <v>118</v>
      </c>
      <c r="B91" s="241" t="s">
        <v>34</v>
      </c>
      <c r="C91" s="231">
        <v>0</v>
      </c>
      <c r="D91" s="232">
        <v>0</v>
      </c>
      <c r="E91" s="232">
        <v>0</v>
      </c>
      <c r="F91" s="232">
        <v>0</v>
      </c>
      <c r="G91" s="232">
        <v>0</v>
      </c>
      <c r="H91" s="232">
        <v>0</v>
      </c>
      <c r="I91" s="232">
        <v>0</v>
      </c>
      <c r="J91" s="232">
        <v>0</v>
      </c>
      <c r="K91" s="232">
        <v>0</v>
      </c>
      <c r="L91" s="232">
        <v>0</v>
      </c>
      <c r="M91" s="232">
        <v>0</v>
      </c>
      <c r="N91" s="232">
        <v>0</v>
      </c>
    </row>
    <row r="92" spans="1:14" ht="10.7" customHeight="1">
      <c r="A92" s="242">
        <v>10</v>
      </c>
      <c r="B92" s="241" t="s">
        <v>311</v>
      </c>
      <c r="C92" s="231">
        <v>0</v>
      </c>
      <c r="D92" s="232">
        <v>0</v>
      </c>
      <c r="E92" s="232">
        <v>0</v>
      </c>
      <c r="F92" s="232">
        <v>0</v>
      </c>
      <c r="G92" s="232">
        <v>0</v>
      </c>
      <c r="H92" s="232">
        <v>0</v>
      </c>
      <c r="I92" s="232">
        <v>100907822</v>
      </c>
      <c r="J92" s="232">
        <v>0</v>
      </c>
      <c r="K92" s="232">
        <v>100907822</v>
      </c>
      <c r="L92" s="232">
        <v>0</v>
      </c>
      <c r="M92" s="232">
        <v>100907822</v>
      </c>
      <c r="N92" s="232">
        <v>0</v>
      </c>
    </row>
    <row r="93" spans="1:14" ht="10.7" customHeight="1">
      <c r="A93" s="242" t="s">
        <v>120</v>
      </c>
      <c r="B93" s="241" t="s">
        <v>119</v>
      </c>
      <c r="C93" s="231">
        <v>0</v>
      </c>
      <c r="D93" s="232">
        <v>0</v>
      </c>
      <c r="E93" s="232">
        <v>0</v>
      </c>
      <c r="F93" s="232">
        <v>0</v>
      </c>
      <c r="G93" s="232">
        <v>0</v>
      </c>
      <c r="H93" s="232">
        <v>0</v>
      </c>
      <c r="I93" s="232">
        <v>10000000</v>
      </c>
      <c r="J93" s="232">
        <v>0</v>
      </c>
      <c r="K93" s="232">
        <v>10000000</v>
      </c>
      <c r="L93" s="232">
        <v>0</v>
      </c>
      <c r="M93" s="232">
        <v>10000000</v>
      </c>
      <c r="N93" s="232">
        <v>0</v>
      </c>
    </row>
    <row r="94" spans="1:14" ht="10.7" customHeight="1">
      <c r="A94" s="240"/>
      <c r="B94" s="241" t="s">
        <v>248</v>
      </c>
      <c r="C94" s="231">
        <v>0</v>
      </c>
      <c r="D94" s="232">
        <v>0</v>
      </c>
      <c r="E94" s="232">
        <v>0</v>
      </c>
      <c r="F94" s="232">
        <v>0</v>
      </c>
      <c r="G94" s="232">
        <v>0</v>
      </c>
      <c r="H94" s="232">
        <v>0</v>
      </c>
      <c r="I94" s="232">
        <v>0</v>
      </c>
      <c r="J94" s="232">
        <v>0</v>
      </c>
      <c r="K94" s="232">
        <v>0</v>
      </c>
      <c r="L94" s="232">
        <v>0</v>
      </c>
      <c r="M94" s="232">
        <v>0</v>
      </c>
      <c r="N94" s="232">
        <v>0</v>
      </c>
    </row>
    <row r="95" spans="1:14" ht="10.7" customHeight="1">
      <c r="A95" s="240"/>
      <c r="B95" s="241" t="s">
        <v>249</v>
      </c>
      <c r="C95" s="231">
        <v>0</v>
      </c>
      <c r="D95" s="232">
        <v>0</v>
      </c>
      <c r="E95" s="232">
        <v>0</v>
      </c>
      <c r="F95" s="232">
        <v>0</v>
      </c>
      <c r="G95" s="232">
        <v>0</v>
      </c>
      <c r="H95" s="232">
        <v>0</v>
      </c>
      <c r="I95" s="232">
        <v>10000000</v>
      </c>
      <c r="J95" s="232">
        <v>0</v>
      </c>
      <c r="K95" s="232">
        <v>10000000</v>
      </c>
      <c r="L95" s="232">
        <v>0</v>
      </c>
      <c r="M95" s="232">
        <v>10000000</v>
      </c>
      <c r="N95" s="232">
        <v>0</v>
      </c>
    </row>
    <row r="96" spans="1:14" ht="10.7" customHeight="1">
      <c r="A96" s="242" t="s">
        <v>121</v>
      </c>
      <c r="B96" s="241" t="s">
        <v>250</v>
      </c>
      <c r="C96" s="231">
        <v>0</v>
      </c>
      <c r="D96" s="232">
        <v>0</v>
      </c>
      <c r="E96" s="232">
        <v>0</v>
      </c>
      <c r="F96" s="232">
        <v>0</v>
      </c>
      <c r="G96" s="232">
        <v>0</v>
      </c>
      <c r="H96" s="232">
        <v>0</v>
      </c>
      <c r="I96" s="232">
        <v>0</v>
      </c>
      <c r="J96" s="232">
        <v>0</v>
      </c>
      <c r="K96" s="232">
        <v>0</v>
      </c>
      <c r="L96" s="232">
        <v>0</v>
      </c>
      <c r="M96" s="232">
        <v>0</v>
      </c>
      <c r="N96" s="232">
        <v>0</v>
      </c>
    </row>
    <row r="97" spans="1:14" ht="10.7" customHeight="1">
      <c r="A97" s="240"/>
      <c r="B97" s="241" t="s">
        <v>248</v>
      </c>
      <c r="C97" s="231">
        <v>0</v>
      </c>
      <c r="D97" s="232">
        <v>0</v>
      </c>
      <c r="E97" s="232">
        <v>0</v>
      </c>
      <c r="F97" s="232">
        <v>0</v>
      </c>
      <c r="G97" s="232">
        <v>0</v>
      </c>
      <c r="H97" s="232">
        <v>0</v>
      </c>
      <c r="I97" s="232">
        <v>0</v>
      </c>
      <c r="J97" s="232">
        <v>0</v>
      </c>
      <c r="K97" s="232">
        <v>0</v>
      </c>
      <c r="L97" s="232">
        <v>0</v>
      </c>
      <c r="M97" s="232">
        <v>0</v>
      </c>
      <c r="N97" s="232">
        <v>0</v>
      </c>
    </row>
    <row r="98" spans="1:14" ht="10.7" customHeight="1">
      <c r="A98" s="240"/>
      <c r="B98" s="241" t="s">
        <v>249</v>
      </c>
      <c r="C98" s="231">
        <v>0</v>
      </c>
      <c r="D98" s="232">
        <v>0</v>
      </c>
      <c r="E98" s="232">
        <v>0</v>
      </c>
      <c r="F98" s="232">
        <v>0</v>
      </c>
      <c r="G98" s="232">
        <v>0</v>
      </c>
      <c r="H98" s="232">
        <v>0</v>
      </c>
      <c r="I98" s="232">
        <v>0</v>
      </c>
      <c r="J98" s="232">
        <v>0</v>
      </c>
      <c r="K98" s="232">
        <v>0</v>
      </c>
      <c r="L98" s="232">
        <v>0</v>
      </c>
      <c r="M98" s="232">
        <v>0</v>
      </c>
      <c r="N98" s="232">
        <v>0</v>
      </c>
    </row>
    <row r="99" spans="1:14" ht="10.7" customHeight="1">
      <c r="A99" s="242" t="s">
        <v>122</v>
      </c>
      <c r="B99" s="241" t="s">
        <v>251</v>
      </c>
      <c r="C99" s="231">
        <v>0</v>
      </c>
      <c r="D99" s="232">
        <v>0</v>
      </c>
      <c r="E99" s="232">
        <v>0</v>
      </c>
      <c r="F99" s="232">
        <v>0</v>
      </c>
      <c r="G99" s="232">
        <v>0</v>
      </c>
      <c r="H99" s="232">
        <v>0</v>
      </c>
      <c r="I99" s="232">
        <v>90907822</v>
      </c>
      <c r="J99" s="232">
        <v>0</v>
      </c>
      <c r="K99" s="232">
        <v>90907822</v>
      </c>
      <c r="L99" s="232">
        <v>0</v>
      </c>
      <c r="M99" s="232">
        <v>90907822</v>
      </c>
      <c r="N99" s="232">
        <v>0</v>
      </c>
    </row>
    <row r="100" spans="1:14" ht="10.7" customHeight="1">
      <c r="A100" s="240"/>
      <c r="B100" s="241" t="s">
        <v>248</v>
      </c>
      <c r="C100" s="231">
        <v>0</v>
      </c>
      <c r="D100" s="232">
        <v>0</v>
      </c>
      <c r="E100" s="232">
        <v>0</v>
      </c>
      <c r="F100" s="232">
        <v>0</v>
      </c>
      <c r="G100" s="232">
        <v>0</v>
      </c>
      <c r="H100" s="232">
        <v>0</v>
      </c>
      <c r="I100" s="232">
        <v>0</v>
      </c>
      <c r="J100" s="232">
        <v>0</v>
      </c>
      <c r="K100" s="232">
        <v>0</v>
      </c>
      <c r="L100" s="232">
        <v>0</v>
      </c>
      <c r="M100" s="232">
        <v>0</v>
      </c>
      <c r="N100" s="232">
        <v>0</v>
      </c>
    </row>
    <row r="101" spans="1:14" ht="10.7" customHeight="1">
      <c r="A101" s="240"/>
      <c r="B101" s="241" t="s">
        <v>249</v>
      </c>
      <c r="C101" s="231">
        <v>0</v>
      </c>
      <c r="D101" s="232">
        <v>0</v>
      </c>
      <c r="E101" s="232">
        <v>0</v>
      </c>
      <c r="F101" s="232">
        <v>0</v>
      </c>
      <c r="G101" s="232">
        <v>0</v>
      </c>
      <c r="H101" s="232">
        <v>0</v>
      </c>
      <c r="I101" s="232">
        <v>90907822</v>
      </c>
      <c r="J101" s="232">
        <v>0</v>
      </c>
      <c r="K101" s="232">
        <v>90907822</v>
      </c>
      <c r="L101" s="232">
        <v>0</v>
      </c>
      <c r="M101" s="232">
        <v>90907822</v>
      </c>
      <c r="N101" s="232">
        <v>0</v>
      </c>
    </row>
    <row r="102" spans="1:14" ht="10.7" customHeight="1">
      <c r="A102" s="242">
        <v>11</v>
      </c>
      <c r="B102" s="241" t="s">
        <v>66</v>
      </c>
      <c r="C102" s="231">
        <v>148428184</v>
      </c>
      <c r="D102" s="232">
        <v>77373288</v>
      </c>
      <c r="E102" s="232">
        <v>71054896</v>
      </c>
      <c r="F102" s="232">
        <v>54743125</v>
      </c>
      <c r="G102" s="232">
        <v>12331771</v>
      </c>
      <c r="H102" s="232">
        <v>3980000</v>
      </c>
      <c r="I102" s="232">
        <v>487667020</v>
      </c>
      <c r="J102" s="232">
        <v>186449159</v>
      </c>
      <c r="K102" s="232">
        <v>301217861</v>
      </c>
      <c r="L102" s="232">
        <v>124964342</v>
      </c>
      <c r="M102" s="232">
        <v>155705519</v>
      </c>
      <c r="N102" s="232">
        <v>20548000</v>
      </c>
    </row>
    <row r="103" spans="1:14" ht="10.7" customHeight="1">
      <c r="A103" s="242" t="s">
        <v>123</v>
      </c>
      <c r="B103" s="241" t="s">
        <v>124</v>
      </c>
      <c r="C103" s="231">
        <v>0</v>
      </c>
      <c r="D103" s="232">
        <v>0</v>
      </c>
      <c r="E103" s="232">
        <v>0</v>
      </c>
      <c r="F103" s="232">
        <v>0</v>
      </c>
      <c r="G103" s="232">
        <v>0</v>
      </c>
      <c r="H103" s="232">
        <v>0</v>
      </c>
      <c r="I103" s="232">
        <v>0</v>
      </c>
      <c r="J103" s="232">
        <v>0</v>
      </c>
      <c r="K103" s="232">
        <v>0</v>
      </c>
      <c r="L103" s="232">
        <v>0</v>
      </c>
      <c r="M103" s="232">
        <v>0</v>
      </c>
      <c r="N103" s="232">
        <v>0</v>
      </c>
    </row>
    <row r="104" spans="1:14" ht="10.7" customHeight="1">
      <c r="A104" s="242" t="s">
        <v>125</v>
      </c>
      <c r="B104" s="241" t="s">
        <v>252</v>
      </c>
      <c r="C104" s="231">
        <v>116843288</v>
      </c>
      <c r="D104" s="232">
        <v>74323288</v>
      </c>
      <c r="E104" s="232">
        <v>42520000</v>
      </c>
      <c r="F104" s="232">
        <v>40000000</v>
      </c>
      <c r="G104" s="232">
        <v>2520000</v>
      </c>
      <c r="H104" s="232">
        <v>0</v>
      </c>
      <c r="I104" s="232">
        <v>227155159</v>
      </c>
      <c r="J104" s="232">
        <v>178227159</v>
      </c>
      <c r="K104" s="232">
        <v>48928000</v>
      </c>
      <c r="L104" s="232">
        <v>40000000</v>
      </c>
      <c r="M104" s="232">
        <v>2520000</v>
      </c>
      <c r="N104" s="232">
        <v>6408000</v>
      </c>
    </row>
    <row r="105" spans="1:14" ht="10.7" customHeight="1">
      <c r="A105" s="240"/>
      <c r="B105" s="241" t="s">
        <v>253</v>
      </c>
      <c r="C105" s="231">
        <v>23828000</v>
      </c>
      <c r="D105" s="232">
        <v>23828000</v>
      </c>
      <c r="E105" s="232">
        <v>0</v>
      </c>
      <c r="F105" s="232">
        <v>0</v>
      </c>
      <c r="G105" s="232">
        <v>0</v>
      </c>
      <c r="H105" s="232">
        <v>0</v>
      </c>
      <c r="I105" s="232">
        <v>73178000</v>
      </c>
      <c r="J105" s="232">
        <v>73178000</v>
      </c>
      <c r="K105" s="232">
        <v>0</v>
      </c>
      <c r="L105" s="232">
        <v>0</v>
      </c>
      <c r="M105" s="232">
        <v>0</v>
      </c>
      <c r="N105" s="232">
        <v>0</v>
      </c>
    </row>
    <row r="106" spans="1:14" ht="10.7" customHeight="1">
      <c r="A106" s="240"/>
      <c r="B106" s="241" t="s">
        <v>254</v>
      </c>
      <c r="C106" s="231">
        <v>17940288</v>
      </c>
      <c r="D106" s="232">
        <v>15420288</v>
      </c>
      <c r="E106" s="232">
        <v>2520000</v>
      </c>
      <c r="F106" s="232">
        <v>0</v>
      </c>
      <c r="G106" s="232">
        <v>2520000</v>
      </c>
      <c r="H106" s="232">
        <v>0</v>
      </c>
      <c r="I106" s="232">
        <v>23025159</v>
      </c>
      <c r="J106" s="232">
        <v>20505159</v>
      </c>
      <c r="K106" s="232">
        <v>2520000</v>
      </c>
      <c r="L106" s="232">
        <v>0</v>
      </c>
      <c r="M106" s="232">
        <v>2520000</v>
      </c>
      <c r="N106" s="232">
        <v>0</v>
      </c>
    </row>
    <row r="107" spans="1:14" ht="10.7" customHeight="1">
      <c r="A107" s="242" t="s">
        <v>126</v>
      </c>
      <c r="B107" s="241" t="s">
        <v>255</v>
      </c>
      <c r="C107" s="231">
        <v>11950900</v>
      </c>
      <c r="D107" s="232">
        <v>2850000</v>
      </c>
      <c r="E107" s="232">
        <v>9100900</v>
      </c>
      <c r="F107" s="232">
        <v>0</v>
      </c>
      <c r="G107" s="232">
        <v>9100900</v>
      </c>
      <c r="H107" s="232">
        <v>0</v>
      </c>
      <c r="I107" s="232">
        <v>104696000</v>
      </c>
      <c r="J107" s="232">
        <v>8022000</v>
      </c>
      <c r="K107" s="232">
        <v>96674000</v>
      </c>
      <c r="L107" s="232">
        <v>0</v>
      </c>
      <c r="M107" s="232">
        <v>96674000</v>
      </c>
      <c r="N107" s="232">
        <v>0</v>
      </c>
    </row>
    <row r="108" spans="1:14" ht="10.7" customHeight="1">
      <c r="A108" s="240"/>
      <c r="B108" s="241" t="s">
        <v>128</v>
      </c>
      <c r="C108" s="231">
        <v>0</v>
      </c>
      <c r="D108" s="232">
        <v>0</v>
      </c>
      <c r="E108" s="232">
        <v>0</v>
      </c>
      <c r="F108" s="232">
        <v>0</v>
      </c>
      <c r="G108" s="232">
        <v>0</v>
      </c>
      <c r="H108" s="232">
        <v>0</v>
      </c>
      <c r="I108" s="232">
        <v>0</v>
      </c>
      <c r="J108" s="232">
        <v>0</v>
      </c>
      <c r="K108" s="232">
        <v>0</v>
      </c>
      <c r="L108" s="232">
        <v>0</v>
      </c>
      <c r="M108" s="232">
        <v>0</v>
      </c>
      <c r="N108" s="232">
        <v>0</v>
      </c>
    </row>
    <row r="109" spans="1:14" ht="10.7" customHeight="1">
      <c r="A109" s="242" t="s">
        <v>127</v>
      </c>
      <c r="B109" s="241" t="s">
        <v>130</v>
      </c>
      <c r="C109" s="231">
        <v>469</v>
      </c>
      <c r="D109" s="232">
        <v>0</v>
      </c>
      <c r="E109" s="232">
        <v>469</v>
      </c>
      <c r="F109" s="232">
        <v>0</v>
      </c>
      <c r="G109" s="232">
        <v>469</v>
      </c>
      <c r="H109" s="232">
        <v>0</v>
      </c>
      <c r="I109" s="232">
        <v>66297880</v>
      </c>
      <c r="J109" s="232">
        <v>0</v>
      </c>
      <c r="K109" s="232">
        <v>66297880</v>
      </c>
      <c r="L109" s="232">
        <v>60000000</v>
      </c>
      <c r="M109" s="232">
        <v>6297880</v>
      </c>
      <c r="N109" s="232">
        <v>0</v>
      </c>
    </row>
    <row r="110" spans="1:14" ht="10.7" customHeight="1">
      <c r="A110" s="242" t="s">
        <v>129</v>
      </c>
      <c r="B110" s="241" t="s">
        <v>132</v>
      </c>
      <c r="C110" s="231">
        <v>0</v>
      </c>
      <c r="D110" s="232">
        <v>0</v>
      </c>
      <c r="E110" s="232">
        <v>0</v>
      </c>
      <c r="F110" s="232">
        <v>0</v>
      </c>
      <c r="G110" s="232">
        <v>0</v>
      </c>
      <c r="H110" s="232">
        <v>0</v>
      </c>
      <c r="I110" s="232">
        <v>0</v>
      </c>
      <c r="J110" s="232">
        <v>0</v>
      </c>
      <c r="K110" s="232">
        <v>0</v>
      </c>
      <c r="L110" s="232">
        <v>0</v>
      </c>
      <c r="M110" s="232">
        <v>0</v>
      </c>
      <c r="N110" s="232">
        <v>0</v>
      </c>
    </row>
    <row r="111" spans="1:14" ht="10.7" customHeight="1">
      <c r="A111" s="242" t="s">
        <v>131</v>
      </c>
      <c r="B111" s="241" t="s">
        <v>173</v>
      </c>
      <c r="C111" s="231">
        <v>200</v>
      </c>
      <c r="D111" s="232">
        <v>200</v>
      </c>
      <c r="E111" s="232">
        <v>0</v>
      </c>
      <c r="F111" s="232">
        <v>0</v>
      </c>
      <c r="G111" s="232">
        <v>0</v>
      </c>
      <c r="H111" s="232">
        <v>0</v>
      </c>
      <c r="I111" s="232">
        <v>44313500</v>
      </c>
      <c r="J111" s="232">
        <v>200</v>
      </c>
      <c r="K111" s="232">
        <v>44113500</v>
      </c>
      <c r="L111" s="232">
        <v>0</v>
      </c>
      <c r="M111" s="232">
        <v>44113500</v>
      </c>
      <c r="N111" s="232">
        <v>0</v>
      </c>
    </row>
    <row r="112" spans="1:14" ht="10.7" customHeight="1">
      <c r="A112" s="242" t="s">
        <v>133</v>
      </c>
      <c r="B112" s="241" t="s">
        <v>256</v>
      </c>
      <c r="C112" s="231">
        <v>0</v>
      </c>
      <c r="D112" s="232">
        <v>0</v>
      </c>
      <c r="E112" s="232">
        <v>0</v>
      </c>
      <c r="F112" s="232">
        <v>0</v>
      </c>
      <c r="G112" s="232">
        <v>0</v>
      </c>
      <c r="H112" s="232">
        <v>0</v>
      </c>
      <c r="I112" s="232">
        <v>0</v>
      </c>
      <c r="J112" s="232">
        <v>0</v>
      </c>
      <c r="K112" s="232">
        <v>0</v>
      </c>
      <c r="L112" s="232">
        <v>0</v>
      </c>
      <c r="M112" s="232">
        <v>0</v>
      </c>
      <c r="N112" s="232">
        <v>0</v>
      </c>
    </row>
    <row r="113" spans="1:14" ht="10.7" customHeight="1">
      <c r="A113" s="242" t="s">
        <v>134</v>
      </c>
      <c r="B113" s="241" t="s">
        <v>257</v>
      </c>
      <c r="C113" s="231">
        <v>18964996</v>
      </c>
      <c r="D113" s="232">
        <v>0</v>
      </c>
      <c r="E113" s="232">
        <v>18964996</v>
      </c>
      <c r="F113" s="232">
        <v>14743125</v>
      </c>
      <c r="G113" s="232">
        <v>241871</v>
      </c>
      <c r="H113" s="232">
        <v>3980000</v>
      </c>
      <c r="I113" s="232">
        <v>45204481</v>
      </c>
      <c r="J113" s="232">
        <v>0</v>
      </c>
      <c r="K113" s="232">
        <v>45204481</v>
      </c>
      <c r="L113" s="232">
        <v>24964342</v>
      </c>
      <c r="M113" s="232">
        <v>6100139</v>
      </c>
      <c r="N113" s="232">
        <v>14140000</v>
      </c>
    </row>
    <row r="114" spans="1:14" ht="10.7" customHeight="1">
      <c r="A114" s="240"/>
      <c r="B114" s="241" t="s">
        <v>549</v>
      </c>
      <c r="C114" s="231">
        <v>0</v>
      </c>
      <c r="D114" s="232">
        <v>0</v>
      </c>
      <c r="E114" s="232">
        <v>0</v>
      </c>
      <c r="F114" s="232">
        <v>0</v>
      </c>
      <c r="G114" s="232">
        <v>0</v>
      </c>
      <c r="H114" s="232">
        <v>0</v>
      </c>
      <c r="I114" s="232">
        <v>0</v>
      </c>
      <c r="J114" s="232">
        <v>0</v>
      </c>
      <c r="K114" s="232">
        <v>0</v>
      </c>
      <c r="L114" s="232">
        <v>0</v>
      </c>
      <c r="M114" s="232">
        <v>0</v>
      </c>
      <c r="N114" s="232">
        <v>0</v>
      </c>
    </row>
    <row r="115" spans="1:14" ht="10.7" customHeight="1">
      <c r="A115" s="242">
        <v>12</v>
      </c>
      <c r="B115" s="241" t="s">
        <v>258</v>
      </c>
      <c r="C115" s="231">
        <v>0</v>
      </c>
      <c r="D115" s="232">
        <v>0</v>
      </c>
      <c r="E115" s="232">
        <v>0</v>
      </c>
      <c r="F115" s="232">
        <v>0</v>
      </c>
      <c r="G115" s="232">
        <v>0</v>
      </c>
      <c r="H115" s="232">
        <v>0</v>
      </c>
      <c r="I115" s="232">
        <v>0</v>
      </c>
      <c r="J115" s="232">
        <v>0</v>
      </c>
      <c r="K115" s="232">
        <v>0</v>
      </c>
      <c r="L115" s="232">
        <v>0</v>
      </c>
      <c r="M115" s="232">
        <v>0</v>
      </c>
      <c r="N115" s="232">
        <v>0</v>
      </c>
    </row>
    <row r="116" spans="1:14" ht="10.7" customHeight="1">
      <c r="A116" s="240"/>
      <c r="B116" s="241" t="s">
        <v>259</v>
      </c>
      <c r="C116" s="231">
        <v>0</v>
      </c>
      <c r="D116" s="232">
        <v>0</v>
      </c>
      <c r="E116" s="232">
        <v>0</v>
      </c>
      <c r="F116" s="232">
        <v>0</v>
      </c>
      <c r="G116" s="232">
        <v>0</v>
      </c>
      <c r="H116" s="232">
        <v>0</v>
      </c>
      <c r="I116" s="232">
        <v>0</v>
      </c>
      <c r="J116" s="232">
        <v>0</v>
      </c>
      <c r="K116" s="232">
        <v>0</v>
      </c>
      <c r="L116" s="232">
        <v>0</v>
      </c>
      <c r="M116" s="232">
        <v>0</v>
      </c>
      <c r="N116" s="232">
        <v>0</v>
      </c>
    </row>
    <row r="117" spans="1:14" ht="10.7" customHeight="1">
      <c r="A117" s="242">
        <v>13</v>
      </c>
      <c r="B117" s="241" t="s">
        <v>312</v>
      </c>
      <c r="C117" s="231">
        <v>0</v>
      </c>
      <c r="D117" s="232">
        <v>0</v>
      </c>
      <c r="E117" s="232">
        <v>0</v>
      </c>
      <c r="F117" s="232">
        <v>0</v>
      </c>
      <c r="G117" s="232">
        <v>0</v>
      </c>
      <c r="H117" s="232">
        <v>0</v>
      </c>
      <c r="I117" s="232">
        <v>0</v>
      </c>
      <c r="J117" s="232">
        <v>0</v>
      </c>
      <c r="K117" s="232">
        <v>0</v>
      </c>
      <c r="L117" s="232">
        <v>0</v>
      </c>
      <c r="M117" s="232">
        <v>0</v>
      </c>
      <c r="N117" s="232">
        <v>0</v>
      </c>
    </row>
    <row r="118" spans="1:14" ht="10.7" customHeight="1">
      <c r="A118" s="240"/>
      <c r="B118" s="241" t="s">
        <v>260</v>
      </c>
      <c r="C118" s="231">
        <v>0</v>
      </c>
      <c r="D118" s="232">
        <v>0</v>
      </c>
      <c r="E118" s="232">
        <v>0</v>
      </c>
      <c r="F118" s="232">
        <v>0</v>
      </c>
      <c r="G118" s="232">
        <v>0</v>
      </c>
      <c r="H118" s="232">
        <v>0</v>
      </c>
      <c r="I118" s="232">
        <v>0</v>
      </c>
      <c r="J118" s="232">
        <v>0</v>
      </c>
      <c r="K118" s="232">
        <v>0</v>
      </c>
      <c r="L118" s="232">
        <v>0</v>
      </c>
      <c r="M118" s="232">
        <v>0</v>
      </c>
      <c r="N118" s="232">
        <v>0</v>
      </c>
    </row>
    <row r="119" spans="1:14" ht="10.7" customHeight="1">
      <c r="A119" s="240"/>
      <c r="B119" s="241" t="s">
        <v>261</v>
      </c>
      <c r="C119" s="231">
        <v>0</v>
      </c>
      <c r="D119" s="232">
        <v>0</v>
      </c>
      <c r="E119" s="232">
        <v>0</v>
      </c>
      <c r="F119" s="232">
        <v>0</v>
      </c>
      <c r="G119" s="232">
        <v>0</v>
      </c>
      <c r="H119" s="232">
        <v>0</v>
      </c>
      <c r="I119" s="232">
        <v>0</v>
      </c>
      <c r="J119" s="232">
        <v>0</v>
      </c>
      <c r="K119" s="232">
        <v>0</v>
      </c>
      <c r="L119" s="232">
        <v>0</v>
      </c>
      <c r="M119" s="232">
        <v>0</v>
      </c>
      <c r="N119" s="232">
        <v>0</v>
      </c>
    </row>
    <row r="120" spans="1:14" ht="10.7" customHeight="1">
      <c r="A120" s="242" t="s">
        <v>262</v>
      </c>
      <c r="B120" s="241" t="s">
        <v>263</v>
      </c>
      <c r="C120" s="231">
        <v>0</v>
      </c>
      <c r="D120" s="232">
        <v>0</v>
      </c>
      <c r="E120" s="232">
        <v>0</v>
      </c>
      <c r="F120" s="232">
        <v>0</v>
      </c>
      <c r="G120" s="232">
        <v>0</v>
      </c>
      <c r="H120" s="232">
        <v>0</v>
      </c>
      <c r="I120" s="232">
        <v>0</v>
      </c>
      <c r="J120" s="232">
        <v>0</v>
      </c>
      <c r="K120" s="232">
        <v>0</v>
      </c>
      <c r="L120" s="232">
        <v>0</v>
      </c>
      <c r="M120" s="232">
        <v>0</v>
      </c>
      <c r="N120" s="232">
        <v>0</v>
      </c>
    </row>
    <row r="121" spans="1:14" ht="10.7" customHeight="1">
      <c r="A121" s="242" t="s">
        <v>264</v>
      </c>
      <c r="B121" s="241" t="s">
        <v>265</v>
      </c>
      <c r="C121" s="231">
        <v>0</v>
      </c>
      <c r="D121" s="232">
        <v>0</v>
      </c>
      <c r="E121" s="232">
        <v>0</v>
      </c>
      <c r="F121" s="232">
        <v>0</v>
      </c>
      <c r="G121" s="232">
        <v>0</v>
      </c>
      <c r="H121" s="232">
        <v>0</v>
      </c>
      <c r="I121" s="232">
        <v>0</v>
      </c>
      <c r="J121" s="232">
        <v>0</v>
      </c>
      <c r="K121" s="232">
        <v>0</v>
      </c>
      <c r="L121" s="232">
        <v>0</v>
      </c>
      <c r="M121" s="232">
        <v>0</v>
      </c>
      <c r="N121" s="232">
        <v>0</v>
      </c>
    </row>
    <row r="122" spans="1:14" ht="10.7" customHeight="1">
      <c r="A122" s="242" t="s">
        <v>266</v>
      </c>
      <c r="B122" s="241" t="s">
        <v>267</v>
      </c>
      <c r="C122" s="231">
        <v>0</v>
      </c>
      <c r="D122" s="232">
        <v>0</v>
      </c>
      <c r="E122" s="232">
        <v>0</v>
      </c>
      <c r="F122" s="232">
        <v>0</v>
      </c>
      <c r="G122" s="232">
        <v>0</v>
      </c>
      <c r="H122" s="232">
        <v>0</v>
      </c>
      <c r="I122" s="232">
        <v>0</v>
      </c>
      <c r="J122" s="232">
        <v>0</v>
      </c>
      <c r="K122" s="232">
        <v>0</v>
      </c>
      <c r="L122" s="232">
        <v>0</v>
      </c>
      <c r="M122" s="232">
        <v>0</v>
      </c>
      <c r="N122" s="232">
        <v>0</v>
      </c>
    </row>
    <row r="123" spans="1:14" ht="10.7" customHeight="1">
      <c r="A123" s="242" t="s">
        <v>268</v>
      </c>
      <c r="B123" s="241" t="s">
        <v>269</v>
      </c>
      <c r="C123" s="231">
        <v>0</v>
      </c>
      <c r="D123" s="232">
        <v>0</v>
      </c>
      <c r="E123" s="232">
        <v>0</v>
      </c>
      <c r="F123" s="232">
        <v>0</v>
      </c>
      <c r="G123" s="232">
        <v>0</v>
      </c>
      <c r="H123" s="232">
        <v>0</v>
      </c>
      <c r="I123" s="232">
        <v>0</v>
      </c>
      <c r="J123" s="232">
        <v>0</v>
      </c>
      <c r="K123" s="232">
        <v>0</v>
      </c>
      <c r="L123" s="232">
        <v>0</v>
      </c>
      <c r="M123" s="232">
        <v>0</v>
      </c>
      <c r="N123" s="232">
        <v>0</v>
      </c>
    </row>
    <row r="124" spans="1:14" ht="10.7" customHeight="1">
      <c r="A124" s="240"/>
      <c r="B124" s="241" t="s">
        <v>313</v>
      </c>
      <c r="C124" s="231">
        <v>0</v>
      </c>
      <c r="D124" s="232">
        <v>0</v>
      </c>
      <c r="E124" s="232">
        <v>0</v>
      </c>
      <c r="F124" s="232">
        <v>0</v>
      </c>
      <c r="G124" s="232">
        <v>0</v>
      </c>
      <c r="H124" s="232">
        <v>0</v>
      </c>
      <c r="I124" s="232">
        <v>0</v>
      </c>
      <c r="J124" s="232">
        <v>0</v>
      </c>
      <c r="K124" s="232">
        <v>0</v>
      </c>
      <c r="L124" s="232">
        <v>0</v>
      </c>
      <c r="M124" s="232">
        <v>0</v>
      </c>
      <c r="N124" s="232">
        <v>0</v>
      </c>
    </row>
    <row r="125" spans="1:14" ht="10.7" customHeight="1">
      <c r="A125" s="240"/>
      <c r="B125" s="241" t="s">
        <v>270</v>
      </c>
      <c r="C125" s="231">
        <v>0</v>
      </c>
      <c r="D125" s="232">
        <v>0</v>
      </c>
      <c r="E125" s="232">
        <v>0</v>
      </c>
      <c r="F125" s="232">
        <v>0</v>
      </c>
      <c r="G125" s="232">
        <v>0</v>
      </c>
      <c r="H125" s="232">
        <v>0</v>
      </c>
      <c r="I125" s="232">
        <v>0</v>
      </c>
      <c r="J125" s="232">
        <v>0</v>
      </c>
      <c r="K125" s="232">
        <v>0</v>
      </c>
      <c r="L125" s="232">
        <v>0</v>
      </c>
      <c r="M125" s="232">
        <v>0</v>
      </c>
      <c r="N125" s="232">
        <v>0</v>
      </c>
    </row>
    <row r="126" spans="1:14" ht="10.7" customHeight="1">
      <c r="A126" s="242" t="s">
        <v>271</v>
      </c>
      <c r="B126" s="241" t="s">
        <v>314</v>
      </c>
      <c r="C126" s="231">
        <v>0</v>
      </c>
      <c r="D126" s="232">
        <v>0</v>
      </c>
      <c r="E126" s="232">
        <v>0</v>
      </c>
      <c r="F126" s="232">
        <v>0</v>
      </c>
      <c r="G126" s="232">
        <v>0</v>
      </c>
      <c r="H126" s="232">
        <v>0</v>
      </c>
      <c r="I126" s="232">
        <v>0</v>
      </c>
      <c r="J126" s="232">
        <v>0</v>
      </c>
      <c r="K126" s="232">
        <v>0</v>
      </c>
      <c r="L126" s="232">
        <v>0</v>
      </c>
      <c r="M126" s="232">
        <v>0</v>
      </c>
      <c r="N126" s="232">
        <v>0</v>
      </c>
    </row>
    <row r="127" spans="1:14" ht="10.7" customHeight="1">
      <c r="A127" s="242" t="s">
        <v>55</v>
      </c>
      <c r="B127" s="241" t="s">
        <v>136</v>
      </c>
      <c r="C127" s="231">
        <v>0</v>
      </c>
      <c r="D127" s="232">
        <v>0</v>
      </c>
      <c r="E127" s="232">
        <v>0</v>
      </c>
      <c r="F127" s="232">
        <v>0</v>
      </c>
      <c r="G127" s="232">
        <v>0</v>
      </c>
      <c r="H127" s="232">
        <v>0</v>
      </c>
      <c r="I127" s="232">
        <v>0</v>
      </c>
      <c r="J127" s="232">
        <v>0</v>
      </c>
      <c r="K127" s="232">
        <v>0</v>
      </c>
      <c r="L127" s="232">
        <v>0</v>
      </c>
      <c r="M127" s="232">
        <v>0</v>
      </c>
      <c r="N127" s="232">
        <v>0</v>
      </c>
    </row>
    <row r="128" spans="1:14" ht="10.7" customHeight="1">
      <c r="A128" s="242">
        <v>1</v>
      </c>
      <c r="B128" s="241" t="s">
        <v>315</v>
      </c>
      <c r="C128" s="231">
        <v>0</v>
      </c>
      <c r="D128" s="232">
        <v>0</v>
      </c>
      <c r="E128" s="232">
        <v>0</v>
      </c>
      <c r="F128" s="232">
        <v>0</v>
      </c>
      <c r="G128" s="232">
        <v>0</v>
      </c>
      <c r="H128" s="232">
        <v>0</v>
      </c>
      <c r="I128" s="232">
        <v>0</v>
      </c>
      <c r="J128" s="232">
        <v>0</v>
      </c>
      <c r="K128" s="232">
        <v>0</v>
      </c>
      <c r="L128" s="232">
        <v>0</v>
      </c>
      <c r="M128" s="232">
        <v>0</v>
      </c>
      <c r="N128" s="232">
        <v>0</v>
      </c>
    </row>
    <row r="129" spans="1:14" ht="10.7" customHeight="1">
      <c r="A129" s="242" t="s">
        <v>89</v>
      </c>
      <c r="B129" s="241" t="s">
        <v>28</v>
      </c>
      <c r="C129" s="231">
        <v>0</v>
      </c>
      <c r="D129" s="232">
        <v>0</v>
      </c>
      <c r="E129" s="232">
        <v>0</v>
      </c>
      <c r="F129" s="232">
        <v>0</v>
      </c>
      <c r="G129" s="232">
        <v>0</v>
      </c>
      <c r="H129" s="232">
        <v>0</v>
      </c>
      <c r="I129" s="232">
        <v>0</v>
      </c>
      <c r="J129" s="232">
        <v>0</v>
      </c>
      <c r="K129" s="232">
        <v>0</v>
      </c>
      <c r="L129" s="232">
        <v>0</v>
      </c>
      <c r="M129" s="232">
        <v>0</v>
      </c>
      <c r="N129" s="232">
        <v>0</v>
      </c>
    </row>
    <row r="130" spans="1:14" ht="10.7" customHeight="1">
      <c r="A130" s="242" t="s">
        <v>91</v>
      </c>
      <c r="B130" s="241" t="s">
        <v>27</v>
      </c>
      <c r="C130" s="231">
        <v>0</v>
      </c>
      <c r="D130" s="232">
        <v>0</v>
      </c>
      <c r="E130" s="232">
        <v>0</v>
      </c>
      <c r="F130" s="232">
        <v>0</v>
      </c>
      <c r="G130" s="232">
        <v>0</v>
      </c>
      <c r="H130" s="232">
        <v>0</v>
      </c>
      <c r="I130" s="232">
        <v>0</v>
      </c>
      <c r="J130" s="232">
        <v>0</v>
      </c>
      <c r="K130" s="232">
        <v>0</v>
      </c>
      <c r="L130" s="232">
        <v>0</v>
      </c>
      <c r="M130" s="232">
        <v>0</v>
      </c>
      <c r="N130" s="232">
        <v>0</v>
      </c>
    </row>
    <row r="131" spans="1:14" ht="10.7" customHeight="1">
      <c r="A131" s="242" t="s">
        <v>92</v>
      </c>
      <c r="B131" s="241" t="s">
        <v>137</v>
      </c>
      <c r="C131" s="231">
        <v>0</v>
      </c>
      <c r="D131" s="232">
        <v>0</v>
      </c>
      <c r="E131" s="232">
        <v>0</v>
      </c>
      <c r="F131" s="232">
        <v>0</v>
      </c>
      <c r="G131" s="232">
        <v>0</v>
      </c>
      <c r="H131" s="232">
        <v>0</v>
      </c>
      <c r="I131" s="232">
        <v>0</v>
      </c>
      <c r="J131" s="232">
        <v>0</v>
      </c>
      <c r="K131" s="232">
        <v>0</v>
      </c>
      <c r="L131" s="232">
        <v>0</v>
      </c>
      <c r="M131" s="232">
        <v>0</v>
      </c>
      <c r="N131" s="232">
        <v>0</v>
      </c>
    </row>
    <row r="132" spans="1:14" ht="10.7" customHeight="1">
      <c r="A132" s="242" t="s">
        <v>93</v>
      </c>
      <c r="B132" s="241" t="s">
        <v>138</v>
      </c>
      <c r="C132" s="231">
        <v>0</v>
      </c>
      <c r="D132" s="232">
        <v>0</v>
      </c>
      <c r="E132" s="232">
        <v>0</v>
      </c>
      <c r="F132" s="232">
        <v>0</v>
      </c>
      <c r="G132" s="232">
        <v>0</v>
      </c>
      <c r="H132" s="232">
        <v>0</v>
      </c>
      <c r="I132" s="232">
        <v>0</v>
      </c>
      <c r="J132" s="232">
        <v>0</v>
      </c>
      <c r="K132" s="232">
        <v>0</v>
      </c>
      <c r="L132" s="232">
        <v>0</v>
      </c>
      <c r="M132" s="232">
        <v>0</v>
      </c>
      <c r="N132" s="232">
        <v>0</v>
      </c>
    </row>
    <row r="133" spans="1:14" ht="10.7" customHeight="1">
      <c r="A133" s="242" t="s">
        <v>94</v>
      </c>
      <c r="B133" s="241" t="s">
        <v>139</v>
      </c>
      <c r="C133" s="231">
        <v>0</v>
      </c>
      <c r="D133" s="232">
        <v>0</v>
      </c>
      <c r="E133" s="232">
        <v>0</v>
      </c>
      <c r="F133" s="232">
        <v>0</v>
      </c>
      <c r="G133" s="232">
        <v>0</v>
      </c>
      <c r="H133" s="232">
        <v>0</v>
      </c>
      <c r="I133" s="232">
        <v>0</v>
      </c>
      <c r="J133" s="232">
        <v>0</v>
      </c>
      <c r="K133" s="232">
        <v>0</v>
      </c>
      <c r="L133" s="232">
        <v>0</v>
      </c>
      <c r="M133" s="232">
        <v>0</v>
      </c>
      <c r="N133" s="232">
        <v>0</v>
      </c>
    </row>
    <row r="134" spans="1:14" ht="10.7" customHeight="1">
      <c r="A134" s="242" t="s">
        <v>95</v>
      </c>
      <c r="B134" s="241" t="s">
        <v>272</v>
      </c>
      <c r="C134" s="231">
        <v>0</v>
      </c>
      <c r="D134" s="232">
        <v>0</v>
      </c>
      <c r="E134" s="232">
        <v>0</v>
      </c>
      <c r="F134" s="232">
        <v>0</v>
      </c>
      <c r="G134" s="232">
        <v>0</v>
      </c>
      <c r="H134" s="232">
        <v>0</v>
      </c>
      <c r="I134" s="232">
        <v>0</v>
      </c>
      <c r="J134" s="232">
        <v>0</v>
      </c>
      <c r="K134" s="232">
        <v>0</v>
      </c>
      <c r="L134" s="232">
        <v>0</v>
      </c>
      <c r="M134" s="232">
        <v>0</v>
      </c>
      <c r="N134" s="232">
        <v>0</v>
      </c>
    </row>
    <row r="135" spans="1:14" ht="10.7" customHeight="1">
      <c r="A135" s="242" t="s">
        <v>96</v>
      </c>
      <c r="B135" s="241" t="s">
        <v>273</v>
      </c>
      <c r="C135" s="231">
        <v>0</v>
      </c>
      <c r="D135" s="232">
        <v>0</v>
      </c>
      <c r="E135" s="232">
        <v>0</v>
      </c>
      <c r="F135" s="232">
        <v>0</v>
      </c>
      <c r="G135" s="232">
        <v>0</v>
      </c>
      <c r="H135" s="232">
        <v>0</v>
      </c>
      <c r="I135" s="232">
        <v>0</v>
      </c>
      <c r="J135" s="232">
        <v>0</v>
      </c>
      <c r="K135" s="232">
        <v>0</v>
      </c>
      <c r="L135" s="232">
        <v>0</v>
      </c>
      <c r="M135" s="232">
        <v>0</v>
      </c>
      <c r="N135" s="232">
        <v>0</v>
      </c>
    </row>
    <row r="136" spans="1:14" ht="10.7" customHeight="1">
      <c r="A136" s="242" t="s">
        <v>97</v>
      </c>
      <c r="B136" s="241" t="s">
        <v>274</v>
      </c>
      <c r="C136" s="231">
        <v>0</v>
      </c>
      <c r="D136" s="232">
        <v>0</v>
      </c>
      <c r="E136" s="232">
        <v>0</v>
      </c>
      <c r="F136" s="232">
        <v>0</v>
      </c>
      <c r="G136" s="232">
        <v>0</v>
      </c>
      <c r="H136" s="232">
        <v>0</v>
      </c>
      <c r="I136" s="232">
        <v>0</v>
      </c>
      <c r="J136" s="232">
        <v>0</v>
      </c>
      <c r="K136" s="232">
        <v>0</v>
      </c>
      <c r="L136" s="232">
        <v>0</v>
      </c>
      <c r="M136" s="232">
        <v>0</v>
      </c>
      <c r="N136" s="232">
        <v>0</v>
      </c>
    </row>
    <row r="137" spans="1:14" ht="10.7" customHeight="1">
      <c r="A137" s="242">
        <v>2</v>
      </c>
      <c r="B137" s="241" t="s">
        <v>316</v>
      </c>
      <c r="C137" s="231">
        <v>0</v>
      </c>
      <c r="D137" s="232">
        <v>0</v>
      </c>
      <c r="E137" s="232">
        <v>0</v>
      </c>
      <c r="F137" s="232">
        <v>0</v>
      </c>
      <c r="G137" s="232">
        <v>0</v>
      </c>
      <c r="H137" s="232">
        <v>0</v>
      </c>
      <c r="I137" s="232">
        <v>0</v>
      </c>
      <c r="J137" s="232">
        <v>0</v>
      </c>
      <c r="K137" s="232">
        <v>0</v>
      </c>
      <c r="L137" s="232">
        <v>0</v>
      </c>
      <c r="M137" s="232">
        <v>0</v>
      </c>
      <c r="N137" s="232">
        <v>0</v>
      </c>
    </row>
    <row r="138" spans="1:14" ht="10.7" customHeight="1">
      <c r="A138" s="242" t="s">
        <v>98</v>
      </c>
      <c r="B138" s="241" t="s">
        <v>28</v>
      </c>
      <c r="C138" s="231">
        <v>0</v>
      </c>
      <c r="D138" s="232">
        <v>0</v>
      </c>
      <c r="E138" s="232">
        <v>0</v>
      </c>
      <c r="F138" s="232">
        <v>0</v>
      </c>
      <c r="G138" s="232">
        <v>0</v>
      </c>
      <c r="H138" s="232">
        <v>0</v>
      </c>
      <c r="I138" s="232">
        <v>0</v>
      </c>
      <c r="J138" s="232">
        <v>0</v>
      </c>
      <c r="K138" s="232">
        <v>0</v>
      </c>
      <c r="L138" s="232">
        <v>0</v>
      </c>
      <c r="M138" s="232">
        <v>0</v>
      </c>
      <c r="N138" s="232">
        <v>0</v>
      </c>
    </row>
    <row r="139" spans="1:14" ht="10.7" customHeight="1">
      <c r="A139" s="242" t="s">
        <v>99</v>
      </c>
      <c r="B139" s="241" t="s">
        <v>27</v>
      </c>
      <c r="C139" s="231">
        <v>0</v>
      </c>
      <c r="D139" s="232">
        <v>0</v>
      </c>
      <c r="E139" s="232">
        <v>0</v>
      </c>
      <c r="F139" s="232">
        <v>0</v>
      </c>
      <c r="G139" s="232">
        <v>0</v>
      </c>
      <c r="H139" s="232">
        <v>0</v>
      </c>
      <c r="I139" s="232">
        <v>0</v>
      </c>
      <c r="J139" s="232">
        <v>0</v>
      </c>
      <c r="K139" s="232">
        <v>0</v>
      </c>
      <c r="L139" s="232">
        <v>0</v>
      </c>
      <c r="M139" s="232">
        <v>0</v>
      </c>
      <c r="N139" s="232">
        <v>0</v>
      </c>
    </row>
    <row r="140" spans="1:14" ht="10.7" customHeight="1">
      <c r="A140" s="242" t="s">
        <v>100</v>
      </c>
      <c r="B140" s="241" t="s">
        <v>275</v>
      </c>
      <c r="C140" s="231">
        <v>0</v>
      </c>
      <c r="D140" s="232">
        <v>0</v>
      </c>
      <c r="E140" s="232">
        <v>0</v>
      </c>
      <c r="F140" s="232">
        <v>0</v>
      </c>
      <c r="G140" s="232">
        <v>0</v>
      </c>
      <c r="H140" s="232">
        <v>0</v>
      </c>
      <c r="I140" s="232">
        <v>0</v>
      </c>
      <c r="J140" s="232">
        <v>0</v>
      </c>
      <c r="K140" s="232">
        <v>0</v>
      </c>
      <c r="L140" s="232">
        <v>0</v>
      </c>
      <c r="M140" s="232">
        <v>0</v>
      </c>
      <c r="N140" s="232">
        <v>0</v>
      </c>
    </row>
    <row r="141" spans="1:14" ht="10.7" customHeight="1">
      <c r="A141" s="242" t="s">
        <v>101</v>
      </c>
      <c r="B141" s="241" t="s">
        <v>137</v>
      </c>
      <c r="C141" s="231">
        <v>0</v>
      </c>
      <c r="D141" s="232">
        <v>0</v>
      </c>
      <c r="E141" s="232">
        <v>0</v>
      </c>
      <c r="F141" s="232">
        <v>0</v>
      </c>
      <c r="G141" s="232">
        <v>0</v>
      </c>
      <c r="H141" s="232">
        <v>0</v>
      </c>
      <c r="I141" s="232">
        <v>0</v>
      </c>
      <c r="J141" s="232">
        <v>0</v>
      </c>
      <c r="K141" s="232">
        <v>0</v>
      </c>
      <c r="L141" s="232">
        <v>0</v>
      </c>
      <c r="M141" s="232">
        <v>0</v>
      </c>
      <c r="N141" s="232">
        <v>0</v>
      </c>
    </row>
    <row r="142" spans="1:14" ht="10.7" customHeight="1">
      <c r="A142" s="242" t="s">
        <v>102</v>
      </c>
      <c r="B142" s="241" t="s">
        <v>139</v>
      </c>
      <c r="C142" s="231">
        <v>0</v>
      </c>
      <c r="D142" s="232">
        <v>0</v>
      </c>
      <c r="E142" s="232">
        <v>0</v>
      </c>
      <c r="F142" s="232">
        <v>0</v>
      </c>
      <c r="G142" s="232">
        <v>0</v>
      </c>
      <c r="H142" s="232">
        <v>0</v>
      </c>
      <c r="I142" s="232">
        <v>0</v>
      </c>
      <c r="J142" s="232">
        <v>0</v>
      </c>
      <c r="K142" s="232">
        <v>0</v>
      </c>
      <c r="L142" s="232">
        <v>0</v>
      </c>
      <c r="M142" s="232">
        <v>0</v>
      </c>
      <c r="N142" s="232">
        <v>0</v>
      </c>
    </row>
    <row r="143" spans="1:14" ht="10.7" customHeight="1">
      <c r="A143" s="242" t="s">
        <v>103</v>
      </c>
      <c r="B143" s="241" t="s">
        <v>276</v>
      </c>
      <c r="C143" s="231">
        <v>0</v>
      </c>
      <c r="D143" s="232">
        <v>0</v>
      </c>
      <c r="E143" s="232">
        <v>0</v>
      </c>
      <c r="F143" s="232">
        <v>0</v>
      </c>
      <c r="G143" s="232">
        <v>0</v>
      </c>
      <c r="H143" s="232">
        <v>0</v>
      </c>
      <c r="I143" s="232">
        <v>0</v>
      </c>
      <c r="J143" s="232">
        <v>0</v>
      </c>
      <c r="K143" s="232">
        <v>0</v>
      </c>
      <c r="L143" s="232">
        <v>0</v>
      </c>
      <c r="M143" s="232">
        <v>0</v>
      </c>
      <c r="N143" s="232">
        <v>0</v>
      </c>
    </row>
    <row r="144" spans="1:14" ht="10.7" customHeight="1">
      <c r="A144" s="242" t="s">
        <v>104</v>
      </c>
      <c r="B144" s="241" t="s">
        <v>277</v>
      </c>
      <c r="C144" s="231">
        <v>0</v>
      </c>
      <c r="D144" s="232">
        <v>0</v>
      </c>
      <c r="E144" s="232">
        <v>0</v>
      </c>
      <c r="F144" s="232">
        <v>0</v>
      </c>
      <c r="G144" s="232">
        <v>0</v>
      </c>
      <c r="H144" s="232">
        <v>0</v>
      </c>
      <c r="I144" s="232">
        <v>0</v>
      </c>
      <c r="J144" s="232">
        <v>0</v>
      </c>
      <c r="K144" s="232">
        <v>0</v>
      </c>
      <c r="L144" s="232">
        <v>0</v>
      </c>
      <c r="M144" s="232">
        <v>0</v>
      </c>
      <c r="N144" s="232">
        <v>0</v>
      </c>
    </row>
    <row r="145" spans="1:14" ht="10.7" customHeight="1">
      <c r="A145" s="242" t="s">
        <v>105</v>
      </c>
      <c r="B145" s="241" t="s">
        <v>274</v>
      </c>
      <c r="C145" s="231">
        <v>0</v>
      </c>
      <c r="D145" s="232">
        <v>0</v>
      </c>
      <c r="E145" s="232">
        <v>0</v>
      </c>
      <c r="F145" s="232">
        <v>0</v>
      </c>
      <c r="G145" s="232">
        <v>0</v>
      </c>
      <c r="H145" s="232">
        <v>0</v>
      </c>
      <c r="I145" s="232">
        <v>0</v>
      </c>
      <c r="J145" s="232">
        <v>0</v>
      </c>
      <c r="K145" s="232">
        <v>0</v>
      </c>
      <c r="L145" s="232">
        <v>0</v>
      </c>
      <c r="M145" s="232">
        <v>0</v>
      </c>
      <c r="N145" s="232">
        <v>0</v>
      </c>
    </row>
    <row r="146" spans="1:14" ht="10.7" customHeight="1">
      <c r="A146" s="242" t="s">
        <v>59</v>
      </c>
      <c r="B146" s="241" t="s">
        <v>67</v>
      </c>
      <c r="C146" s="231">
        <v>0</v>
      </c>
      <c r="D146" s="232">
        <v>0</v>
      </c>
      <c r="E146" s="232">
        <v>0</v>
      </c>
      <c r="F146" s="232">
        <v>0</v>
      </c>
      <c r="G146" s="232">
        <v>0</v>
      </c>
      <c r="H146" s="232">
        <v>0</v>
      </c>
      <c r="I146" s="232">
        <v>0</v>
      </c>
      <c r="J146" s="232">
        <v>0</v>
      </c>
      <c r="K146" s="232">
        <v>0</v>
      </c>
      <c r="L146" s="232">
        <v>0</v>
      </c>
      <c r="M146" s="232">
        <v>0</v>
      </c>
      <c r="N146" s="232">
        <v>0</v>
      </c>
    </row>
    <row r="147" spans="1:14" ht="10.7" customHeight="1">
      <c r="A147" s="242">
        <v>1</v>
      </c>
      <c r="B147" s="241" t="s">
        <v>278</v>
      </c>
      <c r="C147" s="231">
        <v>0</v>
      </c>
      <c r="D147" s="232">
        <v>0</v>
      </c>
      <c r="E147" s="232">
        <v>0</v>
      </c>
      <c r="F147" s="232">
        <v>0</v>
      </c>
      <c r="G147" s="232">
        <v>0</v>
      </c>
      <c r="H147" s="232">
        <v>0</v>
      </c>
      <c r="I147" s="232">
        <v>0</v>
      </c>
      <c r="J147" s="232">
        <v>0</v>
      </c>
      <c r="K147" s="232">
        <v>0</v>
      </c>
      <c r="L147" s="232">
        <v>0</v>
      </c>
      <c r="M147" s="232">
        <v>0</v>
      </c>
      <c r="N147" s="232">
        <v>0</v>
      </c>
    </row>
    <row r="148" spans="1:14" ht="10.7" customHeight="1">
      <c r="A148" s="242" t="s">
        <v>89</v>
      </c>
      <c r="B148" s="241" t="s">
        <v>74</v>
      </c>
      <c r="C148" s="231">
        <v>0</v>
      </c>
      <c r="D148" s="232">
        <v>0</v>
      </c>
      <c r="E148" s="232">
        <v>0</v>
      </c>
      <c r="F148" s="232">
        <v>0</v>
      </c>
      <c r="G148" s="232">
        <v>0</v>
      </c>
      <c r="H148" s="232">
        <v>0</v>
      </c>
      <c r="I148" s="232">
        <v>0</v>
      </c>
      <c r="J148" s="232">
        <v>0</v>
      </c>
      <c r="K148" s="232">
        <v>0</v>
      </c>
      <c r="L148" s="232">
        <v>0</v>
      </c>
      <c r="M148" s="232">
        <v>0</v>
      </c>
      <c r="N148" s="232">
        <v>0</v>
      </c>
    </row>
    <row r="149" spans="1:14" ht="10.7" customHeight="1">
      <c r="A149" s="242" t="s">
        <v>91</v>
      </c>
      <c r="B149" s="241" t="s">
        <v>73</v>
      </c>
      <c r="C149" s="231">
        <v>0</v>
      </c>
      <c r="D149" s="232">
        <v>0</v>
      </c>
      <c r="E149" s="232">
        <v>0</v>
      </c>
      <c r="F149" s="232">
        <v>0</v>
      </c>
      <c r="G149" s="232">
        <v>0</v>
      </c>
      <c r="H149" s="232">
        <v>0</v>
      </c>
      <c r="I149" s="232">
        <v>0</v>
      </c>
      <c r="J149" s="232">
        <v>0</v>
      </c>
      <c r="K149" s="232">
        <v>0</v>
      </c>
      <c r="L149" s="232">
        <v>0</v>
      </c>
      <c r="M149" s="232">
        <v>0</v>
      </c>
      <c r="N149" s="232">
        <v>0</v>
      </c>
    </row>
    <row r="150" spans="1:14" ht="10.7" customHeight="1">
      <c r="A150" s="242" t="s">
        <v>92</v>
      </c>
      <c r="B150" s="241" t="s">
        <v>140</v>
      </c>
      <c r="C150" s="231">
        <v>0</v>
      </c>
      <c r="D150" s="232">
        <v>0</v>
      </c>
      <c r="E150" s="232">
        <v>0</v>
      </c>
      <c r="F150" s="232">
        <v>0</v>
      </c>
      <c r="G150" s="232">
        <v>0</v>
      </c>
      <c r="H150" s="232">
        <v>0</v>
      </c>
      <c r="I150" s="232">
        <v>0</v>
      </c>
      <c r="J150" s="232">
        <v>0</v>
      </c>
      <c r="K150" s="232">
        <v>0</v>
      </c>
      <c r="L150" s="232">
        <v>0</v>
      </c>
      <c r="M150" s="232">
        <v>0</v>
      </c>
      <c r="N150" s="232">
        <v>0</v>
      </c>
    </row>
    <row r="151" spans="1:14" ht="10.7" customHeight="1">
      <c r="A151" s="242" t="s">
        <v>93</v>
      </c>
      <c r="B151" s="241" t="s">
        <v>141</v>
      </c>
      <c r="C151" s="231">
        <v>0</v>
      </c>
      <c r="D151" s="232">
        <v>0</v>
      </c>
      <c r="E151" s="232">
        <v>0</v>
      </c>
      <c r="F151" s="232">
        <v>0</v>
      </c>
      <c r="G151" s="232">
        <v>0</v>
      </c>
      <c r="H151" s="232">
        <v>0</v>
      </c>
      <c r="I151" s="232">
        <v>0</v>
      </c>
      <c r="J151" s="232">
        <v>0</v>
      </c>
      <c r="K151" s="232">
        <v>0</v>
      </c>
      <c r="L151" s="232">
        <v>0</v>
      </c>
      <c r="M151" s="232">
        <v>0</v>
      </c>
      <c r="N151" s="232">
        <v>0</v>
      </c>
    </row>
    <row r="152" spans="1:14" ht="10.7" customHeight="1">
      <c r="A152" s="242" t="s">
        <v>94</v>
      </c>
      <c r="B152" s="241" t="s">
        <v>142</v>
      </c>
      <c r="C152" s="231">
        <v>0</v>
      </c>
      <c r="D152" s="232">
        <v>0</v>
      </c>
      <c r="E152" s="232">
        <v>0</v>
      </c>
      <c r="F152" s="232">
        <v>0</v>
      </c>
      <c r="G152" s="232">
        <v>0</v>
      </c>
      <c r="H152" s="232">
        <v>0</v>
      </c>
      <c r="I152" s="232">
        <v>0</v>
      </c>
      <c r="J152" s="232">
        <v>0</v>
      </c>
      <c r="K152" s="232">
        <v>0</v>
      </c>
      <c r="L152" s="232">
        <v>0</v>
      </c>
      <c r="M152" s="232">
        <v>0</v>
      </c>
      <c r="N152" s="232">
        <v>0</v>
      </c>
    </row>
    <row r="153" spans="1:14" ht="10.7" customHeight="1">
      <c r="A153" s="240"/>
      <c r="B153" s="241" t="s">
        <v>279</v>
      </c>
      <c r="C153" s="231">
        <v>0</v>
      </c>
      <c r="D153" s="232">
        <v>0</v>
      </c>
      <c r="E153" s="232">
        <v>0</v>
      </c>
      <c r="F153" s="232">
        <v>0</v>
      </c>
      <c r="G153" s="232">
        <v>0</v>
      </c>
      <c r="H153" s="232">
        <v>0</v>
      </c>
      <c r="I153" s="232">
        <v>0</v>
      </c>
      <c r="J153" s="232">
        <v>0</v>
      </c>
      <c r="K153" s="232">
        <v>0</v>
      </c>
      <c r="L153" s="232">
        <v>0</v>
      </c>
      <c r="M153" s="232">
        <v>0</v>
      </c>
      <c r="N153" s="232">
        <v>0</v>
      </c>
    </row>
    <row r="154" spans="1:14" ht="10.7" customHeight="1">
      <c r="A154" s="240"/>
      <c r="B154" s="241" t="s">
        <v>280</v>
      </c>
      <c r="C154" s="231">
        <v>0</v>
      </c>
      <c r="D154" s="232">
        <v>0</v>
      </c>
      <c r="E154" s="232">
        <v>0</v>
      </c>
      <c r="F154" s="232">
        <v>0</v>
      </c>
      <c r="G154" s="232">
        <v>0</v>
      </c>
      <c r="H154" s="232">
        <v>0</v>
      </c>
      <c r="I154" s="232">
        <v>0</v>
      </c>
      <c r="J154" s="232">
        <v>0</v>
      </c>
      <c r="K154" s="232">
        <v>0</v>
      </c>
      <c r="L154" s="232">
        <v>0</v>
      </c>
      <c r="M154" s="232">
        <v>0</v>
      </c>
      <c r="N154" s="232">
        <v>0</v>
      </c>
    </row>
    <row r="155" spans="1:14" ht="10.7" customHeight="1">
      <c r="A155" s="240"/>
      <c r="B155" s="241" t="s">
        <v>281</v>
      </c>
      <c r="C155" s="231">
        <v>0</v>
      </c>
      <c r="D155" s="232">
        <v>0</v>
      </c>
      <c r="E155" s="232">
        <v>0</v>
      </c>
      <c r="F155" s="232">
        <v>0</v>
      </c>
      <c r="G155" s="232">
        <v>0</v>
      </c>
      <c r="H155" s="232">
        <v>0</v>
      </c>
      <c r="I155" s="232">
        <v>0</v>
      </c>
      <c r="J155" s="232">
        <v>0</v>
      </c>
      <c r="K155" s="232">
        <v>0</v>
      </c>
      <c r="L155" s="232">
        <v>0</v>
      </c>
      <c r="M155" s="232">
        <v>0</v>
      </c>
      <c r="N155" s="232">
        <v>0</v>
      </c>
    </row>
    <row r="156" spans="1:14" ht="10.7" customHeight="1">
      <c r="A156" s="240"/>
      <c r="B156" s="241" t="s">
        <v>282</v>
      </c>
      <c r="C156" s="231">
        <v>0</v>
      </c>
      <c r="D156" s="232">
        <v>0</v>
      </c>
      <c r="E156" s="232">
        <v>0</v>
      </c>
      <c r="F156" s="232">
        <v>0</v>
      </c>
      <c r="G156" s="232">
        <v>0</v>
      </c>
      <c r="H156" s="232">
        <v>0</v>
      </c>
      <c r="I156" s="232">
        <v>0</v>
      </c>
      <c r="J156" s="232">
        <v>0</v>
      </c>
      <c r="K156" s="232">
        <v>0</v>
      </c>
      <c r="L156" s="232">
        <v>0</v>
      </c>
      <c r="M156" s="232">
        <v>0</v>
      </c>
      <c r="N156" s="232">
        <v>0</v>
      </c>
    </row>
    <row r="157" spans="1:14" ht="10.7" customHeight="1">
      <c r="A157" s="242" t="s">
        <v>95</v>
      </c>
      <c r="B157" s="241" t="s">
        <v>283</v>
      </c>
      <c r="C157" s="231">
        <v>0</v>
      </c>
      <c r="D157" s="232">
        <v>0</v>
      </c>
      <c r="E157" s="232">
        <v>0</v>
      </c>
      <c r="F157" s="232">
        <v>0</v>
      </c>
      <c r="G157" s="232">
        <v>0</v>
      </c>
      <c r="H157" s="232">
        <v>0</v>
      </c>
      <c r="I157" s="232">
        <v>0</v>
      </c>
      <c r="J157" s="232">
        <v>0</v>
      </c>
      <c r="K157" s="232">
        <v>0</v>
      </c>
      <c r="L157" s="232">
        <v>0</v>
      </c>
      <c r="M157" s="232">
        <v>0</v>
      </c>
      <c r="N157" s="232">
        <v>0</v>
      </c>
    </row>
    <row r="158" spans="1:14" ht="10.7" customHeight="1">
      <c r="A158" s="242" t="s">
        <v>96</v>
      </c>
      <c r="B158" s="241" t="s">
        <v>34</v>
      </c>
      <c r="C158" s="231">
        <v>0</v>
      </c>
      <c r="D158" s="232">
        <v>0</v>
      </c>
      <c r="E158" s="232">
        <v>0</v>
      </c>
      <c r="F158" s="232">
        <v>0</v>
      </c>
      <c r="G158" s="232">
        <v>0</v>
      </c>
      <c r="H158" s="232">
        <v>0</v>
      </c>
      <c r="I158" s="232">
        <v>0</v>
      </c>
      <c r="J158" s="232">
        <v>0</v>
      </c>
      <c r="K158" s="232">
        <v>0</v>
      </c>
      <c r="L158" s="232">
        <v>0</v>
      </c>
      <c r="M158" s="232">
        <v>0</v>
      </c>
      <c r="N158" s="232">
        <v>0</v>
      </c>
    </row>
    <row r="159" spans="1:14" ht="10.7" customHeight="1">
      <c r="A159" s="242">
        <v>2</v>
      </c>
      <c r="B159" s="241" t="s">
        <v>71</v>
      </c>
      <c r="C159" s="231">
        <v>0</v>
      </c>
      <c r="D159" s="232">
        <v>0</v>
      </c>
      <c r="E159" s="232">
        <v>0</v>
      </c>
      <c r="F159" s="232">
        <v>0</v>
      </c>
      <c r="G159" s="232">
        <v>0</v>
      </c>
      <c r="H159" s="232">
        <v>0</v>
      </c>
      <c r="I159" s="232">
        <v>0</v>
      </c>
      <c r="J159" s="232">
        <v>0</v>
      </c>
      <c r="K159" s="232">
        <v>0</v>
      </c>
      <c r="L159" s="232">
        <v>0</v>
      </c>
      <c r="M159" s="232">
        <v>0</v>
      </c>
      <c r="N159" s="232">
        <v>0</v>
      </c>
    </row>
    <row r="160" spans="1:14" ht="10.7" customHeight="1">
      <c r="A160" s="242" t="s">
        <v>60</v>
      </c>
      <c r="B160" s="241" t="s">
        <v>284</v>
      </c>
      <c r="C160" s="231">
        <v>0</v>
      </c>
      <c r="D160" s="232">
        <v>0</v>
      </c>
      <c r="E160" s="232">
        <v>0</v>
      </c>
      <c r="F160" s="232">
        <v>0</v>
      </c>
      <c r="G160" s="232">
        <v>0</v>
      </c>
      <c r="H160" s="232">
        <v>0</v>
      </c>
      <c r="I160" s="232">
        <v>0</v>
      </c>
      <c r="J160" s="232">
        <v>0</v>
      </c>
      <c r="K160" s="232">
        <v>0</v>
      </c>
      <c r="L160" s="232">
        <v>0</v>
      </c>
      <c r="M160" s="232">
        <v>0</v>
      </c>
      <c r="N160" s="232">
        <v>0</v>
      </c>
    </row>
    <row r="161" spans="1:14" ht="10.7" customHeight="1">
      <c r="A161" s="242" t="s">
        <v>61</v>
      </c>
      <c r="B161" s="241" t="s">
        <v>174</v>
      </c>
      <c r="C161" s="231">
        <v>0</v>
      </c>
      <c r="D161" s="232">
        <v>0</v>
      </c>
      <c r="E161" s="232">
        <v>0</v>
      </c>
      <c r="F161" s="232">
        <v>0</v>
      </c>
      <c r="G161" s="232">
        <v>0</v>
      </c>
      <c r="H161" s="232">
        <v>0</v>
      </c>
      <c r="I161" s="232">
        <v>0</v>
      </c>
      <c r="J161" s="232">
        <v>0</v>
      </c>
      <c r="K161" s="232">
        <v>0</v>
      </c>
      <c r="L161" s="232">
        <v>0</v>
      </c>
      <c r="M161" s="232">
        <v>0</v>
      </c>
      <c r="N161" s="232">
        <v>0</v>
      </c>
    </row>
    <row r="162" spans="1:14" ht="10.7" customHeight="1">
      <c r="A162" s="242">
        <v>1</v>
      </c>
      <c r="B162" s="241" t="s">
        <v>143</v>
      </c>
      <c r="C162" s="231">
        <v>0</v>
      </c>
      <c r="D162" s="232">
        <v>0</v>
      </c>
      <c r="E162" s="232">
        <v>0</v>
      </c>
      <c r="F162" s="232">
        <v>0</v>
      </c>
      <c r="G162" s="232">
        <v>0</v>
      </c>
      <c r="H162" s="232">
        <v>0</v>
      </c>
      <c r="I162" s="232">
        <v>0</v>
      </c>
      <c r="J162" s="232">
        <v>0</v>
      </c>
      <c r="K162" s="232">
        <v>0</v>
      </c>
      <c r="L162" s="232">
        <v>0</v>
      </c>
      <c r="M162" s="232">
        <v>0</v>
      </c>
      <c r="N162" s="232">
        <v>0</v>
      </c>
    </row>
    <row r="163" spans="1:14" ht="10.7" customHeight="1">
      <c r="A163" s="242">
        <v>2</v>
      </c>
      <c r="B163" s="241" t="s">
        <v>144</v>
      </c>
      <c r="C163" s="231">
        <v>0</v>
      </c>
      <c r="D163" s="232">
        <v>0</v>
      </c>
      <c r="E163" s="232">
        <v>0</v>
      </c>
      <c r="F163" s="232">
        <v>0</v>
      </c>
      <c r="G163" s="232">
        <v>0</v>
      </c>
      <c r="H163" s="232">
        <v>0</v>
      </c>
      <c r="I163" s="232">
        <v>0</v>
      </c>
      <c r="J163" s="232">
        <v>0</v>
      </c>
      <c r="K163" s="232">
        <v>0</v>
      </c>
      <c r="L163" s="232">
        <v>0</v>
      </c>
      <c r="M163" s="232">
        <v>0</v>
      </c>
      <c r="N163" s="232">
        <v>0</v>
      </c>
    </row>
    <row r="164" spans="1:14" ht="10.7" customHeight="1">
      <c r="A164" s="242" t="s">
        <v>63</v>
      </c>
      <c r="B164" s="241" t="s">
        <v>285</v>
      </c>
      <c r="C164" s="231">
        <v>0</v>
      </c>
      <c r="D164" s="232">
        <v>0</v>
      </c>
      <c r="E164" s="232">
        <v>0</v>
      </c>
      <c r="F164" s="232">
        <v>0</v>
      </c>
      <c r="G164" s="232">
        <v>0</v>
      </c>
      <c r="H164" s="232">
        <v>0</v>
      </c>
      <c r="I164" s="232">
        <v>0</v>
      </c>
      <c r="J164" s="232">
        <v>0</v>
      </c>
      <c r="K164" s="232">
        <v>0</v>
      </c>
      <c r="L164" s="232">
        <v>0</v>
      </c>
      <c r="M164" s="232">
        <v>0</v>
      </c>
      <c r="N164" s="232">
        <v>0</v>
      </c>
    </row>
    <row r="165" spans="1:14" ht="10.7" customHeight="1">
      <c r="A165" s="242">
        <v>1</v>
      </c>
      <c r="B165" s="241" t="s">
        <v>286</v>
      </c>
      <c r="C165" s="231">
        <v>0</v>
      </c>
      <c r="D165" s="232">
        <v>0</v>
      </c>
      <c r="E165" s="232">
        <v>0</v>
      </c>
      <c r="F165" s="232">
        <v>0</v>
      </c>
      <c r="G165" s="232">
        <v>0</v>
      </c>
      <c r="H165" s="232">
        <v>0</v>
      </c>
      <c r="I165" s="232">
        <v>0</v>
      </c>
      <c r="J165" s="232">
        <v>0</v>
      </c>
      <c r="K165" s="232">
        <v>0</v>
      </c>
      <c r="L165" s="232">
        <v>0</v>
      </c>
      <c r="M165" s="232">
        <v>0</v>
      </c>
      <c r="N165" s="232">
        <v>0</v>
      </c>
    </row>
    <row r="166" spans="1:14" ht="10.7" customHeight="1">
      <c r="A166" s="242" t="s">
        <v>89</v>
      </c>
      <c r="B166" s="241" t="s">
        <v>145</v>
      </c>
      <c r="C166" s="231">
        <v>0</v>
      </c>
      <c r="D166" s="232">
        <v>0</v>
      </c>
      <c r="E166" s="232">
        <v>0</v>
      </c>
      <c r="F166" s="232">
        <v>0</v>
      </c>
      <c r="G166" s="232">
        <v>0</v>
      </c>
      <c r="H166" s="232">
        <v>0</v>
      </c>
      <c r="I166" s="232">
        <v>0</v>
      </c>
      <c r="J166" s="232">
        <v>0</v>
      </c>
      <c r="K166" s="232">
        <v>0</v>
      </c>
      <c r="L166" s="232">
        <v>0</v>
      </c>
      <c r="M166" s="232">
        <v>0</v>
      </c>
      <c r="N166" s="232">
        <v>0</v>
      </c>
    </row>
    <row r="167" spans="1:14" ht="10.7" customHeight="1">
      <c r="A167" s="242" t="s">
        <v>91</v>
      </c>
      <c r="B167" s="241" t="s">
        <v>146</v>
      </c>
      <c r="C167" s="231">
        <v>0</v>
      </c>
      <c r="D167" s="232">
        <v>0</v>
      </c>
      <c r="E167" s="232">
        <v>0</v>
      </c>
      <c r="F167" s="232">
        <v>0</v>
      </c>
      <c r="G167" s="232">
        <v>0</v>
      </c>
      <c r="H167" s="232">
        <v>0</v>
      </c>
      <c r="I167" s="232">
        <v>0</v>
      </c>
      <c r="J167" s="232">
        <v>0</v>
      </c>
      <c r="K167" s="232">
        <v>0</v>
      </c>
      <c r="L167" s="232">
        <v>0</v>
      </c>
      <c r="M167" s="232">
        <v>0</v>
      </c>
      <c r="N167" s="232">
        <v>0</v>
      </c>
    </row>
    <row r="168" spans="1:14" ht="10.7" customHeight="1">
      <c r="A168" s="242">
        <v>2</v>
      </c>
      <c r="B168" s="241" t="s">
        <v>147</v>
      </c>
      <c r="C168" s="231">
        <v>0</v>
      </c>
      <c r="D168" s="232">
        <v>0</v>
      </c>
      <c r="E168" s="232">
        <v>0</v>
      </c>
      <c r="F168" s="232">
        <v>0</v>
      </c>
      <c r="G168" s="232">
        <v>0</v>
      </c>
      <c r="H168" s="232">
        <v>0</v>
      </c>
      <c r="I168" s="232">
        <v>0</v>
      </c>
      <c r="J168" s="232">
        <v>0</v>
      </c>
      <c r="K168" s="232">
        <v>0</v>
      </c>
      <c r="L168" s="232">
        <v>0</v>
      </c>
      <c r="M168" s="232">
        <v>0</v>
      </c>
      <c r="N168" s="232">
        <v>0</v>
      </c>
    </row>
    <row r="169" spans="1:14" ht="10.7" customHeight="1">
      <c r="A169" s="242" t="s">
        <v>148</v>
      </c>
      <c r="B169" s="241" t="s">
        <v>149</v>
      </c>
      <c r="C169" s="231">
        <v>0</v>
      </c>
      <c r="D169" s="232">
        <v>0</v>
      </c>
      <c r="E169" s="232">
        <v>0</v>
      </c>
      <c r="F169" s="232">
        <v>0</v>
      </c>
      <c r="G169" s="232">
        <v>0</v>
      </c>
      <c r="H169" s="232">
        <v>0</v>
      </c>
      <c r="I169" s="232">
        <v>0</v>
      </c>
      <c r="J169" s="232">
        <v>0</v>
      </c>
      <c r="K169" s="232">
        <v>0</v>
      </c>
      <c r="L169" s="232">
        <v>0</v>
      </c>
      <c r="M169" s="232">
        <v>0</v>
      </c>
      <c r="N169" s="232">
        <v>0</v>
      </c>
    </row>
    <row r="170" spans="1:14" ht="10.7" customHeight="1">
      <c r="A170" s="242" t="s">
        <v>150</v>
      </c>
      <c r="B170" s="241" t="s">
        <v>287</v>
      </c>
      <c r="C170" s="231">
        <v>0</v>
      </c>
      <c r="D170" s="232">
        <v>0</v>
      </c>
      <c r="E170" s="232">
        <v>0</v>
      </c>
      <c r="F170" s="232">
        <v>0</v>
      </c>
      <c r="G170" s="232">
        <v>0</v>
      </c>
      <c r="H170" s="232">
        <v>0</v>
      </c>
      <c r="I170" s="232">
        <v>0</v>
      </c>
      <c r="J170" s="232">
        <v>0</v>
      </c>
      <c r="K170" s="232">
        <v>0</v>
      </c>
      <c r="L170" s="232">
        <v>0</v>
      </c>
      <c r="M170" s="232">
        <v>0</v>
      </c>
      <c r="N170" s="232">
        <v>0</v>
      </c>
    </row>
    <row r="171" spans="1:14" ht="10.7" customHeight="1">
      <c r="A171" s="240"/>
      <c r="B171" s="241" t="s">
        <v>288</v>
      </c>
      <c r="C171" s="231">
        <v>0</v>
      </c>
      <c r="D171" s="232">
        <v>0</v>
      </c>
      <c r="E171" s="232">
        <v>0</v>
      </c>
      <c r="F171" s="232">
        <v>0</v>
      </c>
      <c r="G171" s="232">
        <v>0</v>
      </c>
      <c r="H171" s="232">
        <v>0</v>
      </c>
      <c r="I171" s="232">
        <v>0</v>
      </c>
      <c r="J171" s="232">
        <v>0</v>
      </c>
      <c r="K171" s="232">
        <v>0</v>
      </c>
      <c r="L171" s="232">
        <v>0</v>
      </c>
      <c r="M171" s="232">
        <v>0</v>
      </c>
      <c r="N171" s="232">
        <v>0</v>
      </c>
    </row>
    <row r="172" spans="1:14" ht="10.7" customHeight="1">
      <c r="A172" s="242" t="s">
        <v>57</v>
      </c>
      <c r="B172" s="241" t="s">
        <v>153</v>
      </c>
      <c r="C172" s="231">
        <v>0</v>
      </c>
      <c r="D172" s="232">
        <v>0</v>
      </c>
      <c r="E172" s="232">
        <v>0</v>
      </c>
      <c r="F172" s="232">
        <v>0</v>
      </c>
      <c r="G172" s="232">
        <v>0</v>
      </c>
      <c r="H172" s="232">
        <v>0</v>
      </c>
      <c r="I172" s="232">
        <v>0</v>
      </c>
      <c r="J172" s="232">
        <v>0</v>
      </c>
      <c r="K172" s="232">
        <v>0</v>
      </c>
      <c r="L172" s="232">
        <v>0</v>
      </c>
      <c r="M172" s="232">
        <v>0</v>
      </c>
      <c r="N172" s="232">
        <v>0</v>
      </c>
    </row>
    <row r="173" spans="1:14" ht="10.7" customHeight="1">
      <c r="A173" s="242" t="s">
        <v>24</v>
      </c>
      <c r="B173" s="241" t="s">
        <v>289</v>
      </c>
      <c r="C173" s="231">
        <v>0</v>
      </c>
      <c r="D173" s="232">
        <v>0</v>
      </c>
      <c r="E173" s="232">
        <v>0</v>
      </c>
      <c r="F173" s="232">
        <v>0</v>
      </c>
      <c r="G173" s="232">
        <v>0</v>
      </c>
      <c r="H173" s="232">
        <v>0</v>
      </c>
      <c r="I173" s="232">
        <v>0</v>
      </c>
      <c r="J173" s="232">
        <v>0</v>
      </c>
      <c r="K173" s="232">
        <v>0</v>
      </c>
      <c r="L173" s="232">
        <v>0</v>
      </c>
      <c r="M173" s="232">
        <v>0</v>
      </c>
      <c r="N173" s="232">
        <v>0</v>
      </c>
    </row>
    <row r="174" spans="1:14" ht="10.7" customHeight="1">
      <c r="A174" s="240"/>
      <c r="B174" s="241" t="s">
        <v>290</v>
      </c>
      <c r="C174" s="231">
        <v>0</v>
      </c>
      <c r="D174" s="232">
        <v>0</v>
      </c>
      <c r="E174" s="232">
        <v>0</v>
      </c>
      <c r="F174" s="232">
        <v>0</v>
      </c>
      <c r="G174" s="232">
        <v>0</v>
      </c>
      <c r="H174" s="232">
        <v>0</v>
      </c>
      <c r="I174" s="232">
        <v>0</v>
      </c>
      <c r="J174" s="232">
        <v>0</v>
      </c>
      <c r="K174" s="232">
        <v>0</v>
      </c>
      <c r="L174" s="232">
        <v>0</v>
      </c>
      <c r="M174" s="232">
        <v>0</v>
      </c>
      <c r="N174" s="232">
        <v>0</v>
      </c>
    </row>
    <row r="175" spans="1:14" ht="10.7" customHeight="1">
      <c r="A175" s="242" t="s">
        <v>55</v>
      </c>
      <c r="B175" s="241" t="s">
        <v>550</v>
      </c>
      <c r="C175" s="231">
        <v>0</v>
      </c>
      <c r="D175" s="232">
        <v>0</v>
      </c>
      <c r="E175" s="232">
        <v>0</v>
      </c>
      <c r="F175" s="232">
        <v>0</v>
      </c>
      <c r="G175" s="232">
        <v>0</v>
      </c>
      <c r="H175" s="232">
        <v>0</v>
      </c>
      <c r="I175" s="232">
        <v>0</v>
      </c>
      <c r="J175" s="232">
        <v>0</v>
      </c>
      <c r="K175" s="232">
        <v>0</v>
      </c>
      <c r="L175" s="232">
        <v>0</v>
      </c>
      <c r="M175" s="232">
        <v>0</v>
      </c>
      <c r="N175" s="232">
        <v>0</v>
      </c>
    </row>
    <row r="176" spans="1:14" ht="10.7" customHeight="1">
      <c r="A176" s="242" t="s">
        <v>59</v>
      </c>
      <c r="B176" s="241" t="s">
        <v>154</v>
      </c>
      <c r="C176" s="231">
        <v>0</v>
      </c>
      <c r="D176" s="232">
        <v>0</v>
      </c>
      <c r="E176" s="232">
        <v>0</v>
      </c>
      <c r="F176" s="232">
        <v>0</v>
      </c>
      <c r="G176" s="232">
        <v>0</v>
      </c>
      <c r="H176" s="232">
        <v>0</v>
      </c>
      <c r="I176" s="232">
        <v>0</v>
      </c>
      <c r="J176" s="232">
        <v>0</v>
      </c>
      <c r="K176" s="232">
        <v>0</v>
      </c>
      <c r="L176" s="232">
        <v>0</v>
      </c>
      <c r="M176" s="232">
        <v>0</v>
      </c>
      <c r="N176" s="232">
        <v>0</v>
      </c>
    </row>
    <row r="177" spans="1:14" ht="10.7" customHeight="1">
      <c r="A177" s="242">
        <v>1</v>
      </c>
      <c r="B177" s="241" t="s">
        <v>292</v>
      </c>
      <c r="C177" s="231">
        <v>0</v>
      </c>
      <c r="D177" s="232">
        <v>0</v>
      </c>
      <c r="E177" s="232">
        <v>0</v>
      </c>
      <c r="F177" s="232">
        <v>0</v>
      </c>
      <c r="G177" s="232">
        <v>0</v>
      </c>
      <c r="H177" s="232">
        <v>0</v>
      </c>
      <c r="I177" s="232">
        <v>0</v>
      </c>
      <c r="J177" s="232">
        <v>0</v>
      </c>
      <c r="K177" s="232">
        <v>0</v>
      </c>
      <c r="L177" s="232">
        <v>0</v>
      </c>
      <c r="M177" s="232">
        <v>0</v>
      </c>
      <c r="N177" s="232">
        <v>0</v>
      </c>
    </row>
    <row r="178" spans="1:14" ht="10.7" customHeight="1">
      <c r="A178" s="242">
        <v>2</v>
      </c>
      <c r="B178" s="241" t="s">
        <v>155</v>
      </c>
      <c r="C178" s="231">
        <v>0</v>
      </c>
      <c r="D178" s="232">
        <v>0</v>
      </c>
      <c r="E178" s="232">
        <v>0</v>
      </c>
      <c r="F178" s="232">
        <v>0</v>
      </c>
      <c r="G178" s="232">
        <v>0</v>
      </c>
      <c r="H178" s="232">
        <v>0</v>
      </c>
      <c r="I178" s="232">
        <v>0</v>
      </c>
      <c r="J178" s="232">
        <v>0</v>
      </c>
      <c r="K178" s="232">
        <v>0</v>
      </c>
      <c r="L178" s="232">
        <v>0</v>
      </c>
      <c r="M178" s="232">
        <v>0</v>
      </c>
      <c r="N178" s="232">
        <v>0</v>
      </c>
    </row>
    <row r="179" spans="1:14" ht="10.7" customHeight="1">
      <c r="A179" s="242" t="s">
        <v>58</v>
      </c>
      <c r="B179" s="241" t="s">
        <v>156</v>
      </c>
      <c r="C179" s="231">
        <v>4081593000</v>
      </c>
      <c r="D179" s="232">
        <v>0</v>
      </c>
      <c r="E179" s="232">
        <v>4081593000</v>
      </c>
      <c r="F179" s="232">
        <v>0</v>
      </c>
      <c r="G179" s="232">
        <v>0</v>
      </c>
      <c r="H179" s="232">
        <v>4081593000</v>
      </c>
      <c r="I179" s="232">
        <v>76431593000</v>
      </c>
      <c r="J179" s="232">
        <v>0</v>
      </c>
      <c r="K179" s="232">
        <v>76431593000</v>
      </c>
      <c r="L179" s="232">
        <v>0</v>
      </c>
      <c r="M179" s="232">
        <v>63000000000</v>
      </c>
      <c r="N179" s="232">
        <v>13431593000</v>
      </c>
    </row>
    <row r="180" spans="1:14" ht="10.7" customHeight="1">
      <c r="A180" s="242" t="s">
        <v>24</v>
      </c>
      <c r="B180" s="241" t="s">
        <v>157</v>
      </c>
      <c r="C180" s="231">
        <v>4081593000</v>
      </c>
      <c r="D180" s="232">
        <v>0</v>
      </c>
      <c r="E180" s="232">
        <v>4081593000</v>
      </c>
      <c r="F180" s="232">
        <v>0</v>
      </c>
      <c r="G180" s="232">
        <v>0</v>
      </c>
      <c r="H180" s="232">
        <v>4081593000</v>
      </c>
      <c r="I180" s="232">
        <v>76431593000</v>
      </c>
      <c r="J180" s="232">
        <v>0</v>
      </c>
      <c r="K180" s="232">
        <v>76431593000</v>
      </c>
      <c r="L180" s="232">
        <v>0</v>
      </c>
      <c r="M180" s="232">
        <v>63000000000</v>
      </c>
      <c r="N180" s="232">
        <v>13431593000</v>
      </c>
    </row>
    <row r="181" spans="1:14" ht="10.7" customHeight="1">
      <c r="A181" s="242">
        <v>1</v>
      </c>
      <c r="B181" s="241" t="s">
        <v>158</v>
      </c>
      <c r="C181" s="231">
        <v>3987334000</v>
      </c>
      <c r="D181" s="232">
        <v>0</v>
      </c>
      <c r="E181" s="232">
        <v>3987334000</v>
      </c>
      <c r="F181" s="232">
        <v>0</v>
      </c>
      <c r="G181" s="232">
        <v>0</v>
      </c>
      <c r="H181" s="232">
        <v>3987334000</v>
      </c>
      <c r="I181" s="232">
        <v>68337334000</v>
      </c>
      <c r="J181" s="232">
        <v>0</v>
      </c>
      <c r="K181" s="232">
        <v>68337334000</v>
      </c>
      <c r="L181" s="232">
        <v>0</v>
      </c>
      <c r="M181" s="232">
        <v>55000000000</v>
      </c>
      <c r="N181" s="232">
        <v>13337334000</v>
      </c>
    </row>
    <row r="182" spans="1:14" ht="10.7" customHeight="1">
      <c r="A182" s="242">
        <v>2</v>
      </c>
      <c r="B182" s="241" t="s">
        <v>159</v>
      </c>
      <c r="C182" s="231">
        <v>94259000</v>
      </c>
      <c r="D182" s="232">
        <v>0</v>
      </c>
      <c r="E182" s="232">
        <v>94259000</v>
      </c>
      <c r="F182" s="232">
        <v>0</v>
      </c>
      <c r="G182" s="232">
        <v>0</v>
      </c>
      <c r="H182" s="232">
        <v>94259000</v>
      </c>
      <c r="I182" s="232">
        <v>8094259000</v>
      </c>
      <c r="J182" s="232">
        <v>0</v>
      </c>
      <c r="K182" s="232">
        <v>8094259000</v>
      </c>
      <c r="L182" s="232">
        <v>0</v>
      </c>
      <c r="M182" s="232">
        <v>8000000000</v>
      </c>
      <c r="N182" s="232">
        <v>94259000</v>
      </c>
    </row>
    <row r="183" spans="1:14" ht="10.7" customHeight="1">
      <c r="A183" s="242" t="s">
        <v>98</v>
      </c>
      <c r="B183" s="241" t="s">
        <v>160</v>
      </c>
      <c r="C183" s="231">
        <v>94259000</v>
      </c>
      <c r="D183" s="232">
        <v>0</v>
      </c>
      <c r="E183" s="232">
        <v>94259000</v>
      </c>
      <c r="F183" s="232">
        <v>0</v>
      </c>
      <c r="G183" s="232">
        <v>0</v>
      </c>
      <c r="H183" s="232">
        <v>94259000</v>
      </c>
      <c r="I183" s="232">
        <v>8094259000</v>
      </c>
      <c r="J183" s="232">
        <v>0</v>
      </c>
      <c r="K183" s="232">
        <v>8094259000</v>
      </c>
      <c r="L183" s="232">
        <v>0</v>
      </c>
      <c r="M183" s="232">
        <v>8000000000</v>
      </c>
      <c r="N183" s="232">
        <v>94259000</v>
      </c>
    </row>
    <row r="184" spans="1:14" ht="10.7" customHeight="1">
      <c r="A184" s="242" t="s">
        <v>99</v>
      </c>
      <c r="B184" s="241" t="s">
        <v>161</v>
      </c>
      <c r="C184" s="231">
        <v>0</v>
      </c>
      <c r="D184" s="232">
        <v>0</v>
      </c>
      <c r="E184" s="232">
        <v>0</v>
      </c>
      <c r="F184" s="232">
        <v>0</v>
      </c>
      <c r="G184" s="232">
        <v>0</v>
      </c>
      <c r="H184" s="232">
        <v>0</v>
      </c>
      <c r="I184" s="232">
        <v>0</v>
      </c>
      <c r="J184" s="232">
        <v>0</v>
      </c>
      <c r="K184" s="232">
        <v>0</v>
      </c>
      <c r="L184" s="232">
        <v>0</v>
      </c>
      <c r="M184" s="232">
        <v>0</v>
      </c>
      <c r="N184" s="232">
        <v>0</v>
      </c>
    </row>
    <row r="185" spans="1:14" ht="10.7" customHeight="1">
      <c r="A185" s="242" t="s">
        <v>55</v>
      </c>
      <c r="B185" s="241" t="s">
        <v>162</v>
      </c>
      <c r="C185" s="231">
        <v>0</v>
      </c>
      <c r="D185" s="232">
        <v>0</v>
      </c>
      <c r="E185" s="232">
        <v>0</v>
      </c>
      <c r="F185" s="232">
        <v>0</v>
      </c>
      <c r="G185" s="232">
        <v>0</v>
      </c>
      <c r="H185" s="232">
        <v>0</v>
      </c>
      <c r="I185" s="232">
        <v>0</v>
      </c>
      <c r="J185" s="232">
        <v>0</v>
      </c>
      <c r="K185" s="232">
        <v>0</v>
      </c>
      <c r="L185" s="232">
        <v>0</v>
      </c>
      <c r="M185" s="232">
        <v>0</v>
      </c>
      <c r="N185" s="232">
        <v>0</v>
      </c>
    </row>
    <row r="186" spans="1:14" ht="10.7" customHeight="1">
      <c r="A186" s="242" t="s">
        <v>59</v>
      </c>
      <c r="B186" s="241" t="s">
        <v>293</v>
      </c>
      <c r="C186" s="231">
        <v>0</v>
      </c>
      <c r="D186" s="232">
        <v>0</v>
      </c>
      <c r="E186" s="232">
        <v>0</v>
      </c>
      <c r="F186" s="232">
        <v>0</v>
      </c>
      <c r="G186" s="232">
        <v>0</v>
      </c>
      <c r="H186" s="232">
        <v>0</v>
      </c>
      <c r="I186" s="232">
        <v>0</v>
      </c>
      <c r="J186" s="232">
        <v>0</v>
      </c>
      <c r="K186" s="232">
        <v>0</v>
      </c>
      <c r="L186" s="232">
        <v>0</v>
      </c>
      <c r="M186" s="232">
        <v>0</v>
      </c>
      <c r="N186" s="232">
        <v>0</v>
      </c>
    </row>
    <row r="187" spans="1:14" ht="10.7" customHeight="1">
      <c r="A187" s="242" t="s">
        <v>60</v>
      </c>
      <c r="B187" s="241" t="s">
        <v>294</v>
      </c>
      <c r="C187" s="231">
        <v>0</v>
      </c>
      <c r="D187" s="232">
        <v>0</v>
      </c>
      <c r="E187" s="232">
        <v>0</v>
      </c>
      <c r="F187" s="232">
        <v>0</v>
      </c>
      <c r="G187" s="232">
        <v>0</v>
      </c>
      <c r="H187" s="232">
        <v>0</v>
      </c>
      <c r="I187" s="232">
        <v>0</v>
      </c>
      <c r="J187" s="232">
        <v>0</v>
      </c>
      <c r="K187" s="232">
        <v>0</v>
      </c>
      <c r="L187" s="232">
        <v>0</v>
      </c>
      <c r="M187" s="232">
        <v>0</v>
      </c>
      <c r="N187" s="232">
        <v>0</v>
      </c>
    </row>
    <row r="188" spans="1:14" ht="10.7" customHeight="1">
      <c r="A188" s="240"/>
      <c r="B188" s="241" t="s">
        <v>152</v>
      </c>
      <c r="C188" s="231">
        <v>0</v>
      </c>
      <c r="D188" s="232">
        <v>0</v>
      </c>
      <c r="E188" s="232">
        <v>0</v>
      </c>
      <c r="F188" s="232">
        <v>0</v>
      </c>
      <c r="G188" s="232">
        <v>0</v>
      </c>
      <c r="H188" s="232">
        <v>0</v>
      </c>
      <c r="I188" s="232">
        <v>0</v>
      </c>
      <c r="J188" s="232">
        <v>0</v>
      </c>
      <c r="K188" s="232">
        <v>0</v>
      </c>
      <c r="L188" s="232">
        <v>0</v>
      </c>
      <c r="M188" s="232">
        <v>0</v>
      </c>
      <c r="N188" s="232">
        <v>0</v>
      </c>
    </row>
    <row r="189" spans="1:14" ht="10.7" customHeight="1">
      <c r="A189" s="242" t="s">
        <v>163</v>
      </c>
      <c r="B189" s="241" t="s">
        <v>295</v>
      </c>
      <c r="C189" s="231">
        <v>91211577609</v>
      </c>
      <c r="D189" s="232">
        <v>0</v>
      </c>
      <c r="E189" s="232">
        <v>91211577609</v>
      </c>
      <c r="F189" s="232">
        <v>0</v>
      </c>
      <c r="G189" s="232">
        <v>87770362150</v>
      </c>
      <c r="H189" s="232">
        <v>3441215459</v>
      </c>
      <c r="I189" s="232">
        <v>91211577609</v>
      </c>
      <c r="J189" s="232">
        <v>0</v>
      </c>
      <c r="K189" s="232">
        <v>91211577609</v>
      </c>
      <c r="L189" s="232">
        <v>0</v>
      </c>
      <c r="M189" s="232">
        <v>87770362150</v>
      </c>
      <c r="N189" s="232">
        <v>3441215459</v>
      </c>
    </row>
    <row r="190" spans="1:14" ht="10.7" customHeight="1">
      <c r="A190" s="242" t="s">
        <v>24</v>
      </c>
      <c r="B190" s="241" t="s">
        <v>164</v>
      </c>
      <c r="C190" s="231">
        <v>91211577609</v>
      </c>
      <c r="D190" s="232">
        <v>0</v>
      </c>
      <c r="E190" s="232">
        <v>91211577609</v>
      </c>
      <c r="F190" s="232">
        <v>0</v>
      </c>
      <c r="G190" s="232">
        <v>87770362150</v>
      </c>
      <c r="H190" s="232">
        <v>3441215459</v>
      </c>
      <c r="I190" s="232">
        <v>91211577609</v>
      </c>
      <c r="J190" s="232">
        <v>0</v>
      </c>
      <c r="K190" s="232">
        <v>91211577609</v>
      </c>
      <c r="L190" s="232">
        <v>0</v>
      </c>
      <c r="M190" s="232">
        <v>87770362150</v>
      </c>
      <c r="N190" s="232">
        <v>3441215459</v>
      </c>
    </row>
    <row r="191" spans="1:14" ht="10.7" customHeight="1">
      <c r="A191" s="242" t="s">
        <v>55</v>
      </c>
      <c r="B191" s="241" t="s">
        <v>151</v>
      </c>
      <c r="C191" s="231">
        <v>0</v>
      </c>
      <c r="D191" s="232">
        <v>0</v>
      </c>
      <c r="E191" s="232">
        <v>0</v>
      </c>
      <c r="F191" s="232">
        <v>0</v>
      </c>
      <c r="G191" s="232">
        <v>0</v>
      </c>
      <c r="H191" s="232">
        <v>0</v>
      </c>
      <c r="I191" s="232">
        <v>0</v>
      </c>
      <c r="J191" s="232">
        <v>0</v>
      </c>
      <c r="K191" s="232">
        <v>0</v>
      </c>
      <c r="L191" s="232">
        <v>0</v>
      </c>
      <c r="M191" s="232">
        <v>0</v>
      </c>
      <c r="N191" s="232">
        <v>0</v>
      </c>
    </row>
    <row r="192" spans="1:14" ht="10.7" customHeight="1">
      <c r="A192" s="240"/>
      <c r="B192" s="241" t="s">
        <v>152</v>
      </c>
      <c r="C192" s="231">
        <v>0</v>
      </c>
      <c r="D192" s="232">
        <v>0</v>
      </c>
      <c r="E192" s="232">
        <v>0</v>
      </c>
      <c r="F192" s="232">
        <v>0</v>
      </c>
      <c r="G192" s="232">
        <v>0</v>
      </c>
      <c r="H192" s="232">
        <v>0</v>
      </c>
      <c r="I192" s="232">
        <v>0</v>
      </c>
      <c r="J192" s="232">
        <v>0</v>
      </c>
      <c r="K192" s="232">
        <v>0</v>
      </c>
      <c r="L192" s="232">
        <v>0</v>
      </c>
      <c r="M192" s="232">
        <v>0</v>
      </c>
      <c r="N192" s="232">
        <v>0</v>
      </c>
    </row>
    <row r="193" spans="1:14" ht="10.7" customHeight="1">
      <c r="A193" s="242" t="s">
        <v>165</v>
      </c>
      <c r="B193" s="241" t="s">
        <v>166</v>
      </c>
      <c r="C193" s="231">
        <v>0</v>
      </c>
      <c r="D193" s="232">
        <v>0</v>
      </c>
      <c r="E193" s="232">
        <v>0</v>
      </c>
      <c r="F193" s="232">
        <v>0</v>
      </c>
      <c r="G193" s="232">
        <v>0</v>
      </c>
      <c r="H193" s="232">
        <v>0</v>
      </c>
      <c r="I193" s="232">
        <v>0</v>
      </c>
      <c r="J193" s="232">
        <v>0</v>
      </c>
      <c r="K193" s="232">
        <v>0</v>
      </c>
      <c r="L193" s="232">
        <v>0</v>
      </c>
      <c r="M193" s="232">
        <v>0</v>
      </c>
      <c r="N193" s="232">
        <v>0</v>
      </c>
    </row>
    <row r="194" spans="1:14" ht="10.7" customHeight="1">
      <c r="A194" s="242" t="s">
        <v>24</v>
      </c>
      <c r="B194" s="241" t="s">
        <v>167</v>
      </c>
      <c r="C194" s="231">
        <v>0</v>
      </c>
      <c r="D194" s="232">
        <v>0</v>
      </c>
      <c r="E194" s="232">
        <v>0</v>
      </c>
      <c r="F194" s="232">
        <v>0</v>
      </c>
      <c r="G194" s="232">
        <v>0</v>
      </c>
      <c r="H194" s="232">
        <v>0</v>
      </c>
      <c r="I194" s="232">
        <v>0</v>
      </c>
      <c r="J194" s="232">
        <v>0</v>
      </c>
      <c r="K194" s="232">
        <v>0</v>
      </c>
      <c r="L194" s="232">
        <v>0</v>
      </c>
      <c r="M194" s="232">
        <v>0</v>
      </c>
      <c r="N194" s="232">
        <v>0</v>
      </c>
    </row>
    <row r="195" spans="1:14" ht="10.7" customHeight="1">
      <c r="A195" s="242" t="s">
        <v>55</v>
      </c>
      <c r="B195" s="241" t="s">
        <v>287</v>
      </c>
      <c r="C195" s="231">
        <v>0</v>
      </c>
      <c r="D195" s="232">
        <v>0</v>
      </c>
      <c r="E195" s="232">
        <v>0</v>
      </c>
      <c r="F195" s="232">
        <v>0</v>
      </c>
      <c r="G195" s="232">
        <v>0</v>
      </c>
      <c r="H195" s="232">
        <v>0</v>
      </c>
      <c r="I195" s="232">
        <v>0</v>
      </c>
      <c r="J195" s="232">
        <v>0</v>
      </c>
      <c r="K195" s="232">
        <v>0</v>
      </c>
      <c r="L195" s="232">
        <v>0</v>
      </c>
      <c r="M195" s="232">
        <v>0</v>
      </c>
      <c r="N195" s="232">
        <v>0</v>
      </c>
    </row>
    <row r="196" spans="1:14" ht="10.7" customHeight="1">
      <c r="A196" s="240"/>
      <c r="B196" s="241" t="s">
        <v>152</v>
      </c>
      <c r="C196" s="231">
        <v>0</v>
      </c>
      <c r="D196" s="232">
        <v>0</v>
      </c>
      <c r="E196" s="232">
        <v>0</v>
      </c>
      <c r="F196" s="232">
        <v>0</v>
      </c>
      <c r="G196" s="232">
        <v>0</v>
      </c>
      <c r="H196" s="232">
        <v>0</v>
      </c>
      <c r="I196" s="232">
        <v>0</v>
      </c>
      <c r="J196" s="232">
        <v>0</v>
      </c>
      <c r="K196" s="232">
        <v>0</v>
      </c>
      <c r="L196" s="232">
        <v>0</v>
      </c>
      <c r="M196" s="232">
        <v>0</v>
      </c>
      <c r="N196" s="232">
        <v>0</v>
      </c>
    </row>
    <row r="197" spans="1:14" ht="8.25" customHeight="1">
      <c r="A197" s="243"/>
      <c r="B197" s="243"/>
      <c r="C197" s="243"/>
      <c r="D197" s="243"/>
      <c r="E197" s="243"/>
      <c r="F197" s="243"/>
      <c r="G197" s="243"/>
      <c r="H197" s="243"/>
      <c r="I197" s="243"/>
      <c r="J197" s="243"/>
      <c r="K197" s="243"/>
      <c r="L197" s="243"/>
      <c r="M197" s="243"/>
      <c r="N197" s="243"/>
    </row>
    <row r="198" spans="1:14" ht="9.1999999999999993" customHeight="1">
      <c r="A198" s="237"/>
      <c r="B198" s="449"/>
      <c r="C198" s="449"/>
      <c r="D198" s="449"/>
      <c r="E198" s="449"/>
      <c r="F198" s="449"/>
      <c r="G198" s="449"/>
      <c r="H198" s="449"/>
      <c r="I198" s="450" t="s">
        <v>589</v>
      </c>
      <c r="J198" s="450"/>
      <c r="K198" s="450"/>
      <c r="L198" s="450"/>
      <c r="M198" s="450"/>
      <c r="N198" s="237"/>
    </row>
    <row r="199" spans="1:14" ht="9.1999999999999993" customHeight="1">
      <c r="A199" s="237"/>
      <c r="B199" s="448" t="s">
        <v>551</v>
      </c>
      <c r="C199" s="448"/>
      <c r="D199" s="448" t="s">
        <v>552</v>
      </c>
      <c r="E199" s="448"/>
      <c r="F199" s="448"/>
      <c r="G199" s="448"/>
      <c r="H199" s="448"/>
      <c r="I199" s="450" t="s">
        <v>553</v>
      </c>
      <c r="J199" s="450"/>
      <c r="K199" s="450"/>
      <c r="L199" s="450"/>
      <c r="M199" s="450"/>
      <c r="N199" s="237"/>
    </row>
    <row r="200" spans="1:14" ht="8.1" customHeight="1">
      <c r="A200" s="237"/>
      <c r="B200" s="449"/>
      <c r="C200" s="449"/>
      <c r="D200" s="449"/>
      <c r="E200" s="449"/>
      <c r="F200" s="449"/>
      <c r="G200" s="449"/>
      <c r="H200" s="449"/>
      <c r="I200" s="449"/>
      <c r="J200" s="449"/>
      <c r="K200" s="449"/>
      <c r="L200" s="449"/>
      <c r="M200" s="449"/>
      <c r="N200" s="237"/>
    </row>
    <row r="201" spans="1:14" ht="8.1" customHeight="1">
      <c r="A201" s="237"/>
      <c r="B201" s="449"/>
      <c r="C201" s="449"/>
      <c r="D201" s="449"/>
      <c r="E201" s="449"/>
      <c r="F201" s="449"/>
      <c r="G201" s="449"/>
      <c r="H201" s="449"/>
      <c r="I201" s="449"/>
      <c r="J201" s="449"/>
      <c r="K201" s="449"/>
      <c r="L201" s="449"/>
      <c r="M201" s="449"/>
      <c r="N201" s="237"/>
    </row>
    <row r="202" spans="1:14" ht="8.1" customHeight="1">
      <c r="A202" s="237"/>
      <c r="B202" s="449"/>
      <c r="C202" s="449"/>
      <c r="D202" s="449"/>
      <c r="E202" s="449"/>
      <c r="F202" s="449"/>
      <c r="G202" s="449"/>
      <c r="H202" s="449"/>
      <c r="I202" s="449"/>
      <c r="J202" s="449"/>
      <c r="K202" s="449"/>
      <c r="L202" s="449"/>
      <c r="M202" s="449"/>
      <c r="N202" s="237"/>
    </row>
    <row r="203" spans="1:14" ht="8.1" customHeight="1">
      <c r="A203" s="237"/>
      <c r="B203" s="449"/>
      <c r="C203" s="449"/>
      <c r="D203" s="449"/>
      <c r="E203" s="449"/>
      <c r="F203" s="449"/>
      <c r="G203" s="449"/>
      <c r="H203" s="449"/>
      <c r="I203" s="449"/>
      <c r="J203" s="449"/>
      <c r="K203" s="449"/>
      <c r="L203" s="449"/>
      <c r="M203" s="449"/>
      <c r="N203" s="237"/>
    </row>
    <row r="204" spans="1:14" ht="9.1999999999999993" customHeight="1">
      <c r="A204" s="237"/>
      <c r="B204" s="448" t="s">
        <v>525</v>
      </c>
      <c r="C204" s="448"/>
      <c r="D204" s="448" t="s">
        <v>525</v>
      </c>
      <c r="E204" s="448"/>
      <c r="F204" s="448"/>
      <c r="G204" s="448"/>
      <c r="H204" s="448"/>
      <c r="I204" s="448" t="s">
        <v>525</v>
      </c>
      <c r="J204" s="448"/>
      <c r="K204" s="448"/>
      <c r="L204" s="448"/>
      <c r="M204" s="448"/>
      <c r="N204" s="237"/>
    </row>
  </sheetData>
  <mergeCells count="42">
    <mergeCell ref="B204:C204"/>
    <mergeCell ref="D204:H204"/>
    <mergeCell ref="I204:M204"/>
    <mergeCell ref="B202:C202"/>
    <mergeCell ref="D202:H202"/>
    <mergeCell ref="I202:M202"/>
    <mergeCell ref="B203:C203"/>
    <mergeCell ref="D203:H203"/>
    <mergeCell ref="I203:M203"/>
    <mergeCell ref="B200:C200"/>
    <mergeCell ref="D200:H200"/>
    <mergeCell ref="I200:M200"/>
    <mergeCell ref="B201:C201"/>
    <mergeCell ref="D201:H201"/>
    <mergeCell ref="I201:M201"/>
    <mergeCell ref="B199:C199"/>
    <mergeCell ref="D199:H199"/>
    <mergeCell ref="I199:M199"/>
    <mergeCell ref="B198:C198"/>
    <mergeCell ref="D198:H198"/>
    <mergeCell ref="I198:M198"/>
    <mergeCell ref="A5:N5"/>
    <mergeCell ref="A6:N6"/>
    <mergeCell ref="L7:N7"/>
    <mergeCell ref="A8:A10"/>
    <mergeCell ref="B8:B10"/>
    <mergeCell ref="C8:H8"/>
    <mergeCell ref="I8:N8"/>
    <mergeCell ref="C9:C10"/>
    <mergeCell ref="D9:D10"/>
    <mergeCell ref="E9:E10"/>
    <mergeCell ref="F9:H9"/>
    <mergeCell ref="I9:I10"/>
    <mergeCell ref="J9:J10"/>
    <mergeCell ref="K9:K10"/>
    <mergeCell ref="L9:N9"/>
    <mergeCell ref="A4:N4"/>
    <mergeCell ref="A1:E1"/>
    <mergeCell ref="K1:N1"/>
    <mergeCell ref="A2:E2"/>
    <mergeCell ref="K2:N2"/>
    <mergeCell ref="A3:N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4"/>
  <sheetViews>
    <sheetView topLeftCell="D1" workbookViewId="0">
      <selection activeCell="B198" sqref="B198:C198"/>
    </sheetView>
  </sheetViews>
  <sheetFormatPr defaultColWidth="9.125" defaultRowHeight="14.25"/>
  <cols>
    <col min="1" max="1" width="18.125" style="236" customWidth="1"/>
    <col min="2" max="2" width="37.5" style="236" customWidth="1"/>
    <col min="3" max="4" width="18.125" style="236" customWidth="1"/>
    <col min="5" max="5" width="18.5" style="236" customWidth="1"/>
    <col min="6" max="6" width="15.5" style="236" customWidth="1"/>
    <col min="7" max="8" width="14.5" style="236" customWidth="1"/>
    <col min="9" max="9" width="15.5" style="236" customWidth="1"/>
    <col min="10" max="10" width="13.5" style="236" customWidth="1"/>
    <col min="11" max="14" width="14.5" style="236" customWidth="1"/>
    <col min="15" max="16384" width="9.125" style="236"/>
  </cols>
  <sheetData>
    <row r="1" spans="1:14" ht="9.1999999999999993" customHeight="1">
      <c r="A1" s="458" t="s">
        <v>559</v>
      </c>
      <c r="B1" s="458"/>
      <c r="C1" s="458"/>
      <c r="D1" s="458"/>
      <c r="E1" s="458"/>
      <c r="F1" s="237"/>
      <c r="G1" s="237"/>
      <c r="H1" s="237"/>
      <c r="I1" s="237"/>
      <c r="J1" s="237"/>
      <c r="K1" s="448" t="s">
        <v>543</v>
      </c>
      <c r="L1" s="448"/>
      <c r="M1" s="448"/>
      <c r="N1" s="448"/>
    </row>
    <row r="2" spans="1:14" ht="9.1999999999999993" customHeight="1">
      <c r="A2" s="449"/>
      <c r="B2" s="449"/>
      <c r="C2" s="449"/>
      <c r="D2" s="449"/>
      <c r="E2" s="449"/>
      <c r="F2" s="237"/>
      <c r="G2" s="237"/>
      <c r="H2" s="237"/>
      <c r="I2" s="237"/>
      <c r="J2" s="237"/>
      <c r="K2" s="448" t="s">
        <v>544</v>
      </c>
      <c r="L2" s="448"/>
      <c r="M2" s="448"/>
      <c r="N2" s="448"/>
    </row>
    <row r="3" spans="1:14" ht="9.1999999999999993" customHeight="1">
      <c r="A3" s="459" t="s">
        <v>579</v>
      </c>
      <c r="B3" s="459"/>
      <c r="C3" s="459"/>
      <c r="D3" s="459"/>
      <c r="E3" s="459"/>
      <c r="F3" s="459"/>
      <c r="G3" s="459"/>
      <c r="H3" s="459"/>
      <c r="I3" s="459"/>
      <c r="J3" s="459"/>
      <c r="K3" s="459"/>
      <c r="L3" s="459"/>
      <c r="M3" s="459"/>
      <c r="N3" s="459"/>
    </row>
    <row r="4" spans="1:14" ht="9.1999999999999993" customHeight="1">
      <c r="A4" s="448" t="s">
        <v>580</v>
      </c>
      <c r="B4" s="448"/>
      <c r="C4" s="448"/>
      <c r="D4" s="448"/>
      <c r="E4" s="448"/>
      <c r="F4" s="448"/>
      <c r="G4" s="448"/>
      <c r="H4" s="448"/>
      <c r="I4" s="448"/>
      <c r="J4" s="448"/>
      <c r="K4" s="448"/>
      <c r="L4" s="448"/>
      <c r="M4" s="448"/>
      <c r="N4" s="448"/>
    </row>
    <row r="5" spans="1:14" ht="9.1999999999999993" customHeight="1">
      <c r="A5" s="448" t="s">
        <v>583</v>
      </c>
      <c r="B5" s="448"/>
      <c r="C5" s="448"/>
      <c r="D5" s="448"/>
      <c r="E5" s="448"/>
      <c r="F5" s="448"/>
      <c r="G5" s="448"/>
      <c r="H5" s="448"/>
      <c r="I5" s="448"/>
      <c r="J5" s="448"/>
      <c r="K5" s="448"/>
      <c r="L5" s="448"/>
      <c r="M5" s="448"/>
      <c r="N5" s="448"/>
    </row>
    <row r="6" spans="1:14" ht="9.1999999999999993" customHeight="1">
      <c r="A6" s="448" t="s">
        <v>545</v>
      </c>
      <c r="B6" s="448"/>
      <c r="C6" s="448"/>
      <c r="D6" s="448"/>
      <c r="E6" s="448"/>
      <c r="F6" s="448"/>
      <c r="G6" s="448"/>
      <c r="H6" s="448"/>
      <c r="I6" s="448"/>
      <c r="J6" s="448"/>
      <c r="K6" s="448"/>
      <c r="L6" s="448"/>
      <c r="M6" s="448"/>
      <c r="N6" s="448"/>
    </row>
    <row r="7" spans="1:14" ht="9.4" customHeight="1">
      <c r="A7" s="238"/>
      <c r="B7" s="238"/>
      <c r="C7" s="238"/>
      <c r="D7" s="238"/>
      <c r="E7" s="238"/>
      <c r="F7" s="238"/>
      <c r="G7" s="238"/>
      <c r="H7" s="238"/>
      <c r="I7" s="238"/>
      <c r="J7" s="238"/>
      <c r="K7" s="238"/>
      <c r="L7" s="451" t="s">
        <v>423</v>
      </c>
      <c r="M7" s="451"/>
      <c r="N7" s="451"/>
    </row>
    <row r="8" spans="1:14" ht="9.75" customHeight="1">
      <c r="A8" s="452" t="s">
        <v>2</v>
      </c>
      <c r="B8" s="452" t="s">
        <v>75</v>
      </c>
      <c r="C8" s="455" t="s">
        <v>76</v>
      </c>
      <c r="D8" s="456"/>
      <c r="E8" s="456"/>
      <c r="F8" s="456"/>
      <c r="G8" s="456"/>
      <c r="H8" s="457"/>
      <c r="I8" s="455" t="s">
        <v>77</v>
      </c>
      <c r="J8" s="456"/>
      <c r="K8" s="456"/>
      <c r="L8" s="456"/>
      <c r="M8" s="456"/>
      <c r="N8" s="457"/>
    </row>
    <row r="9" spans="1:14" ht="9.75" customHeight="1">
      <c r="A9" s="453"/>
      <c r="B9" s="453"/>
      <c r="C9" s="452" t="s">
        <v>78</v>
      </c>
      <c r="D9" s="452" t="s">
        <v>15</v>
      </c>
      <c r="E9" s="452" t="s">
        <v>79</v>
      </c>
      <c r="F9" s="455" t="s">
        <v>80</v>
      </c>
      <c r="G9" s="456"/>
      <c r="H9" s="457"/>
      <c r="I9" s="452" t="s">
        <v>78</v>
      </c>
      <c r="J9" s="452" t="s">
        <v>15</v>
      </c>
      <c r="K9" s="452" t="s">
        <v>79</v>
      </c>
      <c r="L9" s="455" t="s">
        <v>80</v>
      </c>
      <c r="M9" s="456"/>
      <c r="N9" s="457"/>
    </row>
    <row r="10" spans="1:14" ht="9.75" customHeight="1">
      <c r="A10" s="454"/>
      <c r="B10" s="454"/>
      <c r="C10" s="454"/>
      <c r="D10" s="454"/>
      <c r="E10" s="454"/>
      <c r="F10" s="239" t="s">
        <v>81</v>
      </c>
      <c r="G10" s="239" t="s">
        <v>82</v>
      </c>
      <c r="H10" s="239" t="s">
        <v>83</v>
      </c>
      <c r="I10" s="454"/>
      <c r="J10" s="454"/>
      <c r="K10" s="454"/>
      <c r="L10" s="239" t="s">
        <v>81</v>
      </c>
      <c r="M10" s="239" t="s">
        <v>82</v>
      </c>
      <c r="N10" s="239" t="s">
        <v>83</v>
      </c>
    </row>
    <row r="11" spans="1:14" ht="10.7" customHeight="1">
      <c r="A11" s="239" t="s">
        <v>23</v>
      </c>
      <c r="B11" s="239" t="s">
        <v>57</v>
      </c>
      <c r="C11" s="239" t="s">
        <v>84</v>
      </c>
      <c r="D11" s="239">
        <v>2</v>
      </c>
      <c r="E11" s="239" t="s">
        <v>85</v>
      </c>
      <c r="F11" s="239">
        <v>4</v>
      </c>
      <c r="G11" s="239">
        <v>5</v>
      </c>
      <c r="H11" s="239">
        <v>6</v>
      </c>
      <c r="I11" s="239" t="s">
        <v>86</v>
      </c>
      <c r="J11" s="239">
        <v>8</v>
      </c>
      <c r="K11" s="239" t="s">
        <v>87</v>
      </c>
      <c r="L11" s="239">
        <v>10</v>
      </c>
      <c r="M11" s="239">
        <v>11</v>
      </c>
      <c r="N11" s="239">
        <v>12</v>
      </c>
    </row>
    <row r="12" spans="1:14" ht="10.7" customHeight="1">
      <c r="A12" s="240"/>
      <c r="B12" s="241" t="s">
        <v>210</v>
      </c>
      <c r="C12" s="231">
        <v>88015474283</v>
      </c>
      <c r="D12" s="232">
        <v>41361450</v>
      </c>
      <c r="E12" s="232">
        <v>87974112833</v>
      </c>
      <c r="F12" s="232">
        <v>-652957504</v>
      </c>
      <c r="G12" s="232">
        <v>83257561953</v>
      </c>
      <c r="H12" s="232">
        <v>5369508384</v>
      </c>
      <c r="I12" s="232">
        <v>126809360898</v>
      </c>
      <c r="J12" s="232">
        <v>91212450</v>
      </c>
      <c r="K12" s="232">
        <v>126718148448</v>
      </c>
      <c r="L12" s="232">
        <v>4238036357</v>
      </c>
      <c r="M12" s="232">
        <v>113655427365</v>
      </c>
      <c r="N12" s="232">
        <v>8824684726</v>
      </c>
    </row>
    <row r="13" spans="1:14" ht="10.7" customHeight="1">
      <c r="A13" s="240"/>
      <c r="B13" s="241" t="s">
        <v>546</v>
      </c>
      <c r="C13" s="231">
        <v>88015474283</v>
      </c>
      <c r="D13" s="232">
        <v>41361450</v>
      </c>
      <c r="E13" s="232">
        <v>87974112833</v>
      </c>
      <c r="F13" s="232">
        <v>-652957504</v>
      </c>
      <c r="G13" s="232">
        <v>83257561953</v>
      </c>
      <c r="H13" s="232">
        <v>5369508384</v>
      </c>
      <c r="I13" s="232">
        <v>126809360898</v>
      </c>
      <c r="J13" s="232">
        <v>91212450</v>
      </c>
      <c r="K13" s="232">
        <v>126718148448</v>
      </c>
      <c r="L13" s="232">
        <v>4238036357</v>
      </c>
      <c r="M13" s="232">
        <v>113655427365</v>
      </c>
      <c r="N13" s="232">
        <v>8824684726</v>
      </c>
    </row>
    <row r="14" spans="1:14" ht="10.7" customHeight="1">
      <c r="A14" s="242" t="s">
        <v>23</v>
      </c>
      <c r="B14" s="241" t="s">
        <v>88</v>
      </c>
      <c r="C14" s="231">
        <v>4124030956</v>
      </c>
      <c r="D14" s="232">
        <v>41361450</v>
      </c>
      <c r="E14" s="232">
        <v>4082669506</v>
      </c>
      <c r="F14" s="232">
        <v>1537874773</v>
      </c>
      <c r="G14" s="232">
        <v>2385905471</v>
      </c>
      <c r="H14" s="232">
        <v>158889262</v>
      </c>
      <c r="I14" s="232">
        <v>12461732462</v>
      </c>
      <c r="J14" s="232">
        <v>91212450</v>
      </c>
      <c r="K14" s="232">
        <v>12370520012</v>
      </c>
      <c r="L14" s="232">
        <v>4238036357</v>
      </c>
      <c r="M14" s="232">
        <v>7783583883</v>
      </c>
      <c r="N14" s="232">
        <v>348899772</v>
      </c>
    </row>
    <row r="15" spans="1:14" ht="10.7" customHeight="1">
      <c r="A15" s="240"/>
      <c r="B15" s="241" t="s">
        <v>547</v>
      </c>
      <c r="C15" s="231">
        <v>4124030956</v>
      </c>
      <c r="D15" s="232">
        <v>41361450</v>
      </c>
      <c r="E15" s="232">
        <v>4082669506</v>
      </c>
      <c r="F15" s="232">
        <v>1537874773</v>
      </c>
      <c r="G15" s="232">
        <v>2385905471</v>
      </c>
      <c r="H15" s="232">
        <v>158889262</v>
      </c>
      <c r="I15" s="232">
        <v>12461732462</v>
      </c>
      <c r="J15" s="232">
        <v>91212450</v>
      </c>
      <c r="K15" s="232">
        <v>12370520012</v>
      </c>
      <c r="L15" s="232">
        <v>4238036357</v>
      </c>
      <c r="M15" s="232">
        <v>7783583883</v>
      </c>
      <c r="N15" s="232">
        <v>348899772</v>
      </c>
    </row>
    <row r="16" spans="1:14" ht="10.7" customHeight="1">
      <c r="A16" s="242" t="s">
        <v>24</v>
      </c>
      <c r="B16" s="241" t="s">
        <v>213</v>
      </c>
      <c r="C16" s="231">
        <v>4124030956</v>
      </c>
      <c r="D16" s="232">
        <v>41361450</v>
      </c>
      <c r="E16" s="232">
        <v>4082669506</v>
      </c>
      <c r="F16" s="232">
        <v>1537874773</v>
      </c>
      <c r="G16" s="232">
        <v>2385905471</v>
      </c>
      <c r="H16" s="232">
        <v>158889262</v>
      </c>
      <c r="I16" s="232">
        <v>12461732462</v>
      </c>
      <c r="J16" s="232">
        <v>91212450</v>
      </c>
      <c r="K16" s="232">
        <v>12370520012</v>
      </c>
      <c r="L16" s="232">
        <v>4238036357</v>
      </c>
      <c r="M16" s="232">
        <v>7783583883</v>
      </c>
      <c r="N16" s="232">
        <v>348899772</v>
      </c>
    </row>
    <row r="17" spans="1:14" ht="10.7" customHeight="1">
      <c r="A17" s="242">
        <v>1</v>
      </c>
      <c r="B17" s="241" t="s">
        <v>214</v>
      </c>
      <c r="C17" s="231">
        <v>1581955443</v>
      </c>
      <c r="D17" s="232">
        <v>0</v>
      </c>
      <c r="E17" s="232">
        <v>1581955443</v>
      </c>
      <c r="F17" s="232">
        <v>1191781452</v>
      </c>
      <c r="G17" s="232">
        <v>390173991</v>
      </c>
      <c r="H17" s="232">
        <v>0</v>
      </c>
      <c r="I17" s="232">
        <v>5149297044</v>
      </c>
      <c r="J17" s="232">
        <v>0</v>
      </c>
      <c r="K17" s="232">
        <v>5149297044</v>
      </c>
      <c r="L17" s="232">
        <v>3024791793</v>
      </c>
      <c r="M17" s="232">
        <v>2124505251</v>
      </c>
      <c r="N17" s="232">
        <v>0</v>
      </c>
    </row>
    <row r="18" spans="1:14" ht="10.7" customHeight="1">
      <c r="A18" s="242" t="s">
        <v>89</v>
      </c>
      <c r="B18" s="241" t="s">
        <v>215</v>
      </c>
      <c r="C18" s="231">
        <v>310083486</v>
      </c>
      <c r="D18" s="232">
        <v>0</v>
      </c>
      <c r="E18" s="232">
        <v>310083486</v>
      </c>
      <c r="F18" s="232">
        <v>279075137</v>
      </c>
      <c r="G18" s="232">
        <v>31008349</v>
      </c>
      <c r="H18" s="232">
        <v>0</v>
      </c>
      <c r="I18" s="232">
        <v>2039366995</v>
      </c>
      <c r="J18" s="232">
        <v>0</v>
      </c>
      <c r="K18" s="232">
        <v>2039366995</v>
      </c>
      <c r="L18" s="232">
        <v>1835430294</v>
      </c>
      <c r="M18" s="232">
        <v>203936701</v>
      </c>
      <c r="N18" s="232">
        <v>0</v>
      </c>
    </row>
    <row r="19" spans="1:14" ht="10.7" customHeight="1">
      <c r="A19" s="242" t="s">
        <v>216</v>
      </c>
      <c r="B19" s="241" t="s">
        <v>90</v>
      </c>
      <c r="C19" s="231">
        <v>310083486</v>
      </c>
      <c r="D19" s="232">
        <v>0</v>
      </c>
      <c r="E19" s="232">
        <v>310083486</v>
      </c>
      <c r="F19" s="232">
        <v>279075137</v>
      </c>
      <c r="G19" s="232">
        <v>31008349</v>
      </c>
      <c r="H19" s="232">
        <v>0</v>
      </c>
      <c r="I19" s="232">
        <v>2039301995</v>
      </c>
      <c r="J19" s="232">
        <v>0</v>
      </c>
      <c r="K19" s="232">
        <v>2039301995</v>
      </c>
      <c r="L19" s="232">
        <v>1835371794</v>
      </c>
      <c r="M19" s="232">
        <v>203930201</v>
      </c>
      <c r="N19" s="232">
        <v>0</v>
      </c>
    </row>
    <row r="20" spans="1:14" ht="10.7" customHeight="1">
      <c r="A20" s="240"/>
      <c r="B20" s="241" t="s">
        <v>297</v>
      </c>
      <c r="C20" s="231">
        <v>0</v>
      </c>
      <c r="D20" s="232">
        <v>0</v>
      </c>
      <c r="E20" s="232">
        <v>0</v>
      </c>
      <c r="F20" s="232">
        <v>0</v>
      </c>
      <c r="G20" s="232">
        <v>0</v>
      </c>
      <c r="H20" s="232">
        <v>0</v>
      </c>
      <c r="I20" s="232">
        <v>0</v>
      </c>
      <c r="J20" s="232">
        <v>0</v>
      </c>
      <c r="K20" s="232">
        <v>0</v>
      </c>
      <c r="L20" s="232">
        <v>0</v>
      </c>
      <c r="M20" s="232">
        <v>0</v>
      </c>
      <c r="N20" s="232">
        <v>0</v>
      </c>
    </row>
    <row r="21" spans="1:14" ht="10.7" customHeight="1">
      <c r="A21" s="242" t="s">
        <v>217</v>
      </c>
      <c r="B21" s="241" t="s">
        <v>218</v>
      </c>
      <c r="C21" s="231">
        <v>0</v>
      </c>
      <c r="D21" s="232">
        <v>0</v>
      </c>
      <c r="E21" s="232">
        <v>0</v>
      </c>
      <c r="F21" s="232">
        <v>0</v>
      </c>
      <c r="G21" s="232">
        <v>0</v>
      </c>
      <c r="H21" s="232">
        <v>0</v>
      </c>
      <c r="I21" s="232">
        <v>0</v>
      </c>
      <c r="J21" s="232">
        <v>0</v>
      </c>
      <c r="K21" s="232">
        <v>0</v>
      </c>
      <c r="L21" s="232">
        <v>0</v>
      </c>
      <c r="M21" s="232">
        <v>0</v>
      </c>
      <c r="N21" s="232">
        <v>0</v>
      </c>
    </row>
    <row r="22" spans="1:14" ht="10.7" customHeight="1">
      <c r="A22" s="240"/>
      <c r="B22" s="241" t="s">
        <v>219</v>
      </c>
      <c r="C22" s="231">
        <v>0</v>
      </c>
      <c r="D22" s="232">
        <v>0</v>
      </c>
      <c r="E22" s="232">
        <v>0</v>
      </c>
      <c r="F22" s="232">
        <v>0</v>
      </c>
      <c r="G22" s="232">
        <v>0</v>
      </c>
      <c r="H22" s="232">
        <v>0</v>
      </c>
      <c r="I22" s="232">
        <v>0</v>
      </c>
      <c r="J22" s="232">
        <v>0</v>
      </c>
      <c r="K22" s="232">
        <v>0</v>
      </c>
      <c r="L22" s="232">
        <v>0</v>
      </c>
      <c r="M22" s="232">
        <v>0</v>
      </c>
      <c r="N22" s="232">
        <v>0</v>
      </c>
    </row>
    <row r="23" spans="1:14" ht="10.7" customHeight="1">
      <c r="A23" s="242" t="s">
        <v>220</v>
      </c>
      <c r="B23" s="241" t="s">
        <v>221</v>
      </c>
      <c r="C23" s="231">
        <v>0</v>
      </c>
      <c r="D23" s="232">
        <v>0</v>
      </c>
      <c r="E23" s="232">
        <v>0</v>
      </c>
      <c r="F23" s="232">
        <v>0</v>
      </c>
      <c r="G23" s="232">
        <v>0</v>
      </c>
      <c r="H23" s="232">
        <v>0</v>
      </c>
      <c r="I23" s="232">
        <v>65</v>
      </c>
      <c r="J23" s="232">
        <v>0</v>
      </c>
      <c r="K23" s="232">
        <v>65</v>
      </c>
      <c r="L23" s="232">
        <v>585</v>
      </c>
      <c r="M23" s="232">
        <v>65</v>
      </c>
      <c r="N23" s="232">
        <v>0</v>
      </c>
    </row>
    <row r="24" spans="1:14" ht="10.7" customHeight="1">
      <c r="A24" s="240"/>
      <c r="B24" s="241" t="s">
        <v>298</v>
      </c>
      <c r="C24" s="231">
        <v>0</v>
      </c>
      <c r="D24" s="232">
        <v>0</v>
      </c>
      <c r="E24" s="232">
        <v>0</v>
      </c>
      <c r="F24" s="232">
        <v>0</v>
      </c>
      <c r="G24" s="232">
        <v>0</v>
      </c>
      <c r="H24" s="232">
        <v>0</v>
      </c>
      <c r="I24" s="232">
        <v>0</v>
      </c>
      <c r="J24" s="232">
        <v>0</v>
      </c>
      <c r="K24" s="232">
        <v>0</v>
      </c>
      <c r="L24" s="232">
        <v>0</v>
      </c>
      <c r="M24" s="232">
        <v>0</v>
      </c>
      <c r="N24" s="232">
        <v>0</v>
      </c>
    </row>
    <row r="25" spans="1:14" ht="10.7" customHeight="1">
      <c r="A25" s="242" t="s">
        <v>222</v>
      </c>
      <c r="B25" s="241" t="s">
        <v>28</v>
      </c>
      <c r="C25" s="231">
        <v>0</v>
      </c>
      <c r="D25" s="232">
        <v>0</v>
      </c>
      <c r="E25" s="232">
        <v>0</v>
      </c>
      <c r="F25" s="232">
        <v>0</v>
      </c>
      <c r="G25" s="232">
        <v>0</v>
      </c>
      <c r="H25" s="232">
        <v>0</v>
      </c>
      <c r="I25" s="232">
        <v>0</v>
      </c>
      <c r="J25" s="232">
        <v>0</v>
      </c>
      <c r="K25" s="232">
        <v>0</v>
      </c>
      <c r="L25" s="232">
        <v>0</v>
      </c>
      <c r="M25" s="232">
        <v>0</v>
      </c>
      <c r="N25" s="232">
        <v>0</v>
      </c>
    </row>
    <row r="26" spans="1:14" ht="10.7" customHeight="1">
      <c r="A26" s="240"/>
      <c r="B26" s="241" t="s">
        <v>299</v>
      </c>
      <c r="C26" s="231">
        <v>0</v>
      </c>
      <c r="D26" s="232">
        <v>0</v>
      </c>
      <c r="E26" s="232">
        <v>0</v>
      </c>
      <c r="F26" s="232">
        <v>0</v>
      </c>
      <c r="G26" s="232">
        <v>0</v>
      </c>
      <c r="H26" s="232">
        <v>0</v>
      </c>
      <c r="I26" s="232">
        <v>0</v>
      </c>
      <c r="J26" s="232">
        <v>0</v>
      </c>
      <c r="K26" s="232">
        <v>0</v>
      </c>
      <c r="L26" s="232">
        <v>0</v>
      </c>
      <c r="M26" s="232">
        <v>0</v>
      </c>
      <c r="N26" s="232">
        <v>0</v>
      </c>
    </row>
    <row r="27" spans="1:14" ht="10.7" customHeight="1">
      <c r="A27" s="240"/>
      <c r="B27" s="241" t="s">
        <v>223</v>
      </c>
      <c r="C27" s="231">
        <v>0</v>
      </c>
      <c r="D27" s="232">
        <v>0</v>
      </c>
      <c r="E27" s="232">
        <v>0</v>
      </c>
      <c r="F27" s="232">
        <v>0</v>
      </c>
      <c r="G27" s="232">
        <v>0</v>
      </c>
      <c r="H27" s="232">
        <v>0</v>
      </c>
      <c r="I27" s="232">
        <v>0</v>
      </c>
      <c r="J27" s="232">
        <v>0</v>
      </c>
      <c r="K27" s="232">
        <v>0</v>
      </c>
      <c r="L27" s="232">
        <v>0</v>
      </c>
      <c r="M27" s="232">
        <v>0</v>
      </c>
      <c r="N27" s="232">
        <v>0</v>
      </c>
    </row>
    <row r="28" spans="1:14" ht="10.7" customHeight="1">
      <c r="A28" s="242" t="s">
        <v>224</v>
      </c>
      <c r="B28" s="241" t="s">
        <v>300</v>
      </c>
      <c r="C28" s="231">
        <v>0</v>
      </c>
      <c r="D28" s="232">
        <v>0</v>
      </c>
      <c r="E28" s="232">
        <v>0</v>
      </c>
      <c r="F28" s="232">
        <v>0</v>
      </c>
      <c r="G28" s="232">
        <v>0</v>
      </c>
      <c r="H28" s="232">
        <v>0</v>
      </c>
      <c r="I28" s="232">
        <v>0</v>
      </c>
      <c r="J28" s="232">
        <v>0</v>
      </c>
      <c r="K28" s="232">
        <v>0</v>
      </c>
      <c r="L28" s="232">
        <v>0</v>
      </c>
      <c r="M28" s="232">
        <v>0</v>
      </c>
      <c r="N28" s="232">
        <v>0</v>
      </c>
    </row>
    <row r="29" spans="1:14" ht="10.7" customHeight="1">
      <c r="A29" s="242" t="s">
        <v>91</v>
      </c>
      <c r="B29" s="241" t="s">
        <v>225</v>
      </c>
      <c r="C29" s="231">
        <v>1271871957</v>
      </c>
      <c r="D29" s="232">
        <v>0</v>
      </c>
      <c r="E29" s="232">
        <v>1271871957</v>
      </c>
      <c r="F29" s="232">
        <v>912706315</v>
      </c>
      <c r="G29" s="232">
        <v>359165642</v>
      </c>
      <c r="H29" s="232">
        <v>0</v>
      </c>
      <c r="I29" s="232">
        <v>3109930049</v>
      </c>
      <c r="J29" s="232">
        <v>0</v>
      </c>
      <c r="K29" s="232">
        <v>3109930049</v>
      </c>
      <c r="L29" s="232">
        <v>1189361499</v>
      </c>
      <c r="M29" s="232">
        <v>1920568550</v>
      </c>
      <c r="N29" s="232">
        <v>0</v>
      </c>
    </row>
    <row r="30" spans="1:14" ht="10.7" customHeight="1">
      <c r="A30" s="242" t="s">
        <v>226</v>
      </c>
      <c r="B30" s="241" t="s">
        <v>90</v>
      </c>
      <c r="C30" s="231">
        <v>585943312</v>
      </c>
      <c r="D30" s="232">
        <v>0</v>
      </c>
      <c r="E30" s="232">
        <v>585943312</v>
      </c>
      <c r="F30" s="232">
        <v>295117054</v>
      </c>
      <c r="G30" s="232">
        <v>290826258</v>
      </c>
      <c r="H30" s="232">
        <v>0</v>
      </c>
      <c r="I30" s="232">
        <v>2321611341</v>
      </c>
      <c r="J30" s="232">
        <v>0</v>
      </c>
      <c r="K30" s="232">
        <v>2321611341</v>
      </c>
      <c r="L30" s="232">
        <v>469382175</v>
      </c>
      <c r="M30" s="232">
        <v>1852229166</v>
      </c>
      <c r="N30" s="232">
        <v>0</v>
      </c>
    </row>
    <row r="31" spans="1:14" ht="10.7" customHeight="1">
      <c r="A31" s="240"/>
      <c r="B31" s="241" t="s">
        <v>297</v>
      </c>
      <c r="C31" s="231">
        <v>0</v>
      </c>
      <c r="D31" s="232">
        <v>0</v>
      </c>
      <c r="E31" s="232">
        <v>0</v>
      </c>
      <c r="F31" s="232">
        <v>0</v>
      </c>
      <c r="G31" s="232">
        <v>0</v>
      </c>
      <c r="H31" s="232">
        <v>0</v>
      </c>
      <c r="I31" s="232">
        <v>0</v>
      </c>
      <c r="J31" s="232">
        <v>0</v>
      </c>
      <c r="K31" s="232">
        <v>0</v>
      </c>
      <c r="L31" s="232">
        <v>0</v>
      </c>
      <c r="M31" s="232">
        <v>0</v>
      </c>
      <c r="N31" s="232">
        <v>0</v>
      </c>
    </row>
    <row r="32" spans="1:14" ht="10.7" customHeight="1">
      <c r="A32" s="242" t="s">
        <v>227</v>
      </c>
      <c r="B32" s="241" t="s">
        <v>218</v>
      </c>
      <c r="C32" s="231">
        <v>0</v>
      </c>
      <c r="D32" s="232">
        <v>0</v>
      </c>
      <c r="E32" s="232">
        <v>0</v>
      </c>
      <c r="F32" s="232">
        <v>0</v>
      </c>
      <c r="G32" s="232">
        <v>0</v>
      </c>
      <c r="H32" s="232">
        <v>0</v>
      </c>
      <c r="I32" s="232">
        <v>0</v>
      </c>
      <c r="J32" s="232">
        <v>0</v>
      </c>
      <c r="K32" s="232">
        <v>0</v>
      </c>
      <c r="L32" s="232">
        <v>0</v>
      </c>
      <c r="M32" s="232">
        <v>0</v>
      </c>
      <c r="N32" s="232">
        <v>0</v>
      </c>
    </row>
    <row r="33" spans="1:14" ht="10.7" customHeight="1">
      <c r="A33" s="240"/>
      <c r="B33" s="241" t="s">
        <v>219</v>
      </c>
      <c r="C33" s="231">
        <v>0</v>
      </c>
      <c r="D33" s="232">
        <v>0</v>
      </c>
      <c r="E33" s="232">
        <v>0</v>
      </c>
      <c r="F33" s="232">
        <v>0</v>
      </c>
      <c r="G33" s="232">
        <v>0</v>
      </c>
      <c r="H33" s="232">
        <v>0</v>
      </c>
      <c r="I33" s="232">
        <v>0</v>
      </c>
      <c r="J33" s="232">
        <v>0</v>
      </c>
      <c r="K33" s="232">
        <v>0</v>
      </c>
      <c r="L33" s="232">
        <v>0</v>
      </c>
      <c r="M33" s="232">
        <v>0</v>
      </c>
      <c r="N33" s="232">
        <v>0</v>
      </c>
    </row>
    <row r="34" spans="1:14" ht="10.7" customHeight="1">
      <c r="A34" s="242" t="s">
        <v>228</v>
      </c>
      <c r="B34" s="241" t="s">
        <v>221</v>
      </c>
      <c r="C34" s="231">
        <v>683393625</v>
      </c>
      <c r="D34" s="232">
        <v>0</v>
      </c>
      <c r="E34" s="232">
        <v>683393625</v>
      </c>
      <c r="F34" s="232">
        <v>615054261</v>
      </c>
      <c r="G34" s="232">
        <v>68339364</v>
      </c>
      <c r="H34" s="232">
        <v>0</v>
      </c>
      <c r="I34" s="232">
        <v>683393625</v>
      </c>
      <c r="J34" s="232">
        <v>0</v>
      </c>
      <c r="K34" s="232">
        <v>683393625</v>
      </c>
      <c r="L34" s="232">
        <v>615054261</v>
      </c>
      <c r="M34" s="232">
        <v>68339364</v>
      </c>
      <c r="N34" s="232">
        <v>0</v>
      </c>
    </row>
    <row r="35" spans="1:14" ht="10.7" customHeight="1">
      <c r="A35" s="240"/>
      <c r="B35" s="241" t="s">
        <v>301</v>
      </c>
      <c r="C35" s="231">
        <v>0</v>
      </c>
      <c r="D35" s="232">
        <v>0</v>
      </c>
      <c r="E35" s="232">
        <v>0</v>
      </c>
      <c r="F35" s="232">
        <v>0</v>
      </c>
      <c r="G35" s="232">
        <v>0</v>
      </c>
      <c r="H35" s="232">
        <v>0</v>
      </c>
      <c r="I35" s="232">
        <v>0</v>
      </c>
      <c r="J35" s="232">
        <v>0</v>
      </c>
      <c r="K35" s="232">
        <v>0</v>
      </c>
      <c r="L35" s="232">
        <v>0</v>
      </c>
      <c r="M35" s="232">
        <v>0</v>
      </c>
      <c r="N35" s="232">
        <v>0</v>
      </c>
    </row>
    <row r="36" spans="1:14" ht="10.7" customHeight="1">
      <c r="A36" s="242" t="s">
        <v>229</v>
      </c>
      <c r="B36" s="241" t="s">
        <v>28</v>
      </c>
      <c r="C36" s="231">
        <v>2535020</v>
      </c>
      <c r="D36" s="232">
        <v>0</v>
      </c>
      <c r="E36" s="232">
        <v>2535020</v>
      </c>
      <c r="F36" s="232">
        <v>2535000</v>
      </c>
      <c r="G36" s="232">
        <v>20</v>
      </c>
      <c r="H36" s="232">
        <v>0</v>
      </c>
      <c r="I36" s="232">
        <v>104925083</v>
      </c>
      <c r="J36" s="232">
        <v>0</v>
      </c>
      <c r="K36" s="232">
        <v>104925083</v>
      </c>
      <c r="L36" s="232">
        <v>104925063</v>
      </c>
      <c r="M36" s="232">
        <v>20</v>
      </c>
      <c r="N36" s="232">
        <v>0</v>
      </c>
    </row>
    <row r="37" spans="1:14" ht="10.7" customHeight="1">
      <c r="A37" s="240"/>
      <c r="B37" s="241" t="s">
        <v>299</v>
      </c>
      <c r="C37" s="231">
        <v>0</v>
      </c>
      <c r="D37" s="232">
        <v>0</v>
      </c>
      <c r="E37" s="232">
        <v>0</v>
      </c>
      <c r="F37" s="232">
        <v>0</v>
      </c>
      <c r="G37" s="232">
        <v>0</v>
      </c>
      <c r="H37" s="232">
        <v>0</v>
      </c>
      <c r="I37" s="232">
        <v>0</v>
      </c>
      <c r="J37" s="232">
        <v>0</v>
      </c>
      <c r="K37" s="232">
        <v>0</v>
      </c>
      <c r="L37" s="232">
        <v>0</v>
      </c>
      <c r="M37" s="232">
        <v>0</v>
      </c>
      <c r="N37" s="232">
        <v>0</v>
      </c>
    </row>
    <row r="38" spans="1:14" ht="10.7" customHeight="1">
      <c r="A38" s="240"/>
      <c r="B38" s="241" t="s">
        <v>230</v>
      </c>
      <c r="C38" s="231">
        <v>0</v>
      </c>
      <c r="D38" s="232">
        <v>0</v>
      </c>
      <c r="E38" s="232">
        <v>0</v>
      </c>
      <c r="F38" s="232">
        <v>0</v>
      </c>
      <c r="G38" s="232">
        <v>0</v>
      </c>
      <c r="H38" s="232">
        <v>0</v>
      </c>
      <c r="I38" s="232">
        <v>0</v>
      </c>
      <c r="J38" s="232">
        <v>0</v>
      </c>
      <c r="K38" s="232">
        <v>0</v>
      </c>
      <c r="L38" s="232">
        <v>0</v>
      </c>
      <c r="M38" s="232">
        <v>0</v>
      </c>
      <c r="N38" s="232">
        <v>0</v>
      </c>
    </row>
    <row r="39" spans="1:14" ht="10.7" customHeight="1">
      <c r="A39" s="242" t="s">
        <v>231</v>
      </c>
      <c r="B39" s="241" t="s">
        <v>300</v>
      </c>
      <c r="C39" s="231">
        <v>0</v>
      </c>
      <c r="D39" s="232">
        <v>0</v>
      </c>
      <c r="E39" s="232">
        <v>0</v>
      </c>
      <c r="F39" s="232">
        <v>0</v>
      </c>
      <c r="G39" s="232">
        <v>0</v>
      </c>
      <c r="H39" s="232">
        <v>0</v>
      </c>
      <c r="I39" s="232">
        <v>0</v>
      </c>
      <c r="J39" s="232">
        <v>0</v>
      </c>
      <c r="K39" s="232">
        <v>0</v>
      </c>
      <c r="L39" s="232">
        <v>0</v>
      </c>
      <c r="M39" s="232">
        <v>0</v>
      </c>
      <c r="N39" s="232">
        <v>0</v>
      </c>
    </row>
    <row r="40" spans="1:14" ht="10.7" customHeight="1">
      <c r="A40" s="242">
        <v>2</v>
      </c>
      <c r="B40" s="241" t="s">
        <v>232</v>
      </c>
      <c r="C40" s="231">
        <v>0</v>
      </c>
      <c r="D40" s="232">
        <v>0</v>
      </c>
      <c r="E40" s="232">
        <v>0</v>
      </c>
      <c r="F40" s="232">
        <v>0</v>
      </c>
      <c r="G40" s="232">
        <v>0</v>
      </c>
      <c r="H40" s="232">
        <v>0</v>
      </c>
      <c r="I40" s="232">
        <v>0</v>
      </c>
      <c r="J40" s="232">
        <v>0</v>
      </c>
      <c r="K40" s="232">
        <v>0</v>
      </c>
      <c r="L40" s="232">
        <v>0</v>
      </c>
      <c r="M40" s="232">
        <v>0</v>
      </c>
      <c r="N40" s="232">
        <v>0</v>
      </c>
    </row>
    <row r="41" spans="1:14" ht="10.7" customHeight="1">
      <c r="A41" s="242" t="s">
        <v>98</v>
      </c>
      <c r="B41" s="241" t="s">
        <v>90</v>
      </c>
      <c r="C41" s="231">
        <v>0</v>
      </c>
      <c r="D41" s="232">
        <v>0</v>
      </c>
      <c r="E41" s="232">
        <v>0</v>
      </c>
      <c r="F41" s="232">
        <v>0</v>
      </c>
      <c r="G41" s="232">
        <v>0</v>
      </c>
      <c r="H41" s="232">
        <v>0</v>
      </c>
      <c r="I41" s="232">
        <v>0</v>
      </c>
      <c r="J41" s="232">
        <v>0</v>
      </c>
      <c r="K41" s="232">
        <v>0</v>
      </c>
      <c r="L41" s="232">
        <v>0</v>
      </c>
      <c r="M41" s="232">
        <v>0</v>
      </c>
      <c r="N41" s="232">
        <v>0</v>
      </c>
    </row>
    <row r="42" spans="1:14" ht="10.7" customHeight="1">
      <c r="A42" s="240"/>
      <c r="B42" s="241" t="s">
        <v>297</v>
      </c>
      <c r="C42" s="231">
        <v>0</v>
      </c>
      <c r="D42" s="232">
        <v>0</v>
      </c>
      <c r="E42" s="232">
        <v>0</v>
      </c>
      <c r="F42" s="232">
        <v>0</v>
      </c>
      <c r="G42" s="232">
        <v>0</v>
      </c>
      <c r="H42" s="232">
        <v>0</v>
      </c>
      <c r="I42" s="232">
        <v>0</v>
      </c>
      <c r="J42" s="232">
        <v>0</v>
      </c>
      <c r="K42" s="232">
        <v>0</v>
      </c>
      <c r="L42" s="232">
        <v>0</v>
      </c>
      <c r="M42" s="232">
        <v>0</v>
      </c>
      <c r="N42" s="232">
        <v>0</v>
      </c>
    </row>
    <row r="43" spans="1:14" ht="10.7" customHeight="1">
      <c r="A43" s="242" t="s">
        <v>99</v>
      </c>
      <c r="B43" s="241" t="s">
        <v>218</v>
      </c>
      <c r="C43" s="231">
        <v>0</v>
      </c>
      <c r="D43" s="232">
        <v>0</v>
      </c>
      <c r="E43" s="232">
        <v>0</v>
      </c>
      <c r="F43" s="232">
        <v>0</v>
      </c>
      <c r="G43" s="232">
        <v>0</v>
      </c>
      <c r="H43" s="232">
        <v>0</v>
      </c>
      <c r="I43" s="232">
        <v>0</v>
      </c>
      <c r="J43" s="232">
        <v>0</v>
      </c>
      <c r="K43" s="232">
        <v>0</v>
      </c>
      <c r="L43" s="232">
        <v>0</v>
      </c>
      <c r="M43" s="232">
        <v>0</v>
      </c>
      <c r="N43" s="232">
        <v>0</v>
      </c>
    </row>
    <row r="44" spans="1:14" ht="10.7" customHeight="1">
      <c r="A44" s="240"/>
      <c r="B44" s="241" t="s">
        <v>219</v>
      </c>
      <c r="C44" s="231">
        <v>0</v>
      </c>
      <c r="D44" s="232">
        <v>0</v>
      </c>
      <c r="E44" s="232">
        <v>0</v>
      </c>
      <c r="F44" s="232">
        <v>0</v>
      </c>
      <c r="G44" s="232">
        <v>0</v>
      </c>
      <c r="H44" s="232">
        <v>0</v>
      </c>
      <c r="I44" s="232">
        <v>0</v>
      </c>
      <c r="J44" s="232">
        <v>0</v>
      </c>
      <c r="K44" s="232">
        <v>0</v>
      </c>
      <c r="L44" s="232">
        <v>0</v>
      </c>
      <c r="M44" s="232">
        <v>0</v>
      </c>
      <c r="N44" s="232">
        <v>0</v>
      </c>
    </row>
    <row r="45" spans="1:14" ht="10.7" customHeight="1">
      <c r="A45" s="242" t="s">
        <v>100</v>
      </c>
      <c r="B45" s="241" t="s">
        <v>27</v>
      </c>
      <c r="C45" s="231">
        <v>0</v>
      </c>
      <c r="D45" s="232">
        <v>0</v>
      </c>
      <c r="E45" s="232">
        <v>0</v>
      </c>
      <c r="F45" s="232">
        <v>0</v>
      </c>
      <c r="G45" s="232">
        <v>0</v>
      </c>
      <c r="H45" s="232">
        <v>0</v>
      </c>
      <c r="I45" s="232">
        <v>0</v>
      </c>
      <c r="J45" s="232">
        <v>0</v>
      </c>
      <c r="K45" s="232">
        <v>0</v>
      </c>
      <c r="L45" s="232">
        <v>0</v>
      </c>
      <c r="M45" s="232">
        <v>0</v>
      </c>
      <c r="N45" s="232">
        <v>0</v>
      </c>
    </row>
    <row r="46" spans="1:14" ht="10.7" customHeight="1">
      <c r="A46" s="240"/>
      <c r="B46" s="241" t="s">
        <v>301</v>
      </c>
      <c r="C46" s="231">
        <v>0</v>
      </c>
      <c r="D46" s="232">
        <v>0</v>
      </c>
      <c r="E46" s="232">
        <v>0</v>
      </c>
      <c r="F46" s="232">
        <v>0</v>
      </c>
      <c r="G46" s="232">
        <v>0</v>
      </c>
      <c r="H46" s="232">
        <v>0</v>
      </c>
      <c r="I46" s="232">
        <v>0</v>
      </c>
      <c r="J46" s="232">
        <v>0</v>
      </c>
      <c r="K46" s="232">
        <v>0</v>
      </c>
      <c r="L46" s="232">
        <v>0</v>
      </c>
      <c r="M46" s="232">
        <v>0</v>
      </c>
      <c r="N46" s="232">
        <v>0</v>
      </c>
    </row>
    <row r="47" spans="1:14" ht="10.7" customHeight="1">
      <c r="A47" s="242" t="s">
        <v>101</v>
      </c>
      <c r="B47" s="241" t="s">
        <v>28</v>
      </c>
      <c r="C47" s="231">
        <v>0</v>
      </c>
      <c r="D47" s="232">
        <v>0</v>
      </c>
      <c r="E47" s="232">
        <v>0</v>
      </c>
      <c r="F47" s="232">
        <v>0</v>
      </c>
      <c r="G47" s="232">
        <v>0</v>
      </c>
      <c r="H47" s="232">
        <v>0</v>
      </c>
      <c r="I47" s="232">
        <v>0</v>
      </c>
      <c r="J47" s="232">
        <v>0</v>
      </c>
      <c r="K47" s="232">
        <v>0</v>
      </c>
      <c r="L47" s="232">
        <v>0</v>
      </c>
      <c r="M47" s="232">
        <v>0</v>
      </c>
      <c r="N47" s="232">
        <v>0</v>
      </c>
    </row>
    <row r="48" spans="1:14" ht="10.7" customHeight="1">
      <c r="A48" s="240"/>
      <c r="B48" s="241" t="s">
        <v>302</v>
      </c>
      <c r="C48" s="231">
        <v>0</v>
      </c>
      <c r="D48" s="232">
        <v>0</v>
      </c>
      <c r="E48" s="232">
        <v>0</v>
      </c>
      <c r="F48" s="232">
        <v>0</v>
      </c>
      <c r="G48" s="232">
        <v>0</v>
      </c>
      <c r="H48" s="232">
        <v>0</v>
      </c>
      <c r="I48" s="232">
        <v>0</v>
      </c>
      <c r="J48" s="232">
        <v>0</v>
      </c>
      <c r="K48" s="232">
        <v>0</v>
      </c>
      <c r="L48" s="232">
        <v>0</v>
      </c>
      <c r="M48" s="232">
        <v>0</v>
      </c>
      <c r="N48" s="232">
        <v>0</v>
      </c>
    </row>
    <row r="49" spans="1:14" ht="10.7" customHeight="1">
      <c r="A49" s="240"/>
      <c r="B49" s="241" t="s">
        <v>223</v>
      </c>
      <c r="C49" s="231">
        <v>0</v>
      </c>
      <c r="D49" s="232">
        <v>0</v>
      </c>
      <c r="E49" s="232">
        <v>0</v>
      </c>
      <c r="F49" s="232">
        <v>0</v>
      </c>
      <c r="G49" s="232">
        <v>0</v>
      </c>
      <c r="H49" s="232">
        <v>0</v>
      </c>
      <c r="I49" s="232">
        <v>0</v>
      </c>
      <c r="J49" s="232">
        <v>0</v>
      </c>
      <c r="K49" s="232">
        <v>0</v>
      </c>
      <c r="L49" s="232">
        <v>0</v>
      </c>
      <c r="M49" s="232">
        <v>0</v>
      </c>
      <c r="N49" s="232">
        <v>0</v>
      </c>
    </row>
    <row r="50" spans="1:14" ht="10.7" customHeight="1">
      <c r="A50" s="242" t="s">
        <v>102</v>
      </c>
      <c r="B50" s="241" t="s">
        <v>303</v>
      </c>
      <c r="C50" s="231">
        <v>0</v>
      </c>
      <c r="D50" s="232">
        <v>0</v>
      </c>
      <c r="E50" s="232">
        <v>0</v>
      </c>
      <c r="F50" s="232">
        <v>0</v>
      </c>
      <c r="G50" s="232">
        <v>0</v>
      </c>
      <c r="H50" s="232">
        <v>0</v>
      </c>
      <c r="I50" s="232">
        <v>0</v>
      </c>
      <c r="J50" s="232">
        <v>0</v>
      </c>
      <c r="K50" s="232">
        <v>0</v>
      </c>
      <c r="L50" s="232">
        <v>0</v>
      </c>
      <c r="M50" s="232">
        <v>0</v>
      </c>
      <c r="N50" s="232">
        <v>0</v>
      </c>
    </row>
    <row r="51" spans="1:14" ht="10.7" customHeight="1">
      <c r="A51" s="242">
        <v>3</v>
      </c>
      <c r="B51" s="241" t="s">
        <v>169</v>
      </c>
      <c r="C51" s="231">
        <v>797808896</v>
      </c>
      <c r="D51" s="232">
        <v>0</v>
      </c>
      <c r="E51" s="232">
        <v>797808896</v>
      </c>
      <c r="F51" s="232">
        <v>170885274</v>
      </c>
      <c r="G51" s="232">
        <v>626923622</v>
      </c>
      <c r="H51" s="232">
        <v>0</v>
      </c>
      <c r="I51" s="232">
        <v>3875675191</v>
      </c>
      <c r="J51" s="232">
        <v>0</v>
      </c>
      <c r="K51" s="232">
        <v>3875675191</v>
      </c>
      <c r="L51" s="232">
        <v>828053339</v>
      </c>
      <c r="M51" s="232">
        <v>3047621852</v>
      </c>
      <c r="N51" s="232">
        <v>0</v>
      </c>
    </row>
    <row r="52" spans="1:14" ht="10.7" customHeight="1">
      <c r="A52" s="242" t="s">
        <v>32</v>
      </c>
      <c r="B52" s="241" t="s">
        <v>90</v>
      </c>
      <c r="C52" s="231">
        <v>235558578</v>
      </c>
      <c r="D52" s="232">
        <v>0</v>
      </c>
      <c r="E52" s="232">
        <v>235558578</v>
      </c>
      <c r="F52" s="232">
        <v>20728811</v>
      </c>
      <c r="G52" s="232">
        <v>214829767</v>
      </c>
      <c r="H52" s="232">
        <v>0</v>
      </c>
      <c r="I52" s="232">
        <v>1395186574</v>
      </c>
      <c r="J52" s="232">
        <v>0</v>
      </c>
      <c r="K52" s="232">
        <v>1395186574</v>
      </c>
      <c r="L52" s="232">
        <v>136691603</v>
      </c>
      <c r="M52" s="232">
        <v>1258494971</v>
      </c>
      <c r="N52" s="232">
        <v>0</v>
      </c>
    </row>
    <row r="53" spans="1:14" ht="10.7" customHeight="1">
      <c r="A53" s="240"/>
      <c r="B53" s="241" t="s">
        <v>297</v>
      </c>
      <c r="C53" s="231">
        <v>0</v>
      </c>
      <c r="D53" s="232">
        <v>0</v>
      </c>
      <c r="E53" s="232">
        <v>0</v>
      </c>
      <c r="F53" s="232">
        <v>0</v>
      </c>
      <c r="G53" s="232">
        <v>0</v>
      </c>
      <c r="H53" s="232">
        <v>0</v>
      </c>
      <c r="I53" s="232">
        <v>0</v>
      </c>
      <c r="J53" s="232">
        <v>0</v>
      </c>
      <c r="K53" s="232">
        <v>0</v>
      </c>
      <c r="L53" s="232">
        <v>0</v>
      </c>
      <c r="M53" s="232">
        <v>0</v>
      </c>
      <c r="N53" s="232">
        <v>0</v>
      </c>
    </row>
    <row r="54" spans="1:14" ht="10.7" customHeight="1">
      <c r="A54" s="242" t="s">
        <v>33</v>
      </c>
      <c r="B54" s="241" t="s">
        <v>218</v>
      </c>
      <c r="C54" s="231">
        <v>3830400</v>
      </c>
      <c r="D54" s="232">
        <v>0</v>
      </c>
      <c r="E54" s="232">
        <v>3830400</v>
      </c>
      <c r="F54" s="232">
        <v>0</v>
      </c>
      <c r="G54" s="232">
        <v>3830400</v>
      </c>
      <c r="H54" s="232">
        <v>0</v>
      </c>
      <c r="I54" s="232">
        <v>6718989</v>
      </c>
      <c r="J54" s="232">
        <v>0</v>
      </c>
      <c r="K54" s="232">
        <v>6718989</v>
      </c>
      <c r="L54" s="232">
        <v>0</v>
      </c>
      <c r="M54" s="232">
        <v>6718989</v>
      </c>
      <c r="N54" s="232">
        <v>0</v>
      </c>
    </row>
    <row r="55" spans="1:14" ht="10.7" customHeight="1">
      <c r="A55" s="240"/>
      <c r="B55" s="241" t="s">
        <v>219</v>
      </c>
      <c r="C55" s="231">
        <v>0</v>
      </c>
      <c r="D55" s="232">
        <v>0</v>
      </c>
      <c r="E55" s="232">
        <v>0</v>
      </c>
      <c r="F55" s="232">
        <v>0</v>
      </c>
      <c r="G55" s="232">
        <v>0</v>
      </c>
      <c r="H55" s="232">
        <v>0</v>
      </c>
      <c r="I55" s="232">
        <v>0</v>
      </c>
      <c r="J55" s="232">
        <v>0</v>
      </c>
      <c r="K55" s="232">
        <v>0</v>
      </c>
      <c r="L55" s="232">
        <v>0</v>
      </c>
      <c r="M55" s="232">
        <v>0</v>
      </c>
      <c r="N55" s="232">
        <v>0</v>
      </c>
    </row>
    <row r="56" spans="1:14" ht="10.7" customHeight="1">
      <c r="A56" s="242" t="s">
        <v>106</v>
      </c>
      <c r="B56" s="241" t="s">
        <v>27</v>
      </c>
      <c r="C56" s="231">
        <v>31722554</v>
      </c>
      <c r="D56" s="232">
        <v>0</v>
      </c>
      <c r="E56" s="232">
        <v>31722554</v>
      </c>
      <c r="F56" s="232">
        <v>3172254</v>
      </c>
      <c r="G56" s="232">
        <v>28550300</v>
      </c>
      <c r="H56" s="232">
        <v>0</v>
      </c>
      <c r="I56" s="232">
        <v>218834216</v>
      </c>
      <c r="J56" s="232">
        <v>0</v>
      </c>
      <c r="K56" s="232">
        <v>218834216</v>
      </c>
      <c r="L56" s="232">
        <v>21883420</v>
      </c>
      <c r="M56" s="232">
        <v>196950796</v>
      </c>
      <c r="N56" s="232">
        <v>0</v>
      </c>
    </row>
    <row r="57" spans="1:14" ht="10.7" customHeight="1">
      <c r="A57" s="240"/>
      <c r="B57" s="241" t="s">
        <v>301</v>
      </c>
      <c r="C57" s="231">
        <v>0</v>
      </c>
      <c r="D57" s="232">
        <v>0</v>
      </c>
      <c r="E57" s="232">
        <v>0</v>
      </c>
      <c r="F57" s="232">
        <v>0</v>
      </c>
      <c r="G57" s="232">
        <v>0</v>
      </c>
      <c r="H57" s="232">
        <v>0</v>
      </c>
      <c r="I57" s="232">
        <v>0</v>
      </c>
      <c r="J57" s="232">
        <v>0</v>
      </c>
      <c r="K57" s="232">
        <v>0</v>
      </c>
      <c r="L57" s="232">
        <v>0</v>
      </c>
      <c r="M57" s="232">
        <v>0</v>
      </c>
      <c r="N57" s="232">
        <v>0</v>
      </c>
    </row>
    <row r="58" spans="1:14" ht="10.7" customHeight="1">
      <c r="A58" s="242" t="s">
        <v>107</v>
      </c>
      <c r="B58" s="241" t="s">
        <v>28</v>
      </c>
      <c r="C58" s="231">
        <v>526697364</v>
      </c>
      <c r="D58" s="232">
        <v>0</v>
      </c>
      <c r="E58" s="232">
        <v>526697364</v>
      </c>
      <c r="F58" s="232">
        <v>146984209</v>
      </c>
      <c r="G58" s="232">
        <v>379713155</v>
      </c>
      <c r="H58" s="232">
        <v>0</v>
      </c>
      <c r="I58" s="232">
        <v>2254935412</v>
      </c>
      <c r="J58" s="232">
        <v>0</v>
      </c>
      <c r="K58" s="232">
        <v>2254935412</v>
      </c>
      <c r="L58" s="232">
        <v>669478316</v>
      </c>
      <c r="M58" s="232">
        <v>1585457096</v>
      </c>
      <c r="N58" s="232">
        <v>0</v>
      </c>
    </row>
    <row r="59" spans="1:14" ht="10.7" customHeight="1">
      <c r="A59" s="240"/>
      <c r="B59" s="241" t="s">
        <v>302</v>
      </c>
      <c r="C59" s="231">
        <v>0</v>
      </c>
      <c r="D59" s="232">
        <v>0</v>
      </c>
      <c r="E59" s="232">
        <v>0</v>
      </c>
      <c r="F59" s="232">
        <v>0</v>
      </c>
      <c r="G59" s="232">
        <v>0</v>
      </c>
      <c r="H59" s="232">
        <v>0</v>
      </c>
      <c r="I59" s="232">
        <v>0</v>
      </c>
      <c r="J59" s="232">
        <v>0</v>
      </c>
      <c r="K59" s="232">
        <v>0</v>
      </c>
      <c r="L59" s="232">
        <v>0</v>
      </c>
      <c r="M59" s="232">
        <v>0</v>
      </c>
      <c r="N59" s="232">
        <v>0</v>
      </c>
    </row>
    <row r="60" spans="1:14" ht="10.7" customHeight="1">
      <c r="A60" s="240"/>
      <c r="B60" s="241" t="s">
        <v>223</v>
      </c>
      <c r="C60" s="231">
        <v>489947364</v>
      </c>
      <c r="D60" s="232">
        <v>0</v>
      </c>
      <c r="E60" s="232">
        <v>489947364</v>
      </c>
      <c r="F60" s="232">
        <v>146984209</v>
      </c>
      <c r="G60" s="232">
        <v>342963155</v>
      </c>
      <c r="H60" s="232">
        <v>0</v>
      </c>
      <c r="I60" s="232">
        <v>2211344390</v>
      </c>
      <c r="J60" s="232">
        <v>0</v>
      </c>
      <c r="K60" s="232">
        <v>2211344390</v>
      </c>
      <c r="L60" s="232">
        <v>663403316</v>
      </c>
      <c r="M60" s="232">
        <v>1547941074</v>
      </c>
      <c r="N60" s="232">
        <v>0</v>
      </c>
    </row>
    <row r="61" spans="1:14" ht="10.7" customHeight="1">
      <c r="A61" s="242" t="s">
        <v>108</v>
      </c>
      <c r="B61" s="241" t="s">
        <v>303</v>
      </c>
      <c r="C61" s="231">
        <v>0</v>
      </c>
      <c r="D61" s="232">
        <v>0</v>
      </c>
      <c r="E61" s="232">
        <v>0</v>
      </c>
      <c r="F61" s="232">
        <v>0</v>
      </c>
      <c r="G61" s="232">
        <v>0</v>
      </c>
      <c r="H61" s="232">
        <v>0</v>
      </c>
      <c r="I61" s="232">
        <v>0</v>
      </c>
      <c r="J61" s="232">
        <v>0</v>
      </c>
      <c r="K61" s="232">
        <v>0</v>
      </c>
      <c r="L61" s="232">
        <v>0</v>
      </c>
      <c r="M61" s="232">
        <v>0</v>
      </c>
      <c r="N61" s="232">
        <v>0</v>
      </c>
    </row>
    <row r="62" spans="1:14" ht="10.7" customHeight="1">
      <c r="A62" s="242">
        <v>4</v>
      </c>
      <c r="B62" s="241" t="s">
        <v>44</v>
      </c>
      <c r="C62" s="231">
        <v>95843899</v>
      </c>
      <c r="D62" s="232">
        <v>0</v>
      </c>
      <c r="E62" s="232">
        <v>95843899</v>
      </c>
      <c r="F62" s="232">
        <v>9584385</v>
      </c>
      <c r="G62" s="232">
        <v>86259514</v>
      </c>
      <c r="H62" s="232">
        <v>0</v>
      </c>
      <c r="I62" s="232">
        <v>318907916</v>
      </c>
      <c r="J62" s="232">
        <v>0</v>
      </c>
      <c r="K62" s="232">
        <v>318907916</v>
      </c>
      <c r="L62" s="232">
        <v>31890781</v>
      </c>
      <c r="M62" s="232">
        <v>287017135</v>
      </c>
      <c r="N62" s="232">
        <v>0</v>
      </c>
    </row>
    <row r="63" spans="1:14" ht="10.7" customHeight="1">
      <c r="A63" s="242">
        <v>5</v>
      </c>
      <c r="B63" s="241" t="s">
        <v>233</v>
      </c>
      <c r="C63" s="231">
        <v>0</v>
      </c>
      <c r="D63" s="232">
        <v>0</v>
      </c>
      <c r="E63" s="232">
        <v>0</v>
      </c>
      <c r="F63" s="232">
        <v>0</v>
      </c>
      <c r="G63" s="232">
        <v>0</v>
      </c>
      <c r="H63" s="232">
        <v>0</v>
      </c>
      <c r="I63" s="232">
        <v>0</v>
      </c>
      <c r="J63" s="232">
        <v>0</v>
      </c>
      <c r="K63" s="232">
        <v>0</v>
      </c>
      <c r="L63" s="232">
        <v>0</v>
      </c>
      <c r="M63" s="232">
        <v>0</v>
      </c>
      <c r="N63" s="232">
        <v>0</v>
      </c>
    </row>
    <row r="64" spans="1:14" ht="10.7" customHeight="1">
      <c r="A64" s="240"/>
      <c r="B64" s="241" t="s">
        <v>234</v>
      </c>
      <c r="C64" s="231">
        <v>0</v>
      </c>
      <c r="D64" s="232">
        <v>0</v>
      </c>
      <c r="E64" s="232">
        <v>0</v>
      </c>
      <c r="F64" s="232">
        <v>0</v>
      </c>
      <c r="G64" s="232">
        <v>0</v>
      </c>
      <c r="H64" s="232">
        <v>0</v>
      </c>
      <c r="I64" s="232">
        <v>0</v>
      </c>
      <c r="J64" s="232">
        <v>0</v>
      </c>
      <c r="K64" s="232">
        <v>0</v>
      </c>
      <c r="L64" s="232">
        <v>0</v>
      </c>
      <c r="M64" s="232">
        <v>0</v>
      </c>
      <c r="N64" s="232">
        <v>0</v>
      </c>
    </row>
    <row r="65" spans="1:14" ht="10.7" customHeight="1">
      <c r="A65" s="240"/>
      <c r="B65" s="241" t="s">
        <v>235</v>
      </c>
      <c r="C65" s="231">
        <v>0</v>
      </c>
      <c r="D65" s="232">
        <v>0</v>
      </c>
      <c r="E65" s="232">
        <v>0</v>
      </c>
      <c r="F65" s="232">
        <v>0</v>
      </c>
      <c r="G65" s="232">
        <v>0</v>
      </c>
      <c r="H65" s="232">
        <v>0</v>
      </c>
      <c r="I65" s="232">
        <v>0</v>
      </c>
      <c r="J65" s="232">
        <v>0</v>
      </c>
      <c r="K65" s="232">
        <v>0</v>
      </c>
      <c r="L65" s="232">
        <v>0</v>
      </c>
      <c r="M65" s="232">
        <v>0</v>
      </c>
      <c r="N65" s="232">
        <v>0</v>
      </c>
    </row>
    <row r="66" spans="1:14" ht="10.7" customHeight="1">
      <c r="A66" s="242">
        <v>6</v>
      </c>
      <c r="B66" s="241" t="s">
        <v>38</v>
      </c>
      <c r="C66" s="231">
        <v>147139876</v>
      </c>
      <c r="D66" s="232">
        <v>0</v>
      </c>
      <c r="E66" s="232">
        <v>147139876</v>
      </c>
      <c r="F66" s="232">
        <v>0</v>
      </c>
      <c r="G66" s="232">
        <v>139541812</v>
      </c>
      <c r="H66" s="232">
        <v>7598064</v>
      </c>
      <c r="I66" s="232">
        <v>208328676</v>
      </c>
      <c r="J66" s="232">
        <v>0</v>
      </c>
      <c r="K66" s="232">
        <v>208328676</v>
      </c>
      <c r="L66" s="232">
        <v>0</v>
      </c>
      <c r="M66" s="232">
        <v>195321012</v>
      </c>
      <c r="N66" s="232">
        <v>13007664</v>
      </c>
    </row>
    <row r="67" spans="1:14" ht="10.7" customHeight="1">
      <c r="A67" s="242">
        <v>7</v>
      </c>
      <c r="B67" s="241" t="s">
        <v>304</v>
      </c>
      <c r="C67" s="231">
        <v>25729210</v>
      </c>
      <c r="D67" s="232">
        <v>1717950</v>
      </c>
      <c r="E67" s="232">
        <v>24011260</v>
      </c>
      <c r="F67" s="232">
        <v>634</v>
      </c>
      <c r="G67" s="232">
        <v>20634260</v>
      </c>
      <c r="H67" s="232">
        <v>2743000</v>
      </c>
      <c r="I67" s="232">
        <v>146979416</v>
      </c>
      <c r="J67" s="232">
        <v>2717950</v>
      </c>
      <c r="K67" s="232">
        <v>144261466</v>
      </c>
      <c r="L67" s="232">
        <v>4575000</v>
      </c>
      <c r="M67" s="232">
        <v>31191466</v>
      </c>
      <c r="N67" s="232">
        <v>108495000</v>
      </c>
    </row>
    <row r="68" spans="1:14" ht="10.7" customHeight="1">
      <c r="A68" s="240"/>
      <c r="B68" s="241" t="s">
        <v>236</v>
      </c>
      <c r="C68" s="231">
        <v>0</v>
      </c>
      <c r="D68" s="232">
        <v>0</v>
      </c>
      <c r="E68" s="232">
        <v>0</v>
      </c>
      <c r="F68" s="232">
        <v>0</v>
      </c>
      <c r="G68" s="232">
        <v>0</v>
      </c>
      <c r="H68" s="232">
        <v>0</v>
      </c>
      <c r="I68" s="232">
        <v>140</v>
      </c>
      <c r="J68" s="232">
        <v>0</v>
      </c>
      <c r="K68" s="232">
        <v>140</v>
      </c>
      <c r="L68" s="232">
        <v>0</v>
      </c>
      <c r="M68" s="232">
        <v>140</v>
      </c>
      <c r="N68" s="232">
        <v>0</v>
      </c>
    </row>
    <row r="69" spans="1:14" ht="10.7" customHeight="1">
      <c r="A69" s="240"/>
      <c r="B69" s="241" t="s">
        <v>237</v>
      </c>
      <c r="C69" s="231">
        <v>0</v>
      </c>
      <c r="D69" s="232">
        <v>0</v>
      </c>
      <c r="E69" s="232">
        <v>0</v>
      </c>
      <c r="F69" s="232">
        <v>0</v>
      </c>
      <c r="G69" s="232">
        <v>0</v>
      </c>
      <c r="H69" s="232">
        <v>0</v>
      </c>
      <c r="I69" s="232">
        <v>0</v>
      </c>
      <c r="J69" s="232">
        <v>0</v>
      </c>
      <c r="K69" s="232">
        <v>0</v>
      </c>
      <c r="L69" s="232">
        <v>0</v>
      </c>
      <c r="M69" s="232">
        <v>0</v>
      </c>
      <c r="N69" s="232">
        <v>0</v>
      </c>
    </row>
    <row r="70" spans="1:14" ht="10.7" customHeight="1">
      <c r="A70" s="240"/>
      <c r="B70" s="241" t="s">
        <v>238</v>
      </c>
      <c r="C70" s="231">
        <v>20357260</v>
      </c>
      <c r="D70" s="232">
        <v>0</v>
      </c>
      <c r="E70" s="232">
        <v>20357260</v>
      </c>
      <c r="F70" s="232">
        <v>0</v>
      </c>
      <c r="G70" s="232">
        <v>20357260</v>
      </c>
      <c r="H70" s="232">
        <v>0</v>
      </c>
      <c r="I70" s="232">
        <v>30034466</v>
      </c>
      <c r="J70" s="232">
        <v>0</v>
      </c>
      <c r="K70" s="232">
        <v>30034466</v>
      </c>
      <c r="L70" s="232">
        <v>0</v>
      </c>
      <c r="M70" s="232">
        <v>30034466</v>
      </c>
      <c r="N70" s="232">
        <v>0</v>
      </c>
    </row>
    <row r="71" spans="1:14" ht="10.7" customHeight="1">
      <c r="A71" s="240"/>
      <c r="B71" s="241" t="s">
        <v>548</v>
      </c>
      <c r="C71" s="231">
        <v>0</v>
      </c>
      <c r="D71" s="232">
        <v>0</v>
      </c>
      <c r="E71" s="232">
        <v>0</v>
      </c>
      <c r="F71" s="232">
        <v>0</v>
      </c>
      <c r="G71" s="232">
        <v>0</v>
      </c>
      <c r="H71" s="232">
        <v>0</v>
      </c>
      <c r="I71" s="232">
        <v>0</v>
      </c>
      <c r="J71" s="232">
        <v>0</v>
      </c>
      <c r="K71" s="232">
        <v>0</v>
      </c>
      <c r="L71" s="232">
        <v>0</v>
      </c>
      <c r="M71" s="232">
        <v>0</v>
      </c>
      <c r="N71" s="232">
        <v>0</v>
      </c>
    </row>
    <row r="72" spans="1:14" ht="10.7" customHeight="1">
      <c r="A72" s="240"/>
      <c r="B72" s="241" t="s">
        <v>581</v>
      </c>
      <c r="C72" s="231">
        <v>0</v>
      </c>
      <c r="D72" s="232">
        <v>0</v>
      </c>
      <c r="E72" s="232">
        <v>0</v>
      </c>
      <c r="F72" s="232">
        <v>0</v>
      </c>
      <c r="G72" s="232">
        <v>0</v>
      </c>
      <c r="H72" s="232">
        <v>0</v>
      </c>
      <c r="I72" s="232">
        <v>0</v>
      </c>
      <c r="J72" s="232">
        <v>0</v>
      </c>
      <c r="K72" s="232">
        <v>0</v>
      </c>
      <c r="L72" s="232">
        <v>0</v>
      </c>
      <c r="M72" s="232">
        <v>0</v>
      </c>
      <c r="N72" s="232">
        <v>0</v>
      </c>
    </row>
    <row r="73" spans="1:14" ht="10.7" customHeight="1">
      <c r="A73" s="242" t="s">
        <v>239</v>
      </c>
      <c r="B73" s="241" t="s">
        <v>171</v>
      </c>
      <c r="C73" s="231">
        <v>1717950</v>
      </c>
      <c r="D73" s="232">
        <v>1717950</v>
      </c>
      <c r="E73" s="232">
        <v>0</v>
      </c>
      <c r="F73" s="232">
        <v>0</v>
      </c>
      <c r="G73" s="232">
        <v>0</v>
      </c>
      <c r="H73" s="232">
        <v>0</v>
      </c>
      <c r="I73" s="232">
        <v>4717950</v>
      </c>
      <c r="J73" s="232">
        <v>2717950</v>
      </c>
      <c r="K73" s="232">
        <v>2000000</v>
      </c>
      <c r="L73" s="232">
        <v>0</v>
      </c>
      <c r="M73" s="232">
        <v>0</v>
      </c>
      <c r="N73" s="232">
        <v>2000000</v>
      </c>
    </row>
    <row r="74" spans="1:14" ht="10.7" customHeight="1">
      <c r="A74" s="242" t="s">
        <v>240</v>
      </c>
      <c r="B74" s="241" t="s">
        <v>305</v>
      </c>
      <c r="C74" s="231">
        <v>634</v>
      </c>
      <c r="D74" s="232">
        <v>0</v>
      </c>
      <c r="E74" s="232">
        <v>634</v>
      </c>
      <c r="F74" s="232">
        <v>634</v>
      </c>
      <c r="G74" s="232">
        <v>0</v>
      </c>
      <c r="H74" s="232">
        <v>0</v>
      </c>
      <c r="I74" s="232">
        <v>31575000</v>
      </c>
      <c r="J74" s="232">
        <v>0</v>
      </c>
      <c r="K74" s="232">
        <v>31575000</v>
      </c>
      <c r="L74" s="232">
        <v>4575000</v>
      </c>
      <c r="M74" s="232">
        <v>0</v>
      </c>
      <c r="N74" s="232">
        <v>27000000</v>
      </c>
    </row>
    <row r="75" spans="1:14" ht="10.7" customHeight="1">
      <c r="A75" s="242" t="s">
        <v>241</v>
      </c>
      <c r="B75" s="241" t="s">
        <v>306</v>
      </c>
      <c r="C75" s="231">
        <v>21634260</v>
      </c>
      <c r="D75" s="232">
        <v>0</v>
      </c>
      <c r="E75" s="232">
        <v>21634260</v>
      </c>
      <c r="F75" s="232">
        <v>0</v>
      </c>
      <c r="G75" s="232">
        <v>20634260</v>
      </c>
      <c r="H75" s="232">
        <v>1000000</v>
      </c>
      <c r="I75" s="232">
        <v>101191466</v>
      </c>
      <c r="J75" s="232">
        <v>0</v>
      </c>
      <c r="K75" s="232">
        <v>101191466</v>
      </c>
      <c r="L75" s="232">
        <v>0</v>
      </c>
      <c r="M75" s="232">
        <v>31191466</v>
      </c>
      <c r="N75" s="232">
        <v>70000000</v>
      </c>
    </row>
    <row r="76" spans="1:14" ht="10.7" customHeight="1">
      <c r="A76" s="242" t="s">
        <v>242</v>
      </c>
      <c r="B76" s="241" t="s">
        <v>172</v>
      </c>
      <c r="C76" s="231">
        <v>1743000</v>
      </c>
      <c r="D76" s="232">
        <v>0</v>
      </c>
      <c r="E76" s="232">
        <v>1743000</v>
      </c>
      <c r="F76" s="232">
        <v>0</v>
      </c>
      <c r="G76" s="232">
        <v>0</v>
      </c>
      <c r="H76" s="232">
        <v>1743000</v>
      </c>
      <c r="I76" s="232">
        <v>9495000</v>
      </c>
      <c r="J76" s="232">
        <v>0</v>
      </c>
      <c r="K76" s="232">
        <v>9495000</v>
      </c>
      <c r="L76" s="232">
        <v>0</v>
      </c>
      <c r="M76" s="232">
        <v>0</v>
      </c>
      <c r="N76" s="232">
        <v>9495000</v>
      </c>
    </row>
    <row r="77" spans="1:14" ht="10.7" customHeight="1">
      <c r="A77" s="242">
        <v>8</v>
      </c>
      <c r="B77" s="241" t="s">
        <v>307</v>
      </c>
      <c r="C77" s="231">
        <v>1377345662</v>
      </c>
      <c r="D77" s="232">
        <v>0</v>
      </c>
      <c r="E77" s="232">
        <v>1377345662</v>
      </c>
      <c r="F77" s="232">
        <v>164989662</v>
      </c>
      <c r="G77" s="232">
        <v>1072432802</v>
      </c>
      <c r="H77" s="232">
        <v>139923198</v>
      </c>
      <c r="I77" s="232">
        <v>2533104688</v>
      </c>
      <c r="J77" s="232">
        <v>0</v>
      </c>
      <c r="K77" s="232">
        <v>2533104688</v>
      </c>
      <c r="L77" s="232">
        <v>333783785</v>
      </c>
      <c r="M77" s="232">
        <v>1980548795</v>
      </c>
      <c r="N77" s="232">
        <v>218772108</v>
      </c>
    </row>
    <row r="78" spans="1:14" ht="10.7" customHeight="1">
      <c r="A78" s="242" t="s">
        <v>109</v>
      </c>
      <c r="B78" s="241" t="s">
        <v>40</v>
      </c>
      <c r="C78" s="231">
        <v>0</v>
      </c>
      <c r="D78" s="232">
        <v>0</v>
      </c>
      <c r="E78" s="232">
        <v>0</v>
      </c>
      <c r="F78" s="232">
        <v>0</v>
      </c>
      <c r="G78" s="232">
        <v>0</v>
      </c>
      <c r="H78" s="232">
        <v>0</v>
      </c>
      <c r="I78" s="232">
        <v>0</v>
      </c>
      <c r="J78" s="232">
        <v>0</v>
      </c>
      <c r="K78" s="232">
        <v>0</v>
      </c>
      <c r="L78" s="232">
        <v>0</v>
      </c>
      <c r="M78" s="232">
        <v>0</v>
      </c>
      <c r="N78" s="232">
        <v>0</v>
      </c>
    </row>
    <row r="79" spans="1:14" ht="10.7" customHeight="1">
      <c r="A79" s="242" t="s">
        <v>110</v>
      </c>
      <c r="B79" s="241" t="s">
        <v>113</v>
      </c>
      <c r="C79" s="231">
        <v>2431812</v>
      </c>
      <c r="D79" s="232">
        <v>0</v>
      </c>
      <c r="E79" s="232">
        <v>2431812</v>
      </c>
      <c r="F79" s="232">
        <v>0</v>
      </c>
      <c r="G79" s="232">
        <v>0</v>
      </c>
      <c r="H79" s="232">
        <v>2431812</v>
      </c>
      <c r="I79" s="232">
        <v>3634222</v>
      </c>
      <c r="J79" s="232">
        <v>0</v>
      </c>
      <c r="K79" s="232">
        <v>3634222</v>
      </c>
      <c r="L79" s="232">
        <v>0</v>
      </c>
      <c r="M79" s="232">
        <v>0</v>
      </c>
      <c r="N79" s="232">
        <v>3634222</v>
      </c>
    </row>
    <row r="80" spans="1:14" ht="10.7" customHeight="1">
      <c r="A80" s="242" t="s">
        <v>111</v>
      </c>
      <c r="B80" s="241" t="s">
        <v>308</v>
      </c>
      <c r="C80" s="231">
        <v>0</v>
      </c>
      <c r="D80" s="232">
        <v>0</v>
      </c>
      <c r="E80" s="232">
        <v>0</v>
      </c>
      <c r="F80" s="232">
        <v>0</v>
      </c>
      <c r="G80" s="232">
        <v>0</v>
      </c>
      <c r="H80" s="232">
        <v>0</v>
      </c>
      <c r="I80" s="232">
        <v>378091616</v>
      </c>
      <c r="J80" s="232">
        <v>0</v>
      </c>
      <c r="K80" s="232">
        <v>378091616</v>
      </c>
      <c r="L80" s="232">
        <v>75618323</v>
      </c>
      <c r="M80" s="232">
        <v>302473293</v>
      </c>
      <c r="N80" s="232">
        <v>0</v>
      </c>
    </row>
    <row r="81" spans="1:14" ht="10.7" customHeight="1">
      <c r="A81" s="240"/>
      <c r="B81" s="241" t="s">
        <v>309</v>
      </c>
      <c r="C81" s="231">
        <v>0</v>
      </c>
      <c r="D81" s="232">
        <v>0</v>
      </c>
      <c r="E81" s="232">
        <v>0</v>
      </c>
      <c r="F81" s="232">
        <v>0</v>
      </c>
      <c r="G81" s="232">
        <v>0</v>
      </c>
      <c r="H81" s="232">
        <v>0</v>
      </c>
      <c r="I81" s="232">
        <v>0</v>
      </c>
      <c r="J81" s="232">
        <v>0</v>
      </c>
      <c r="K81" s="232">
        <v>0</v>
      </c>
      <c r="L81" s="232">
        <v>0</v>
      </c>
      <c r="M81" s="232">
        <v>0</v>
      </c>
      <c r="N81" s="232">
        <v>0</v>
      </c>
    </row>
    <row r="82" spans="1:14" ht="10.7" customHeight="1">
      <c r="A82" s="240"/>
      <c r="B82" s="241" t="s">
        <v>582</v>
      </c>
      <c r="C82" s="231">
        <v>0</v>
      </c>
      <c r="D82" s="232">
        <v>0</v>
      </c>
      <c r="E82" s="232">
        <v>0</v>
      </c>
      <c r="F82" s="232">
        <v>0</v>
      </c>
      <c r="G82" s="232">
        <v>0</v>
      </c>
      <c r="H82" s="232">
        <v>0</v>
      </c>
      <c r="I82" s="232">
        <v>0</v>
      </c>
      <c r="J82" s="232">
        <v>0</v>
      </c>
      <c r="K82" s="232">
        <v>0</v>
      </c>
      <c r="L82" s="232">
        <v>0</v>
      </c>
      <c r="M82" s="232">
        <v>0</v>
      </c>
      <c r="N82" s="232">
        <v>0</v>
      </c>
    </row>
    <row r="83" spans="1:14" ht="10.7" customHeight="1">
      <c r="A83" s="242" t="s">
        <v>243</v>
      </c>
      <c r="B83" s="241" t="s">
        <v>117</v>
      </c>
      <c r="C83" s="231">
        <v>1374913850</v>
      </c>
      <c r="D83" s="232">
        <v>0</v>
      </c>
      <c r="E83" s="232">
        <v>1374913850</v>
      </c>
      <c r="F83" s="232">
        <v>164989662</v>
      </c>
      <c r="G83" s="232">
        <v>1072432802</v>
      </c>
      <c r="H83" s="232">
        <v>137491386</v>
      </c>
      <c r="I83" s="232">
        <v>2151378850</v>
      </c>
      <c r="J83" s="232">
        <v>0</v>
      </c>
      <c r="K83" s="232">
        <v>2151378850</v>
      </c>
      <c r="L83" s="232">
        <v>258165462</v>
      </c>
      <c r="M83" s="232">
        <v>1678075502</v>
      </c>
      <c r="N83" s="232">
        <v>215137886</v>
      </c>
    </row>
    <row r="84" spans="1:14" ht="10.7" customHeight="1">
      <c r="A84" s="240"/>
      <c r="B84" s="241" t="s">
        <v>310</v>
      </c>
      <c r="C84" s="231">
        <v>0</v>
      </c>
      <c r="D84" s="232">
        <v>0</v>
      </c>
      <c r="E84" s="232">
        <v>0</v>
      </c>
      <c r="F84" s="232">
        <v>0</v>
      </c>
      <c r="G84" s="232">
        <v>0</v>
      </c>
      <c r="H84" s="232">
        <v>0</v>
      </c>
      <c r="I84" s="232">
        <v>0</v>
      </c>
      <c r="J84" s="232">
        <v>0</v>
      </c>
      <c r="K84" s="232">
        <v>0</v>
      </c>
      <c r="L84" s="232">
        <v>0</v>
      </c>
      <c r="M84" s="232">
        <v>0</v>
      </c>
      <c r="N84" s="232">
        <v>0</v>
      </c>
    </row>
    <row r="85" spans="1:14" ht="10.7" customHeight="1">
      <c r="A85" s="242" t="s">
        <v>244</v>
      </c>
      <c r="B85" s="241" t="s">
        <v>245</v>
      </c>
      <c r="C85" s="231">
        <v>0</v>
      </c>
      <c r="D85" s="232">
        <v>0</v>
      </c>
      <c r="E85" s="232">
        <v>0</v>
      </c>
      <c r="F85" s="232">
        <v>0</v>
      </c>
      <c r="G85" s="232">
        <v>0</v>
      </c>
      <c r="H85" s="232">
        <v>0</v>
      </c>
      <c r="I85" s="232">
        <v>0</v>
      </c>
      <c r="J85" s="232">
        <v>0</v>
      </c>
      <c r="K85" s="232">
        <v>0</v>
      </c>
      <c r="L85" s="232">
        <v>0</v>
      </c>
      <c r="M85" s="232">
        <v>0</v>
      </c>
      <c r="N85" s="232">
        <v>0</v>
      </c>
    </row>
    <row r="86" spans="1:14" ht="10.7" customHeight="1">
      <c r="A86" s="242">
        <v>9</v>
      </c>
      <c r="B86" s="241" t="s">
        <v>246</v>
      </c>
      <c r="C86" s="231">
        <v>0</v>
      </c>
      <c r="D86" s="232">
        <v>0</v>
      </c>
      <c r="E86" s="232">
        <v>0</v>
      </c>
      <c r="F86" s="232">
        <v>0</v>
      </c>
      <c r="G86" s="232">
        <v>0</v>
      </c>
      <c r="H86" s="232">
        <v>0</v>
      </c>
      <c r="I86" s="232">
        <v>0</v>
      </c>
      <c r="J86" s="232">
        <v>0</v>
      </c>
      <c r="K86" s="232">
        <v>0</v>
      </c>
      <c r="L86" s="232">
        <v>0</v>
      </c>
      <c r="M86" s="232">
        <v>0</v>
      </c>
      <c r="N86" s="232">
        <v>0</v>
      </c>
    </row>
    <row r="87" spans="1:14" ht="10.7" customHeight="1">
      <c r="A87" s="242" t="s">
        <v>112</v>
      </c>
      <c r="B87" s="241" t="s">
        <v>26</v>
      </c>
      <c r="C87" s="231">
        <v>0</v>
      </c>
      <c r="D87" s="232">
        <v>0</v>
      </c>
      <c r="E87" s="232">
        <v>0</v>
      </c>
      <c r="F87" s="232">
        <v>0</v>
      </c>
      <c r="G87" s="232">
        <v>0</v>
      </c>
      <c r="H87" s="232">
        <v>0</v>
      </c>
      <c r="I87" s="232">
        <v>0</v>
      </c>
      <c r="J87" s="232">
        <v>0</v>
      </c>
      <c r="K87" s="232">
        <v>0</v>
      </c>
      <c r="L87" s="232">
        <v>0</v>
      </c>
      <c r="M87" s="232">
        <v>0</v>
      </c>
      <c r="N87" s="232">
        <v>0</v>
      </c>
    </row>
    <row r="88" spans="1:14" ht="10.7" customHeight="1">
      <c r="A88" s="242" t="s">
        <v>114</v>
      </c>
      <c r="B88" s="241" t="s">
        <v>27</v>
      </c>
      <c r="C88" s="231">
        <v>0</v>
      </c>
      <c r="D88" s="232">
        <v>0</v>
      </c>
      <c r="E88" s="232">
        <v>0</v>
      </c>
      <c r="F88" s="232">
        <v>0</v>
      </c>
      <c r="G88" s="232">
        <v>0</v>
      </c>
      <c r="H88" s="232">
        <v>0</v>
      </c>
      <c r="I88" s="232">
        <v>0</v>
      </c>
      <c r="J88" s="232">
        <v>0</v>
      </c>
      <c r="K88" s="232">
        <v>0</v>
      </c>
      <c r="L88" s="232">
        <v>0</v>
      </c>
      <c r="M88" s="232">
        <v>0</v>
      </c>
      <c r="N88" s="232">
        <v>0</v>
      </c>
    </row>
    <row r="89" spans="1:14" ht="10.7" customHeight="1">
      <c r="A89" s="242" t="s">
        <v>115</v>
      </c>
      <c r="B89" s="241" t="s">
        <v>247</v>
      </c>
      <c r="C89" s="231">
        <v>0</v>
      </c>
      <c r="D89" s="232">
        <v>0</v>
      </c>
      <c r="E89" s="232">
        <v>0</v>
      </c>
      <c r="F89" s="232">
        <v>0</v>
      </c>
      <c r="G89" s="232">
        <v>0</v>
      </c>
      <c r="H89" s="232">
        <v>0</v>
      </c>
      <c r="I89" s="232">
        <v>0</v>
      </c>
      <c r="J89" s="232">
        <v>0</v>
      </c>
      <c r="K89" s="232">
        <v>0</v>
      </c>
      <c r="L89" s="232">
        <v>0</v>
      </c>
      <c r="M89" s="232">
        <v>0</v>
      </c>
      <c r="N89" s="232">
        <v>0</v>
      </c>
    </row>
    <row r="90" spans="1:14" ht="10.7" customHeight="1">
      <c r="A90" s="242" t="s">
        <v>116</v>
      </c>
      <c r="B90" s="241" t="s">
        <v>135</v>
      </c>
      <c r="C90" s="231">
        <v>0</v>
      </c>
      <c r="D90" s="232">
        <v>0</v>
      </c>
      <c r="E90" s="232">
        <v>0</v>
      </c>
      <c r="F90" s="232">
        <v>0</v>
      </c>
      <c r="G90" s="232">
        <v>0</v>
      </c>
      <c r="H90" s="232">
        <v>0</v>
      </c>
      <c r="I90" s="232">
        <v>0</v>
      </c>
      <c r="J90" s="232">
        <v>0</v>
      </c>
      <c r="K90" s="232">
        <v>0</v>
      </c>
      <c r="L90" s="232">
        <v>0</v>
      </c>
      <c r="M90" s="232">
        <v>0</v>
      </c>
      <c r="N90" s="232">
        <v>0</v>
      </c>
    </row>
    <row r="91" spans="1:14" ht="10.7" customHeight="1">
      <c r="A91" s="242" t="s">
        <v>118</v>
      </c>
      <c r="B91" s="241" t="s">
        <v>34</v>
      </c>
      <c r="C91" s="231">
        <v>0</v>
      </c>
      <c r="D91" s="232">
        <v>0</v>
      </c>
      <c r="E91" s="232">
        <v>0</v>
      </c>
      <c r="F91" s="232">
        <v>0</v>
      </c>
      <c r="G91" s="232">
        <v>0</v>
      </c>
      <c r="H91" s="232">
        <v>0</v>
      </c>
      <c r="I91" s="232">
        <v>0</v>
      </c>
      <c r="J91" s="232">
        <v>0</v>
      </c>
      <c r="K91" s="232">
        <v>0</v>
      </c>
      <c r="L91" s="232">
        <v>0</v>
      </c>
      <c r="M91" s="232">
        <v>0</v>
      </c>
      <c r="N91" s="232">
        <v>0</v>
      </c>
    </row>
    <row r="92" spans="1:14" ht="10.7" customHeight="1">
      <c r="A92" s="242">
        <v>10</v>
      </c>
      <c r="B92" s="241" t="s">
        <v>311</v>
      </c>
      <c r="C92" s="231">
        <v>0</v>
      </c>
      <c r="D92" s="232">
        <v>0</v>
      </c>
      <c r="E92" s="232">
        <v>0</v>
      </c>
      <c r="F92" s="232">
        <v>0</v>
      </c>
      <c r="G92" s="232">
        <v>0</v>
      </c>
      <c r="H92" s="232">
        <v>0</v>
      </c>
      <c r="I92" s="232">
        <v>0</v>
      </c>
      <c r="J92" s="232">
        <v>0</v>
      </c>
      <c r="K92" s="232">
        <v>0</v>
      </c>
      <c r="L92" s="232">
        <v>0</v>
      </c>
      <c r="M92" s="232">
        <v>0</v>
      </c>
      <c r="N92" s="232">
        <v>0</v>
      </c>
    </row>
    <row r="93" spans="1:14" ht="10.7" customHeight="1">
      <c r="A93" s="242" t="s">
        <v>120</v>
      </c>
      <c r="B93" s="241" t="s">
        <v>119</v>
      </c>
      <c r="C93" s="231">
        <v>0</v>
      </c>
      <c r="D93" s="232">
        <v>0</v>
      </c>
      <c r="E93" s="232">
        <v>0</v>
      </c>
      <c r="F93" s="232">
        <v>0</v>
      </c>
      <c r="G93" s="232">
        <v>0</v>
      </c>
      <c r="H93" s="232">
        <v>0</v>
      </c>
      <c r="I93" s="232">
        <v>0</v>
      </c>
      <c r="J93" s="232">
        <v>0</v>
      </c>
      <c r="K93" s="232">
        <v>0</v>
      </c>
      <c r="L93" s="232">
        <v>0</v>
      </c>
      <c r="M93" s="232">
        <v>0</v>
      </c>
      <c r="N93" s="232">
        <v>0</v>
      </c>
    </row>
    <row r="94" spans="1:14" ht="10.7" customHeight="1">
      <c r="A94" s="240"/>
      <c r="B94" s="241" t="s">
        <v>248</v>
      </c>
      <c r="C94" s="231">
        <v>0</v>
      </c>
      <c r="D94" s="232">
        <v>0</v>
      </c>
      <c r="E94" s="232">
        <v>0</v>
      </c>
      <c r="F94" s="232">
        <v>0</v>
      </c>
      <c r="G94" s="232">
        <v>0</v>
      </c>
      <c r="H94" s="232">
        <v>0</v>
      </c>
      <c r="I94" s="232">
        <v>0</v>
      </c>
      <c r="J94" s="232">
        <v>0</v>
      </c>
      <c r="K94" s="232">
        <v>0</v>
      </c>
      <c r="L94" s="232">
        <v>0</v>
      </c>
      <c r="M94" s="232">
        <v>0</v>
      </c>
      <c r="N94" s="232">
        <v>0</v>
      </c>
    </row>
    <row r="95" spans="1:14" ht="10.7" customHeight="1">
      <c r="A95" s="240"/>
      <c r="B95" s="241" t="s">
        <v>249</v>
      </c>
      <c r="C95" s="231">
        <v>0</v>
      </c>
      <c r="D95" s="232">
        <v>0</v>
      </c>
      <c r="E95" s="232">
        <v>0</v>
      </c>
      <c r="F95" s="232">
        <v>0</v>
      </c>
      <c r="G95" s="232">
        <v>0</v>
      </c>
      <c r="H95" s="232">
        <v>0</v>
      </c>
      <c r="I95" s="232">
        <v>0</v>
      </c>
      <c r="J95" s="232">
        <v>0</v>
      </c>
      <c r="K95" s="232">
        <v>0</v>
      </c>
      <c r="L95" s="232">
        <v>0</v>
      </c>
      <c r="M95" s="232">
        <v>0</v>
      </c>
      <c r="N95" s="232">
        <v>0</v>
      </c>
    </row>
    <row r="96" spans="1:14" ht="10.7" customHeight="1">
      <c r="A96" s="242" t="s">
        <v>121</v>
      </c>
      <c r="B96" s="241" t="s">
        <v>250</v>
      </c>
      <c r="C96" s="231">
        <v>0</v>
      </c>
      <c r="D96" s="232">
        <v>0</v>
      </c>
      <c r="E96" s="232">
        <v>0</v>
      </c>
      <c r="F96" s="232">
        <v>0</v>
      </c>
      <c r="G96" s="232">
        <v>0</v>
      </c>
      <c r="H96" s="232">
        <v>0</v>
      </c>
      <c r="I96" s="232">
        <v>0</v>
      </c>
      <c r="J96" s="232">
        <v>0</v>
      </c>
      <c r="K96" s="232">
        <v>0</v>
      </c>
      <c r="L96" s="232">
        <v>0</v>
      </c>
      <c r="M96" s="232">
        <v>0</v>
      </c>
      <c r="N96" s="232">
        <v>0</v>
      </c>
    </row>
    <row r="97" spans="1:14" ht="10.7" customHeight="1">
      <c r="A97" s="240"/>
      <c r="B97" s="241" t="s">
        <v>248</v>
      </c>
      <c r="C97" s="231">
        <v>0</v>
      </c>
      <c r="D97" s="232">
        <v>0</v>
      </c>
      <c r="E97" s="232">
        <v>0</v>
      </c>
      <c r="F97" s="232">
        <v>0</v>
      </c>
      <c r="G97" s="232">
        <v>0</v>
      </c>
      <c r="H97" s="232">
        <v>0</v>
      </c>
      <c r="I97" s="232">
        <v>0</v>
      </c>
      <c r="J97" s="232">
        <v>0</v>
      </c>
      <c r="K97" s="232">
        <v>0</v>
      </c>
      <c r="L97" s="232">
        <v>0</v>
      </c>
      <c r="M97" s="232">
        <v>0</v>
      </c>
      <c r="N97" s="232">
        <v>0</v>
      </c>
    </row>
    <row r="98" spans="1:14" ht="10.7" customHeight="1">
      <c r="A98" s="240"/>
      <c r="B98" s="241" t="s">
        <v>249</v>
      </c>
      <c r="C98" s="231">
        <v>0</v>
      </c>
      <c r="D98" s="232">
        <v>0</v>
      </c>
      <c r="E98" s="232">
        <v>0</v>
      </c>
      <c r="F98" s="232">
        <v>0</v>
      </c>
      <c r="G98" s="232">
        <v>0</v>
      </c>
      <c r="H98" s="232">
        <v>0</v>
      </c>
      <c r="I98" s="232">
        <v>0</v>
      </c>
      <c r="J98" s="232">
        <v>0</v>
      </c>
      <c r="K98" s="232">
        <v>0</v>
      </c>
      <c r="L98" s="232">
        <v>0</v>
      </c>
      <c r="M98" s="232">
        <v>0</v>
      </c>
      <c r="N98" s="232">
        <v>0</v>
      </c>
    </row>
    <row r="99" spans="1:14" ht="10.7" customHeight="1">
      <c r="A99" s="242" t="s">
        <v>122</v>
      </c>
      <c r="B99" s="241" t="s">
        <v>251</v>
      </c>
      <c r="C99" s="231">
        <v>0</v>
      </c>
      <c r="D99" s="232">
        <v>0</v>
      </c>
      <c r="E99" s="232">
        <v>0</v>
      </c>
      <c r="F99" s="232">
        <v>0</v>
      </c>
      <c r="G99" s="232">
        <v>0</v>
      </c>
      <c r="H99" s="232">
        <v>0</v>
      </c>
      <c r="I99" s="232">
        <v>0</v>
      </c>
      <c r="J99" s="232">
        <v>0</v>
      </c>
      <c r="K99" s="232">
        <v>0</v>
      </c>
      <c r="L99" s="232">
        <v>0</v>
      </c>
      <c r="M99" s="232">
        <v>0</v>
      </c>
      <c r="N99" s="232">
        <v>0</v>
      </c>
    </row>
    <row r="100" spans="1:14" ht="10.7" customHeight="1">
      <c r="A100" s="240"/>
      <c r="B100" s="241" t="s">
        <v>248</v>
      </c>
      <c r="C100" s="231">
        <v>0</v>
      </c>
      <c r="D100" s="232">
        <v>0</v>
      </c>
      <c r="E100" s="232">
        <v>0</v>
      </c>
      <c r="F100" s="232">
        <v>0</v>
      </c>
      <c r="G100" s="232">
        <v>0</v>
      </c>
      <c r="H100" s="232">
        <v>0</v>
      </c>
      <c r="I100" s="232">
        <v>0</v>
      </c>
      <c r="J100" s="232">
        <v>0</v>
      </c>
      <c r="K100" s="232">
        <v>0</v>
      </c>
      <c r="L100" s="232">
        <v>0</v>
      </c>
      <c r="M100" s="232">
        <v>0</v>
      </c>
      <c r="N100" s="232">
        <v>0</v>
      </c>
    </row>
    <row r="101" spans="1:14" ht="10.7" customHeight="1">
      <c r="A101" s="240"/>
      <c r="B101" s="241" t="s">
        <v>249</v>
      </c>
      <c r="C101" s="231">
        <v>0</v>
      </c>
      <c r="D101" s="232">
        <v>0</v>
      </c>
      <c r="E101" s="232">
        <v>0</v>
      </c>
      <c r="F101" s="232">
        <v>0</v>
      </c>
      <c r="G101" s="232">
        <v>0</v>
      </c>
      <c r="H101" s="232">
        <v>0</v>
      </c>
      <c r="I101" s="232">
        <v>0</v>
      </c>
      <c r="J101" s="232">
        <v>0</v>
      </c>
      <c r="K101" s="232">
        <v>0</v>
      </c>
      <c r="L101" s="232">
        <v>0</v>
      </c>
      <c r="M101" s="232">
        <v>0</v>
      </c>
      <c r="N101" s="232">
        <v>0</v>
      </c>
    </row>
    <row r="102" spans="1:14" ht="10.7" customHeight="1">
      <c r="A102" s="242">
        <v>11</v>
      </c>
      <c r="B102" s="241" t="s">
        <v>66</v>
      </c>
      <c r="C102" s="231">
        <v>98207970</v>
      </c>
      <c r="D102" s="232">
        <v>39643500</v>
      </c>
      <c r="E102" s="232">
        <v>58564470</v>
      </c>
      <c r="F102" s="232">
        <v>0</v>
      </c>
      <c r="G102" s="232">
        <v>49939470</v>
      </c>
      <c r="H102" s="232">
        <v>8625000</v>
      </c>
      <c r="I102" s="232">
        <v>229439531</v>
      </c>
      <c r="J102" s="232">
        <v>88494500</v>
      </c>
      <c r="K102" s="232">
        <v>140945031</v>
      </c>
      <c r="L102" s="232">
        <v>14941659</v>
      </c>
      <c r="M102" s="232">
        <v>117378372</v>
      </c>
      <c r="N102" s="232">
        <v>8625000</v>
      </c>
    </row>
    <row r="103" spans="1:14" ht="10.7" customHeight="1">
      <c r="A103" s="242" t="s">
        <v>123</v>
      </c>
      <c r="B103" s="241" t="s">
        <v>124</v>
      </c>
      <c r="C103" s="231">
        <v>0</v>
      </c>
      <c r="D103" s="232">
        <v>0</v>
      </c>
      <c r="E103" s="232">
        <v>0</v>
      </c>
      <c r="F103" s="232">
        <v>0</v>
      </c>
      <c r="G103" s="232">
        <v>0</v>
      </c>
      <c r="H103" s="232">
        <v>0</v>
      </c>
      <c r="I103" s="232">
        <v>0</v>
      </c>
      <c r="J103" s="232">
        <v>0</v>
      </c>
      <c r="K103" s="232">
        <v>0</v>
      </c>
      <c r="L103" s="232">
        <v>0</v>
      </c>
      <c r="M103" s="232">
        <v>0</v>
      </c>
      <c r="N103" s="232">
        <v>0</v>
      </c>
    </row>
    <row r="104" spans="1:14" ht="10.7" customHeight="1">
      <c r="A104" s="242" t="s">
        <v>125</v>
      </c>
      <c r="B104" s="241" t="s">
        <v>252</v>
      </c>
      <c r="C104" s="231">
        <v>57271500</v>
      </c>
      <c r="D104" s="232">
        <v>29190000</v>
      </c>
      <c r="E104" s="232">
        <v>28081500</v>
      </c>
      <c r="F104" s="232">
        <v>0</v>
      </c>
      <c r="G104" s="232">
        <v>19456500</v>
      </c>
      <c r="H104" s="232">
        <v>8625000</v>
      </c>
      <c r="I104" s="232">
        <v>123621500</v>
      </c>
      <c r="J104" s="232">
        <v>78040000</v>
      </c>
      <c r="K104" s="232">
        <v>45581500</v>
      </c>
      <c r="L104" s="232">
        <v>0</v>
      </c>
      <c r="M104" s="232">
        <v>36956500</v>
      </c>
      <c r="N104" s="232">
        <v>8625000</v>
      </c>
    </row>
    <row r="105" spans="1:14" ht="10.7" customHeight="1">
      <c r="A105" s="240"/>
      <c r="B105" s="241" t="s">
        <v>253</v>
      </c>
      <c r="C105" s="231">
        <v>18550000</v>
      </c>
      <c r="D105" s="232">
        <v>18550000</v>
      </c>
      <c r="E105" s="232">
        <v>0</v>
      </c>
      <c r="F105" s="232">
        <v>0</v>
      </c>
      <c r="G105" s="232">
        <v>0</v>
      </c>
      <c r="H105" s="232">
        <v>0</v>
      </c>
      <c r="I105" s="232">
        <v>58600000</v>
      </c>
      <c r="J105" s="232">
        <v>58600000</v>
      </c>
      <c r="K105" s="232">
        <v>0</v>
      </c>
      <c r="L105" s="232">
        <v>0</v>
      </c>
      <c r="M105" s="232">
        <v>0</v>
      </c>
      <c r="N105" s="232">
        <v>0</v>
      </c>
    </row>
    <row r="106" spans="1:14" ht="10.7" customHeight="1">
      <c r="A106" s="240"/>
      <c r="B106" s="241" t="s">
        <v>254</v>
      </c>
      <c r="C106" s="231">
        <v>15</v>
      </c>
      <c r="D106" s="232">
        <v>0</v>
      </c>
      <c r="E106" s="232">
        <v>15</v>
      </c>
      <c r="F106" s="232">
        <v>0</v>
      </c>
      <c r="G106" s="232">
        <v>15</v>
      </c>
      <c r="H106" s="232">
        <v>0</v>
      </c>
      <c r="I106" s="232">
        <v>2101500</v>
      </c>
      <c r="J106" s="232">
        <v>2100000</v>
      </c>
      <c r="K106" s="232">
        <v>15</v>
      </c>
      <c r="L106" s="232">
        <v>0</v>
      </c>
      <c r="M106" s="232">
        <v>15</v>
      </c>
      <c r="N106" s="232">
        <v>0</v>
      </c>
    </row>
    <row r="107" spans="1:14" ht="10.7" customHeight="1">
      <c r="A107" s="242" t="s">
        <v>126</v>
      </c>
      <c r="B107" s="241" t="s">
        <v>255</v>
      </c>
      <c r="C107" s="231">
        <v>10453500</v>
      </c>
      <c r="D107" s="232">
        <v>10453500</v>
      </c>
      <c r="E107" s="232">
        <v>0</v>
      </c>
      <c r="F107" s="232">
        <v>0</v>
      </c>
      <c r="G107" s="232">
        <v>0</v>
      </c>
      <c r="H107" s="232">
        <v>0</v>
      </c>
      <c r="I107" s="232">
        <v>16571537</v>
      </c>
      <c r="J107" s="232">
        <v>10453500</v>
      </c>
      <c r="K107" s="232">
        <v>6118037</v>
      </c>
      <c r="L107" s="232">
        <v>0</v>
      </c>
      <c r="M107" s="232">
        <v>6118037</v>
      </c>
      <c r="N107" s="232">
        <v>0</v>
      </c>
    </row>
    <row r="108" spans="1:14" ht="10.7" customHeight="1">
      <c r="A108" s="240"/>
      <c r="B108" s="241" t="s">
        <v>128</v>
      </c>
      <c r="C108" s="231">
        <v>0</v>
      </c>
      <c r="D108" s="232">
        <v>0</v>
      </c>
      <c r="E108" s="232">
        <v>0</v>
      </c>
      <c r="F108" s="232">
        <v>0</v>
      </c>
      <c r="G108" s="232">
        <v>0</v>
      </c>
      <c r="H108" s="232">
        <v>0</v>
      </c>
      <c r="I108" s="232">
        <v>0</v>
      </c>
      <c r="J108" s="232">
        <v>0</v>
      </c>
      <c r="K108" s="232">
        <v>0</v>
      </c>
      <c r="L108" s="232">
        <v>0</v>
      </c>
      <c r="M108" s="232">
        <v>0</v>
      </c>
      <c r="N108" s="232">
        <v>0</v>
      </c>
    </row>
    <row r="109" spans="1:14" ht="10.7" customHeight="1">
      <c r="A109" s="242" t="s">
        <v>127</v>
      </c>
      <c r="B109" s="241" t="s">
        <v>130</v>
      </c>
      <c r="C109" s="231">
        <v>0</v>
      </c>
      <c r="D109" s="232">
        <v>0</v>
      </c>
      <c r="E109" s="232">
        <v>0</v>
      </c>
      <c r="F109" s="232">
        <v>0</v>
      </c>
      <c r="G109" s="232">
        <v>0</v>
      </c>
      <c r="H109" s="232">
        <v>0</v>
      </c>
      <c r="I109" s="232">
        <v>35989000</v>
      </c>
      <c r="J109" s="232">
        <v>0</v>
      </c>
      <c r="K109" s="232">
        <v>35989000</v>
      </c>
      <c r="L109" s="232">
        <v>5000000</v>
      </c>
      <c r="M109" s="232">
        <v>30989000</v>
      </c>
      <c r="N109" s="232">
        <v>0</v>
      </c>
    </row>
    <row r="110" spans="1:14" ht="10.7" customHeight="1">
      <c r="A110" s="242" t="s">
        <v>129</v>
      </c>
      <c r="B110" s="241" t="s">
        <v>132</v>
      </c>
      <c r="C110" s="231">
        <v>0</v>
      </c>
      <c r="D110" s="232">
        <v>0</v>
      </c>
      <c r="E110" s="232">
        <v>0</v>
      </c>
      <c r="F110" s="232">
        <v>0</v>
      </c>
      <c r="G110" s="232">
        <v>0</v>
      </c>
      <c r="H110" s="232">
        <v>0</v>
      </c>
      <c r="I110" s="232">
        <v>0</v>
      </c>
      <c r="J110" s="232">
        <v>0</v>
      </c>
      <c r="K110" s="232">
        <v>0</v>
      </c>
      <c r="L110" s="232">
        <v>0</v>
      </c>
      <c r="M110" s="232">
        <v>0</v>
      </c>
      <c r="N110" s="232">
        <v>0</v>
      </c>
    </row>
    <row r="111" spans="1:14" ht="10.7" customHeight="1">
      <c r="A111" s="242" t="s">
        <v>131</v>
      </c>
      <c r="B111" s="241" t="s">
        <v>173</v>
      </c>
      <c r="C111" s="231">
        <v>0</v>
      </c>
      <c r="D111" s="232">
        <v>0</v>
      </c>
      <c r="E111" s="232">
        <v>0</v>
      </c>
      <c r="F111" s="232">
        <v>0</v>
      </c>
      <c r="G111" s="232">
        <v>0</v>
      </c>
      <c r="H111" s="232">
        <v>0</v>
      </c>
      <c r="I111" s="232">
        <v>0</v>
      </c>
      <c r="J111" s="232">
        <v>0</v>
      </c>
      <c r="K111" s="232">
        <v>0</v>
      </c>
      <c r="L111" s="232">
        <v>0</v>
      </c>
      <c r="M111" s="232">
        <v>0</v>
      </c>
      <c r="N111" s="232">
        <v>0</v>
      </c>
    </row>
    <row r="112" spans="1:14" ht="10.7" customHeight="1">
      <c r="A112" s="242" t="s">
        <v>133</v>
      </c>
      <c r="B112" s="241" t="s">
        <v>256</v>
      </c>
      <c r="C112" s="231">
        <v>0</v>
      </c>
      <c r="D112" s="232">
        <v>0</v>
      </c>
      <c r="E112" s="232">
        <v>0</v>
      </c>
      <c r="F112" s="232">
        <v>0</v>
      </c>
      <c r="G112" s="232">
        <v>0</v>
      </c>
      <c r="H112" s="232">
        <v>0</v>
      </c>
      <c r="I112" s="232">
        <v>0</v>
      </c>
      <c r="J112" s="232">
        <v>0</v>
      </c>
      <c r="K112" s="232">
        <v>0</v>
      </c>
      <c r="L112" s="232">
        <v>0</v>
      </c>
      <c r="M112" s="232">
        <v>0</v>
      </c>
      <c r="N112" s="232">
        <v>0</v>
      </c>
    </row>
    <row r="113" spans="1:14" ht="10.7" customHeight="1">
      <c r="A113" s="242" t="s">
        <v>134</v>
      </c>
      <c r="B113" s="241" t="s">
        <v>257</v>
      </c>
      <c r="C113" s="231">
        <v>30482970</v>
      </c>
      <c r="D113" s="232">
        <v>0</v>
      </c>
      <c r="E113" s="232">
        <v>30482970</v>
      </c>
      <c r="F113" s="232">
        <v>0</v>
      </c>
      <c r="G113" s="232">
        <v>30482970</v>
      </c>
      <c r="H113" s="232">
        <v>0</v>
      </c>
      <c r="I113" s="232">
        <v>53257494</v>
      </c>
      <c r="J113" s="232">
        <v>1</v>
      </c>
      <c r="K113" s="232">
        <v>53256494</v>
      </c>
      <c r="L113" s="232">
        <v>9941659</v>
      </c>
      <c r="M113" s="232">
        <v>43314835</v>
      </c>
      <c r="N113" s="232">
        <v>0</v>
      </c>
    </row>
    <row r="114" spans="1:14" ht="10.7" customHeight="1">
      <c r="A114" s="240"/>
      <c r="B114" s="241" t="s">
        <v>549</v>
      </c>
      <c r="C114" s="231">
        <v>0</v>
      </c>
      <c r="D114" s="232">
        <v>0</v>
      </c>
      <c r="E114" s="232">
        <v>0</v>
      </c>
      <c r="F114" s="232">
        <v>0</v>
      </c>
      <c r="G114" s="232">
        <v>0</v>
      </c>
      <c r="H114" s="232">
        <v>0</v>
      </c>
      <c r="I114" s="232">
        <v>0</v>
      </c>
      <c r="J114" s="232">
        <v>0</v>
      </c>
      <c r="K114" s="232">
        <v>0</v>
      </c>
      <c r="L114" s="232">
        <v>0</v>
      </c>
      <c r="M114" s="232">
        <v>0</v>
      </c>
      <c r="N114" s="232">
        <v>0</v>
      </c>
    </row>
    <row r="115" spans="1:14" ht="10.7" customHeight="1">
      <c r="A115" s="242">
        <v>12</v>
      </c>
      <c r="B115" s="241" t="s">
        <v>258</v>
      </c>
      <c r="C115" s="231">
        <v>0</v>
      </c>
      <c r="D115" s="232">
        <v>0</v>
      </c>
      <c r="E115" s="232">
        <v>0</v>
      </c>
      <c r="F115" s="232">
        <v>0</v>
      </c>
      <c r="G115" s="232">
        <v>0</v>
      </c>
      <c r="H115" s="232">
        <v>0</v>
      </c>
      <c r="I115" s="232">
        <v>0</v>
      </c>
      <c r="J115" s="232">
        <v>0</v>
      </c>
      <c r="K115" s="232">
        <v>0</v>
      </c>
      <c r="L115" s="232">
        <v>0</v>
      </c>
      <c r="M115" s="232">
        <v>0</v>
      </c>
      <c r="N115" s="232">
        <v>0</v>
      </c>
    </row>
    <row r="116" spans="1:14" ht="10.7" customHeight="1">
      <c r="A116" s="240"/>
      <c r="B116" s="241" t="s">
        <v>259</v>
      </c>
      <c r="C116" s="231">
        <v>0</v>
      </c>
      <c r="D116" s="232">
        <v>0</v>
      </c>
      <c r="E116" s="232">
        <v>0</v>
      </c>
      <c r="F116" s="232">
        <v>0</v>
      </c>
      <c r="G116" s="232">
        <v>0</v>
      </c>
      <c r="H116" s="232">
        <v>0</v>
      </c>
      <c r="I116" s="232">
        <v>0</v>
      </c>
      <c r="J116" s="232">
        <v>0</v>
      </c>
      <c r="K116" s="232">
        <v>0</v>
      </c>
      <c r="L116" s="232">
        <v>0</v>
      </c>
      <c r="M116" s="232">
        <v>0</v>
      </c>
      <c r="N116" s="232">
        <v>0</v>
      </c>
    </row>
    <row r="117" spans="1:14" ht="10.7" customHeight="1">
      <c r="A117" s="242">
        <v>13</v>
      </c>
      <c r="B117" s="241" t="s">
        <v>312</v>
      </c>
      <c r="C117" s="231">
        <v>0</v>
      </c>
      <c r="D117" s="232">
        <v>0</v>
      </c>
      <c r="E117" s="232">
        <v>0</v>
      </c>
      <c r="F117" s="232">
        <v>0</v>
      </c>
      <c r="G117" s="232">
        <v>0</v>
      </c>
      <c r="H117" s="232">
        <v>0</v>
      </c>
      <c r="I117" s="232">
        <v>0</v>
      </c>
      <c r="J117" s="232">
        <v>0</v>
      </c>
      <c r="K117" s="232">
        <v>0</v>
      </c>
      <c r="L117" s="232">
        <v>0</v>
      </c>
      <c r="M117" s="232">
        <v>0</v>
      </c>
      <c r="N117" s="232">
        <v>0</v>
      </c>
    </row>
    <row r="118" spans="1:14" ht="10.7" customHeight="1">
      <c r="A118" s="240"/>
      <c r="B118" s="241" t="s">
        <v>260</v>
      </c>
      <c r="C118" s="231">
        <v>0</v>
      </c>
      <c r="D118" s="232">
        <v>0</v>
      </c>
      <c r="E118" s="232">
        <v>0</v>
      </c>
      <c r="F118" s="232">
        <v>0</v>
      </c>
      <c r="G118" s="232">
        <v>0</v>
      </c>
      <c r="H118" s="232">
        <v>0</v>
      </c>
      <c r="I118" s="232">
        <v>0</v>
      </c>
      <c r="J118" s="232">
        <v>0</v>
      </c>
      <c r="K118" s="232">
        <v>0</v>
      </c>
      <c r="L118" s="232">
        <v>0</v>
      </c>
      <c r="M118" s="232">
        <v>0</v>
      </c>
      <c r="N118" s="232">
        <v>0</v>
      </c>
    </row>
    <row r="119" spans="1:14" ht="10.7" customHeight="1">
      <c r="A119" s="240"/>
      <c r="B119" s="241" t="s">
        <v>261</v>
      </c>
      <c r="C119" s="231">
        <v>0</v>
      </c>
      <c r="D119" s="232">
        <v>0</v>
      </c>
      <c r="E119" s="232">
        <v>0</v>
      </c>
      <c r="F119" s="232">
        <v>0</v>
      </c>
      <c r="G119" s="232">
        <v>0</v>
      </c>
      <c r="H119" s="232">
        <v>0</v>
      </c>
      <c r="I119" s="232">
        <v>0</v>
      </c>
      <c r="J119" s="232">
        <v>0</v>
      </c>
      <c r="K119" s="232">
        <v>0</v>
      </c>
      <c r="L119" s="232">
        <v>0</v>
      </c>
      <c r="M119" s="232">
        <v>0</v>
      </c>
      <c r="N119" s="232">
        <v>0</v>
      </c>
    </row>
    <row r="120" spans="1:14" ht="10.7" customHeight="1">
      <c r="A120" s="242" t="s">
        <v>262</v>
      </c>
      <c r="B120" s="241" t="s">
        <v>263</v>
      </c>
      <c r="C120" s="231">
        <v>0</v>
      </c>
      <c r="D120" s="232">
        <v>0</v>
      </c>
      <c r="E120" s="232">
        <v>0</v>
      </c>
      <c r="F120" s="232">
        <v>0</v>
      </c>
      <c r="G120" s="232">
        <v>0</v>
      </c>
      <c r="H120" s="232">
        <v>0</v>
      </c>
      <c r="I120" s="232">
        <v>0</v>
      </c>
      <c r="J120" s="232">
        <v>0</v>
      </c>
      <c r="K120" s="232">
        <v>0</v>
      </c>
      <c r="L120" s="232">
        <v>0</v>
      </c>
      <c r="M120" s="232">
        <v>0</v>
      </c>
      <c r="N120" s="232">
        <v>0</v>
      </c>
    </row>
    <row r="121" spans="1:14" ht="10.7" customHeight="1">
      <c r="A121" s="242" t="s">
        <v>264</v>
      </c>
      <c r="B121" s="241" t="s">
        <v>265</v>
      </c>
      <c r="C121" s="231">
        <v>0</v>
      </c>
      <c r="D121" s="232">
        <v>0</v>
      </c>
      <c r="E121" s="232">
        <v>0</v>
      </c>
      <c r="F121" s="232">
        <v>0</v>
      </c>
      <c r="G121" s="232">
        <v>0</v>
      </c>
      <c r="H121" s="232">
        <v>0</v>
      </c>
      <c r="I121" s="232">
        <v>0</v>
      </c>
      <c r="J121" s="232">
        <v>0</v>
      </c>
      <c r="K121" s="232">
        <v>0</v>
      </c>
      <c r="L121" s="232">
        <v>0</v>
      </c>
      <c r="M121" s="232">
        <v>0</v>
      </c>
      <c r="N121" s="232">
        <v>0</v>
      </c>
    </row>
    <row r="122" spans="1:14" ht="10.7" customHeight="1">
      <c r="A122" s="242" t="s">
        <v>266</v>
      </c>
      <c r="B122" s="241" t="s">
        <v>267</v>
      </c>
      <c r="C122" s="231">
        <v>0</v>
      </c>
      <c r="D122" s="232">
        <v>0</v>
      </c>
      <c r="E122" s="232">
        <v>0</v>
      </c>
      <c r="F122" s="232">
        <v>0</v>
      </c>
      <c r="G122" s="232">
        <v>0</v>
      </c>
      <c r="H122" s="232">
        <v>0</v>
      </c>
      <c r="I122" s="232">
        <v>0</v>
      </c>
      <c r="J122" s="232">
        <v>0</v>
      </c>
      <c r="K122" s="232">
        <v>0</v>
      </c>
      <c r="L122" s="232">
        <v>0</v>
      </c>
      <c r="M122" s="232">
        <v>0</v>
      </c>
      <c r="N122" s="232">
        <v>0</v>
      </c>
    </row>
    <row r="123" spans="1:14" ht="10.7" customHeight="1">
      <c r="A123" s="242" t="s">
        <v>268</v>
      </c>
      <c r="B123" s="241" t="s">
        <v>269</v>
      </c>
      <c r="C123" s="231">
        <v>0</v>
      </c>
      <c r="D123" s="232">
        <v>0</v>
      </c>
      <c r="E123" s="232">
        <v>0</v>
      </c>
      <c r="F123" s="232">
        <v>0</v>
      </c>
      <c r="G123" s="232">
        <v>0</v>
      </c>
      <c r="H123" s="232">
        <v>0</v>
      </c>
      <c r="I123" s="232">
        <v>0</v>
      </c>
      <c r="J123" s="232">
        <v>0</v>
      </c>
      <c r="K123" s="232">
        <v>0</v>
      </c>
      <c r="L123" s="232">
        <v>0</v>
      </c>
      <c r="M123" s="232">
        <v>0</v>
      </c>
      <c r="N123" s="232">
        <v>0</v>
      </c>
    </row>
    <row r="124" spans="1:14" ht="10.7" customHeight="1">
      <c r="A124" s="240"/>
      <c r="B124" s="241" t="s">
        <v>313</v>
      </c>
      <c r="C124" s="231">
        <v>0</v>
      </c>
      <c r="D124" s="232">
        <v>0</v>
      </c>
      <c r="E124" s="232">
        <v>0</v>
      </c>
      <c r="F124" s="232">
        <v>0</v>
      </c>
      <c r="G124" s="232">
        <v>0</v>
      </c>
      <c r="H124" s="232">
        <v>0</v>
      </c>
      <c r="I124" s="232">
        <v>0</v>
      </c>
      <c r="J124" s="232">
        <v>0</v>
      </c>
      <c r="K124" s="232">
        <v>0</v>
      </c>
      <c r="L124" s="232">
        <v>0</v>
      </c>
      <c r="M124" s="232">
        <v>0</v>
      </c>
      <c r="N124" s="232">
        <v>0</v>
      </c>
    </row>
    <row r="125" spans="1:14" ht="10.7" customHeight="1">
      <c r="A125" s="240"/>
      <c r="B125" s="241" t="s">
        <v>270</v>
      </c>
      <c r="C125" s="231">
        <v>0</v>
      </c>
      <c r="D125" s="232">
        <v>0</v>
      </c>
      <c r="E125" s="232">
        <v>0</v>
      </c>
      <c r="F125" s="232">
        <v>0</v>
      </c>
      <c r="G125" s="232">
        <v>0</v>
      </c>
      <c r="H125" s="232">
        <v>0</v>
      </c>
      <c r="I125" s="232">
        <v>0</v>
      </c>
      <c r="J125" s="232">
        <v>0</v>
      </c>
      <c r="K125" s="232">
        <v>0</v>
      </c>
      <c r="L125" s="232">
        <v>0</v>
      </c>
      <c r="M125" s="232">
        <v>0</v>
      </c>
      <c r="N125" s="232">
        <v>0</v>
      </c>
    </row>
    <row r="126" spans="1:14" ht="10.7" customHeight="1">
      <c r="A126" s="242" t="s">
        <v>271</v>
      </c>
      <c r="B126" s="241" t="s">
        <v>314</v>
      </c>
      <c r="C126" s="231">
        <v>0</v>
      </c>
      <c r="D126" s="232">
        <v>0</v>
      </c>
      <c r="E126" s="232">
        <v>0</v>
      </c>
      <c r="F126" s="232">
        <v>0</v>
      </c>
      <c r="G126" s="232">
        <v>0</v>
      </c>
      <c r="H126" s="232">
        <v>0</v>
      </c>
      <c r="I126" s="232">
        <v>0</v>
      </c>
      <c r="J126" s="232">
        <v>0</v>
      </c>
      <c r="K126" s="232">
        <v>0</v>
      </c>
      <c r="L126" s="232">
        <v>0</v>
      </c>
      <c r="M126" s="232">
        <v>0</v>
      </c>
      <c r="N126" s="232">
        <v>0</v>
      </c>
    </row>
    <row r="127" spans="1:14" ht="10.7" customHeight="1">
      <c r="A127" s="242" t="s">
        <v>55</v>
      </c>
      <c r="B127" s="241" t="s">
        <v>136</v>
      </c>
      <c r="C127" s="231">
        <v>0</v>
      </c>
      <c r="D127" s="232">
        <v>0</v>
      </c>
      <c r="E127" s="232">
        <v>0</v>
      </c>
      <c r="F127" s="232">
        <v>0</v>
      </c>
      <c r="G127" s="232">
        <v>0</v>
      </c>
      <c r="H127" s="232">
        <v>0</v>
      </c>
      <c r="I127" s="232">
        <v>0</v>
      </c>
      <c r="J127" s="232">
        <v>0</v>
      </c>
      <c r="K127" s="232">
        <v>0</v>
      </c>
      <c r="L127" s="232">
        <v>0</v>
      </c>
      <c r="M127" s="232">
        <v>0</v>
      </c>
      <c r="N127" s="232">
        <v>0</v>
      </c>
    </row>
    <row r="128" spans="1:14" ht="10.7" customHeight="1">
      <c r="A128" s="242">
        <v>1</v>
      </c>
      <c r="B128" s="241" t="s">
        <v>315</v>
      </c>
      <c r="C128" s="231">
        <v>0</v>
      </c>
      <c r="D128" s="232">
        <v>0</v>
      </c>
      <c r="E128" s="232">
        <v>0</v>
      </c>
      <c r="F128" s="232">
        <v>0</v>
      </c>
      <c r="G128" s="232">
        <v>0</v>
      </c>
      <c r="H128" s="232">
        <v>0</v>
      </c>
      <c r="I128" s="232">
        <v>0</v>
      </c>
      <c r="J128" s="232">
        <v>0</v>
      </c>
      <c r="K128" s="232">
        <v>0</v>
      </c>
      <c r="L128" s="232">
        <v>0</v>
      </c>
      <c r="M128" s="232">
        <v>0</v>
      </c>
      <c r="N128" s="232">
        <v>0</v>
      </c>
    </row>
    <row r="129" spans="1:14" ht="10.7" customHeight="1">
      <c r="A129" s="242" t="s">
        <v>89</v>
      </c>
      <c r="B129" s="241" t="s">
        <v>28</v>
      </c>
      <c r="C129" s="231">
        <v>0</v>
      </c>
      <c r="D129" s="232">
        <v>0</v>
      </c>
      <c r="E129" s="232">
        <v>0</v>
      </c>
      <c r="F129" s="232">
        <v>0</v>
      </c>
      <c r="G129" s="232">
        <v>0</v>
      </c>
      <c r="H129" s="232">
        <v>0</v>
      </c>
      <c r="I129" s="232">
        <v>0</v>
      </c>
      <c r="J129" s="232">
        <v>0</v>
      </c>
      <c r="K129" s="232">
        <v>0</v>
      </c>
      <c r="L129" s="232">
        <v>0</v>
      </c>
      <c r="M129" s="232">
        <v>0</v>
      </c>
      <c r="N129" s="232">
        <v>0</v>
      </c>
    </row>
    <row r="130" spans="1:14" ht="10.7" customHeight="1">
      <c r="A130" s="242" t="s">
        <v>91</v>
      </c>
      <c r="B130" s="241" t="s">
        <v>27</v>
      </c>
      <c r="C130" s="231">
        <v>0</v>
      </c>
      <c r="D130" s="232">
        <v>0</v>
      </c>
      <c r="E130" s="232">
        <v>0</v>
      </c>
      <c r="F130" s="232">
        <v>0</v>
      </c>
      <c r="G130" s="232">
        <v>0</v>
      </c>
      <c r="H130" s="232">
        <v>0</v>
      </c>
      <c r="I130" s="232">
        <v>0</v>
      </c>
      <c r="J130" s="232">
        <v>0</v>
      </c>
      <c r="K130" s="232">
        <v>0</v>
      </c>
      <c r="L130" s="232">
        <v>0</v>
      </c>
      <c r="M130" s="232">
        <v>0</v>
      </c>
      <c r="N130" s="232">
        <v>0</v>
      </c>
    </row>
    <row r="131" spans="1:14" ht="10.7" customHeight="1">
      <c r="A131" s="242" t="s">
        <v>92</v>
      </c>
      <c r="B131" s="241" t="s">
        <v>137</v>
      </c>
      <c r="C131" s="231">
        <v>0</v>
      </c>
      <c r="D131" s="232">
        <v>0</v>
      </c>
      <c r="E131" s="232">
        <v>0</v>
      </c>
      <c r="F131" s="232">
        <v>0</v>
      </c>
      <c r="G131" s="232">
        <v>0</v>
      </c>
      <c r="H131" s="232">
        <v>0</v>
      </c>
      <c r="I131" s="232">
        <v>0</v>
      </c>
      <c r="J131" s="232">
        <v>0</v>
      </c>
      <c r="K131" s="232">
        <v>0</v>
      </c>
      <c r="L131" s="232">
        <v>0</v>
      </c>
      <c r="M131" s="232">
        <v>0</v>
      </c>
      <c r="N131" s="232">
        <v>0</v>
      </c>
    </row>
    <row r="132" spans="1:14" ht="10.7" customHeight="1">
      <c r="A132" s="242" t="s">
        <v>93</v>
      </c>
      <c r="B132" s="241" t="s">
        <v>138</v>
      </c>
      <c r="C132" s="231">
        <v>0</v>
      </c>
      <c r="D132" s="232">
        <v>0</v>
      </c>
      <c r="E132" s="232">
        <v>0</v>
      </c>
      <c r="F132" s="232">
        <v>0</v>
      </c>
      <c r="G132" s="232">
        <v>0</v>
      </c>
      <c r="H132" s="232">
        <v>0</v>
      </c>
      <c r="I132" s="232">
        <v>0</v>
      </c>
      <c r="J132" s="232">
        <v>0</v>
      </c>
      <c r="K132" s="232">
        <v>0</v>
      </c>
      <c r="L132" s="232">
        <v>0</v>
      </c>
      <c r="M132" s="232">
        <v>0</v>
      </c>
      <c r="N132" s="232">
        <v>0</v>
      </c>
    </row>
    <row r="133" spans="1:14" ht="10.7" customHeight="1">
      <c r="A133" s="242" t="s">
        <v>94</v>
      </c>
      <c r="B133" s="241" t="s">
        <v>139</v>
      </c>
      <c r="C133" s="231">
        <v>0</v>
      </c>
      <c r="D133" s="232">
        <v>0</v>
      </c>
      <c r="E133" s="232">
        <v>0</v>
      </c>
      <c r="F133" s="232">
        <v>0</v>
      </c>
      <c r="G133" s="232">
        <v>0</v>
      </c>
      <c r="H133" s="232">
        <v>0</v>
      </c>
      <c r="I133" s="232">
        <v>0</v>
      </c>
      <c r="J133" s="232">
        <v>0</v>
      </c>
      <c r="K133" s="232">
        <v>0</v>
      </c>
      <c r="L133" s="232">
        <v>0</v>
      </c>
      <c r="M133" s="232">
        <v>0</v>
      </c>
      <c r="N133" s="232">
        <v>0</v>
      </c>
    </row>
    <row r="134" spans="1:14" ht="10.7" customHeight="1">
      <c r="A134" s="242" t="s">
        <v>95</v>
      </c>
      <c r="B134" s="241" t="s">
        <v>272</v>
      </c>
      <c r="C134" s="231">
        <v>0</v>
      </c>
      <c r="D134" s="232">
        <v>0</v>
      </c>
      <c r="E134" s="232">
        <v>0</v>
      </c>
      <c r="F134" s="232">
        <v>0</v>
      </c>
      <c r="G134" s="232">
        <v>0</v>
      </c>
      <c r="H134" s="232">
        <v>0</v>
      </c>
      <c r="I134" s="232">
        <v>0</v>
      </c>
      <c r="J134" s="232">
        <v>0</v>
      </c>
      <c r="K134" s="232">
        <v>0</v>
      </c>
      <c r="L134" s="232">
        <v>0</v>
      </c>
      <c r="M134" s="232">
        <v>0</v>
      </c>
      <c r="N134" s="232">
        <v>0</v>
      </c>
    </row>
    <row r="135" spans="1:14" ht="10.7" customHeight="1">
      <c r="A135" s="242" t="s">
        <v>96</v>
      </c>
      <c r="B135" s="241" t="s">
        <v>273</v>
      </c>
      <c r="C135" s="231">
        <v>0</v>
      </c>
      <c r="D135" s="232">
        <v>0</v>
      </c>
      <c r="E135" s="232">
        <v>0</v>
      </c>
      <c r="F135" s="232">
        <v>0</v>
      </c>
      <c r="G135" s="232">
        <v>0</v>
      </c>
      <c r="H135" s="232">
        <v>0</v>
      </c>
      <c r="I135" s="232">
        <v>0</v>
      </c>
      <c r="J135" s="232">
        <v>0</v>
      </c>
      <c r="K135" s="232">
        <v>0</v>
      </c>
      <c r="L135" s="232">
        <v>0</v>
      </c>
      <c r="M135" s="232">
        <v>0</v>
      </c>
      <c r="N135" s="232">
        <v>0</v>
      </c>
    </row>
    <row r="136" spans="1:14" ht="10.7" customHeight="1">
      <c r="A136" s="242" t="s">
        <v>97</v>
      </c>
      <c r="B136" s="241" t="s">
        <v>274</v>
      </c>
      <c r="C136" s="231">
        <v>0</v>
      </c>
      <c r="D136" s="232">
        <v>0</v>
      </c>
      <c r="E136" s="232">
        <v>0</v>
      </c>
      <c r="F136" s="232">
        <v>0</v>
      </c>
      <c r="G136" s="232">
        <v>0</v>
      </c>
      <c r="H136" s="232">
        <v>0</v>
      </c>
      <c r="I136" s="232">
        <v>0</v>
      </c>
      <c r="J136" s="232">
        <v>0</v>
      </c>
      <c r="K136" s="232">
        <v>0</v>
      </c>
      <c r="L136" s="232">
        <v>0</v>
      </c>
      <c r="M136" s="232">
        <v>0</v>
      </c>
      <c r="N136" s="232">
        <v>0</v>
      </c>
    </row>
    <row r="137" spans="1:14" ht="10.7" customHeight="1">
      <c r="A137" s="242">
        <v>2</v>
      </c>
      <c r="B137" s="241" t="s">
        <v>316</v>
      </c>
      <c r="C137" s="231">
        <v>0</v>
      </c>
      <c r="D137" s="232">
        <v>0</v>
      </c>
      <c r="E137" s="232">
        <v>0</v>
      </c>
      <c r="F137" s="232">
        <v>0</v>
      </c>
      <c r="G137" s="232">
        <v>0</v>
      </c>
      <c r="H137" s="232">
        <v>0</v>
      </c>
      <c r="I137" s="232">
        <v>0</v>
      </c>
      <c r="J137" s="232">
        <v>0</v>
      </c>
      <c r="K137" s="232">
        <v>0</v>
      </c>
      <c r="L137" s="232">
        <v>0</v>
      </c>
      <c r="M137" s="232">
        <v>0</v>
      </c>
      <c r="N137" s="232">
        <v>0</v>
      </c>
    </row>
    <row r="138" spans="1:14" ht="10.7" customHeight="1">
      <c r="A138" s="242" t="s">
        <v>98</v>
      </c>
      <c r="B138" s="241" t="s">
        <v>28</v>
      </c>
      <c r="C138" s="231">
        <v>0</v>
      </c>
      <c r="D138" s="232">
        <v>0</v>
      </c>
      <c r="E138" s="232">
        <v>0</v>
      </c>
      <c r="F138" s="232">
        <v>0</v>
      </c>
      <c r="G138" s="232">
        <v>0</v>
      </c>
      <c r="H138" s="232">
        <v>0</v>
      </c>
      <c r="I138" s="232">
        <v>0</v>
      </c>
      <c r="J138" s="232">
        <v>0</v>
      </c>
      <c r="K138" s="232">
        <v>0</v>
      </c>
      <c r="L138" s="232">
        <v>0</v>
      </c>
      <c r="M138" s="232">
        <v>0</v>
      </c>
      <c r="N138" s="232">
        <v>0</v>
      </c>
    </row>
    <row r="139" spans="1:14" ht="10.7" customHeight="1">
      <c r="A139" s="242" t="s">
        <v>99</v>
      </c>
      <c r="B139" s="241" t="s">
        <v>27</v>
      </c>
      <c r="C139" s="231">
        <v>0</v>
      </c>
      <c r="D139" s="232">
        <v>0</v>
      </c>
      <c r="E139" s="232">
        <v>0</v>
      </c>
      <c r="F139" s="232">
        <v>0</v>
      </c>
      <c r="G139" s="232">
        <v>0</v>
      </c>
      <c r="H139" s="232">
        <v>0</v>
      </c>
      <c r="I139" s="232">
        <v>0</v>
      </c>
      <c r="J139" s="232">
        <v>0</v>
      </c>
      <c r="K139" s="232">
        <v>0</v>
      </c>
      <c r="L139" s="232">
        <v>0</v>
      </c>
      <c r="M139" s="232">
        <v>0</v>
      </c>
      <c r="N139" s="232">
        <v>0</v>
      </c>
    </row>
    <row r="140" spans="1:14" ht="10.7" customHeight="1">
      <c r="A140" s="242" t="s">
        <v>100</v>
      </c>
      <c r="B140" s="241" t="s">
        <v>275</v>
      </c>
      <c r="C140" s="231">
        <v>0</v>
      </c>
      <c r="D140" s="232">
        <v>0</v>
      </c>
      <c r="E140" s="232">
        <v>0</v>
      </c>
      <c r="F140" s="232">
        <v>0</v>
      </c>
      <c r="G140" s="232">
        <v>0</v>
      </c>
      <c r="H140" s="232">
        <v>0</v>
      </c>
      <c r="I140" s="232">
        <v>0</v>
      </c>
      <c r="J140" s="232">
        <v>0</v>
      </c>
      <c r="K140" s="232">
        <v>0</v>
      </c>
      <c r="L140" s="232">
        <v>0</v>
      </c>
      <c r="M140" s="232">
        <v>0</v>
      </c>
      <c r="N140" s="232">
        <v>0</v>
      </c>
    </row>
    <row r="141" spans="1:14" ht="10.7" customHeight="1">
      <c r="A141" s="242" t="s">
        <v>101</v>
      </c>
      <c r="B141" s="241" t="s">
        <v>137</v>
      </c>
      <c r="C141" s="231">
        <v>0</v>
      </c>
      <c r="D141" s="232">
        <v>0</v>
      </c>
      <c r="E141" s="232">
        <v>0</v>
      </c>
      <c r="F141" s="232">
        <v>0</v>
      </c>
      <c r="G141" s="232">
        <v>0</v>
      </c>
      <c r="H141" s="232">
        <v>0</v>
      </c>
      <c r="I141" s="232">
        <v>0</v>
      </c>
      <c r="J141" s="232">
        <v>0</v>
      </c>
      <c r="K141" s="232">
        <v>0</v>
      </c>
      <c r="L141" s="232">
        <v>0</v>
      </c>
      <c r="M141" s="232">
        <v>0</v>
      </c>
      <c r="N141" s="232">
        <v>0</v>
      </c>
    </row>
    <row r="142" spans="1:14" ht="10.7" customHeight="1">
      <c r="A142" s="242" t="s">
        <v>102</v>
      </c>
      <c r="B142" s="241" t="s">
        <v>139</v>
      </c>
      <c r="C142" s="231">
        <v>0</v>
      </c>
      <c r="D142" s="232">
        <v>0</v>
      </c>
      <c r="E142" s="232">
        <v>0</v>
      </c>
      <c r="F142" s="232">
        <v>0</v>
      </c>
      <c r="G142" s="232">
        <v>0</v>
      </c>
      <c r="H142" s="232">
        <v>0</v>
      </c>
      <c r="I142" s="232">
        <v>0</v>
      </c>
      <c r="J142" s="232">
        <v>0</v>
      </c>
      <c r="K142" s="232">
        <v>0</v>
      </c>
      <c r="L142" s="232">
        <v>0</v>
      </c>
      <c r="M142" s="232">
        <v>0</v>
      </c>
      <c r="N142" s="232">
        <v>0</v>
      </c>
    </row>
    <row r="143" spans="1:14" ht="10.7" customHeight="1">
      <c r="A143" s="242" t="s">
        <v>103</v>
      </c>
      <c r="B143" s="241" t="s">
        <v>276</v>
      </c>
      <c r="C143" s="231">
        <v>0</v>
      </c>
      <c r="D143" s="232">
        <v>0</v>
      </c>
      <c r="E143" s="232">
        <v>0</v>
      </c>
      <c r="F143" s="232">
        <v>0</v>
      </c>
      <c r="G143" s="232">
        <v>0</v>
      </c>
      <c r="H143" s="232">
        <v>0</v>
      </c>
      <c r="I143" s="232">
        <v>0</v>
      </c>
      <c r="J143" s="232">
        <v>0</v>
      </c>
      <c r="K143" s="232">
        <v>0</v>
      </c>
      <c r="L143" s="232">
        <v>0</v>
      </c>
      <c r="M143" s="232">
        <v>0</v>
      </c>
      <c r="N143" s="232">
        <v>0</v>
      </c>
    </row>
    <row r="144" spans="1:14" ht="10.7" customHeight="1">
      <c r="A144" s="242" t="s">
        <v>104</v>
      </c>
      <c r="B144" s="241" t="s">
        <v>277</v>
      </c>
      <c r="C144" s="231">
        <v>0</v>
      </c>
      <c r="D144" s="232">
        <v>0</v>
      </c>
      <c r="E144" s="232">
        <v>0</v>
      </c>
      <c r="F144" s="232">
        <v>0</v>
      </c>
      <c r="G144" s="232">
        <v>0</v>
      </c>
      <c r="H144" s="232">
        <v>0</v>
      </c>
      <c r="I144" s="232">
        <v>0</v>
      </c>
      <c r="J144" s="232">
        <v>0</v>
      </c>
      <c r="K144" s="232">
        <v>0</v>
      </c>
      <c r="L144" s="232">
        <v>0</v>
      </c>
      <c r="M144" s="232">
        <v>0</v>
      </c>
      <c r="N144" s="232">
        <v>0</v>
      </c>
    </row>
    <row r="145" spans="1:14" ht="10.7" customHeight="1">
      <c r="A145" s="242" t="s">
        <v>105</v>
      </c>
      <c r="B145" s="241" t="s">
        <v>274</v>
      </c>
      <c r="C145" s="231">
        <v>0</v>
      </c>
      <c r="D145" s="232">
        <v>0</v>
      </c>
      <c r="E145" s="232">
        <v>0</v>
      </c>
      <c r="F145" s="232">
        <v>0</v>
      </c>
      <c r="G145" s="232">
        <v>0</v>
      </c>
      <c r="H145" s="232">
        <v>0</v>
      </c>
      <c r="I145" s="232">
        <v>0</v>
      </c>
      <c r="J145" s="232">
        <v>0</v>
      </c>
      <c r="K145" s="232">
        <v>0</v>
      </c>
      <c r="L145" s="232">
        <v>0</v>
      </c>
      <c r="M145" s="232">
        <v>0</v>
      </c>
      <c r="N145" s="232">
        <v>0</v>
      </c>
    </row>
    <row r="146" spans="1:14" ht="10.7" customHeight="1">
      <c r="A146" s="242" t="s">
        <v>59</v>
      </c>
      <c r="B146" s="241" t="s">
        <v>67</v>
      </c>
      <c r="C146" s="231">
        <v>0</v>
      </c>
      <c r="D146" s="232">
        <v>0</v>
      </c>
      <c r="E146" s="232">
        <v>0</v>
      </c>
      <c r="F146" s="232">
        <v>0</v>
      </c>
      <c r="G146" s="232">
        <v>0</v>
      </c>
      <c r="H146" s="232">
        <v>0</v>
      </c>
      <c r="I146" s="232">
        <v>0</v>
      </c>
      <c r="J146" s="232">
        <v>0</v>
      </c>
      <c r="K146" s="232">
        <v>0</v>
      </c>
      <c r="L146" s="232">
        <v>0</v>
      </c>
      <c r="M146" s="232">
        <v>0</v>
      </c>
      <c r="N146" s="232">
        <v>0</v>
      </c>
    </row>
    <row r="147" spans="1:14" ht="10.7" customHeight="1">
      <c r="A147" s="242">
        <v>1</v>
      </c>
      <c r="B147" s="241" t="s">
        <v>278</v>
      </c>
      <c r="C147" s="231">
        <v>0</v>
      </c>
      <c r="D147" s="232">
        <v>0</v>
      </c>
      <c r="E147" s="232">
        <v>0</v>
      </c>
      <c r="F147" s="232">
        <v>0</v>
      </c>
      <c r="G147" s="232">
        <v>0</v>
      </c>
      <c r="H147" s="232">
        <v>0</v>
      </c>
      <c r="I147" s="232">
        <v>0</v>
      </c>
      <c r="J147" s="232">
        <v>0</v>
      </c>
      <c r="K147" s="232">
        <v>0</v>
      </c>
      <c r="L147" s="232">
        <v>0</v>
      </c>
      <c r="M147" s="232">
        <v>0</v>
      </c>
      <c r="N147" s="232">
        <v>0</v>
      </c>
    </row>
    <row r="148" spans="1:14" ht="10.7" customHeight="1">
      <c r="A148" s="242" t="s">
        <v>89</v>
      </c>
      <c r="B148" s="241" t="s">
        <v>74</v>
      </c>
      <c r="C148" s="231">
        <v>0</v>
      </c>
      <c r="D148" s="232">
        <v>0</v>
      </c>
      <c r="E148" s="232">
        <v>0</v>
      </c>
      <c r="F148" s="232">
        <v>0</v>
      </c>
      <c r="G148" s="232">
        <v>0</v>
      </c>
      <c r="H148" s="232">
        <v>0</v>
      </c>
      <c r="I148" s="232">
        <v>0</v>
      </c>
      <c r="J148" s="232">
        <v>0</v>
      </c>
      <c r="K148" s="232">
        <v>0</v>
      </c>
      <c r="L148" s="232">
        <v>0</v>
      </c>
      <c r="M148" s="232">
        <v>0</v>
      </c>
      <c r="N148" s="232">
        <v>0</v>
      </c>
    </row>
    <row r="149" spans="1:14" ht="10.7" customHeight="1">
      <c r="A149" s="242" t="s">
        <v>91</v>
      </c>
      <c r="B149" s="241" t="s">
        <v>73</v>
      </c>
      <c r="C149" s="231">
        <v>0</v>
      </c>
      <c r="D149" s="232">
        <v>0</v>
      </c>
      <c r="E149" s="232">
        <v>0</v>
      </c>
      <c r="F149" s="232">
        <v>0</v>
      </c>
      <c r="G149" s="232">
        <v>0</v>
      </c>
      <c r="H149" s="232">
        <v>0</v>
      </c>
      <c r="I149" s="232">
        <v>0</v>
      </c>
      <c r="J149" s="232">
        <v>0</v>
      </c>
      <c r="K149" s="232">
        <v>0</v>
      </c>
      <c r="L149" s="232">
        <v>0</v>
      </c>
      <c r="M149" s="232">
        <v>0</v>
      </c>
      <c r="N149" s="232">
        <v>0</v>
      </c>
    </row>
    <row r="150" spans="1:14" ht="10.7" customHeight="1">
      <c r="A150" s="242" t="s">
        <v>92</v>
      </c>
      <c r="B150" s="241" t="s">
        <v>140</v>
      </c>
      <c r="C150" s="231">
        <v>0</v>
      </c>
      <c r="D150" s="232">
        <v>0</v>
      </c>
      <c r="E150" s="232">
        <v>0</v>
      </c>
      <c r="F150" s="232">
        <v>0</v>
      </c>
      <c r="G150" s="232">
        <v>0</v>
      </c>
      <c r="H150" s="232">
        <v>0</v>
      </c>
      <c r="I150" s="232">
        <v>0</v>
      </c>
      <c r="J150" s="232">
        <v>0</v>
      </c>
      <c r="K150" s="232">
        <v>0</v>
      </c>
      <c r="L150" s="232">
        <v>0</v>
      </c>
      <c r="M150" s="232">
        <v>0</v>
      </c>
      <c r="N150" s="232">
        <v>0</v>
      </c>
    </row>
    <row r="151" spans="1:14" ht="10.7" customHeight="1">
      <c r="A151" s="242" t="s">
        <v>93</v>
      </c>
      <c r="B151" s="241" t="s">
        <v>141</v>
      </c>
      <c r="C151" s="231">
        <v>0</v>
      </c>
      <c r="D151" s="232">
        <v>0</v>
      </c>
      <c r="E151" s="232">
        <v>0</v>
      </c>
      <c r="F151" s="232">
        <v>0</v>
      </c>
      <c r="G151" s="232">
        <v>0</v>
      </c>
      <c r="H151" s="232">
        <v>0</v>
      </c>
      <c r="I151" s="232">
        <v>0</v>
      </c>
      <c r="J151" s="232">
        <v>0</v>
      </c>
      <c r="K151" s="232">
        <v>0</v>
      </c>
      <c r="L151" s="232">
        <v>0</v>
      </c>
      <c r="M151" s="232">
        <v>0</v>
      </c>
      <c r="N151" s="232">
        <v>0</v>
      </c>
    </row>
    <row r="152" spans="1:14" ht="10.7" customHeight="1">
      <c r="A152" s="242" t="s">
        <v>94</v>
      </c>
      <c r="B152" s="241" t="s">
        <v>142</v>
      </c>
      <c r="C152" s="231">
        <v>0</v>
      </c>
      <c r="D152" s="232">
        <v>0</v>
      </c>
      <c r="E152" s="232">
        <v>0</v>
      </c>
      <c r="F152" s="232">
        <v>0</v>
      </c>
      <c r="G152" s="232">
        <v>0</v>
      </c>
      <c r="H152" s="232">
        <v>0</v>
      </c>
      <c r="I152" s="232">
        <v>0</v>
      </c>
      <c r="J152" s="232">
        <v>0</v>
      </c>
      <c r="K152" s="232">
        <v>0</v>
      </c>
      <c r="L152" s="232">
        <v>0</v>
      </c>
      <c r="M152" s="232">
        <v>0</v>
      </c>
      <c r="N152" s="232">
        <v>0</v>
      </c>
    </row>
    <row r="153" spans="1:14" ht="10.7" customHeight="1">
      <c r="A153" s="240"/>
      <c r="B153" s="241" t="s">
        <v>279</v>
      </c>
      <c r="C153" s="231">
        <v>0</v>
      </c>
      <c r="D153" s="232">
        <v>0</v>
      </c>
      <c r="E153" s="232">
        <v>0</v>
      </c>
      <c r="F153" s="232">
        <v>0</v>
      </c>
      <c r="G153" s="232">
        <v>0</v>
      </c>
      <c r="H153" s="232">
        <v>0</v>
      </c>
      <c r="I153" s="232">
        <v>0</v>
      </c>
      <c r="J153" s="232">
        <v>0</v>
      </c>
      <c r="K153" s="232">
        <v>0</v>
      </c>
      <c r="L153" s="232">
        <v>0</v>
      </c>
      <c r="M153" s="232">
        <v>0</v>
      </c>
      <c r="N153" s="232">
        <v>0</v>
      </c>
    </row>
    <row r="154" spans="1:14" ht="10.7" customHeight="1">
      <c r="A154" s="240"/>
      <c r="B154" s="241" t="s">
        <v>280</v>
      </c>
      <c r="C154" s="231">
        <v>0</v>
      </c>
      <c r="D154" s="232">
        <v>0</v>
      </c>
      <c r="E154" s="232">
        <v>0</v>
      </c>
      <c r="F154" s="232">
        <v>0</v>
      </c>
      <c r="G154" s="232">
        <v>0</v>
      </c>
      <c r="H154" s="232">
        <v>0</v>
      </c>
      <c r="I154" s="232">
        <v>0</v>
      </c>
      <c r="J154" s="232">
        <v>0</v>
      </c>
      <c r="K154" s="232">
        <v>0</v>
      </c>
      <c r="L154" s="232">
        <v>0</v>
      </c>
      <c r="M154" s="232">
        <v>0</v>
      </c>
      <c r="N154" s="232">
        <v>0</v>
      </c>
    </row>
    <row r="155" spans="1:14" ht="10.7" customHeight="1">
      <c r="A155" s="240"/>
      <c r="B155" s="241" t="s">
        <v>281</v>
      </c>
      <c r="C155" s="231">
        <v>0</v>
      </c>
      <c r="D155" s="232">
        <v>0</v>
      </c>
      <c r="E155" s="232">
        <v>0</v>
      </c>
      <c r="F155" s="232">
        <v>0</v>
      </c>
      <c r="G155" s="232">
        <v>0</v>
      </c>
      <c r="H155" s="232">
        <v>0</v>
      </c>
      <c r="I155" s="232">
        <v>0</v>
      </c>
      <c r="J155" s="232">
        <v>0</v>
      </c>
      <c r="K155" s="232">
        <v>0</v>
      </c>
      <c r="L155" s="232">
        <v>0</v>
      </c>
      <c r="M155" s="232">
        <v>0</v>
      </c>
      <c r="N155" s="232">
        <v>0</v>
      </c>
    </row>
    <row r="156" spans="1:14" ht="10.7" customHeight="1">
      <c r="A156" s="240"/>
      <c r="B156" s="241" t="s">
        <v>282</v>
      </c>
      <c r="C156" s="231">
        <v>0</v>
      </c>
      <c r="D156" s="232">
        <v>0</v>
      </c>
      <c r="E156" s="232">
        <v>0</v>
      </c>
      <c r="F156" s="232">
        <v>0</v>
      </c>
      <c r="G156" s="232">
        <v>0</v>
      </c>
      <c r="H156" s="232">
        <v>0</v>
      </c>
      <c r="I156" s="232">
        <v>0</v>
      </c>
      <c r="J156" s="232">
        <v>0</v>
      </c>
      <c r="K156" s="232">
        <v>0</v>
      </c>
      <c r="L156" s="232">
        <v>0</v>
      </c>
      <c r="M156" s="232">
        <v>0</v>
      </c>
      <c r="N156" s="232">
        <v>0</v>
      </c>
    </row>
    <row r="157" spans="1:14" ht="10.7" customHeight="1">
      <c r="A157" s="242" t="s">
        <v>95</v>
      </c>
      <c r="B157" s="241" t="s">
        <v>283</v>
      </c>
      <c r="C157" s="231">
        <v>0</v>
      </c>
      <c r="D157" s="232">
        <v>0</v>
      </c>
      <c r="E157" s="232">
        <v>0</v>
      </c>
      <c r="F157" s="232">
        <v>0</v>
      </c>
      <c r="G157" s="232">
        <v>0</v>
      </c>
      <c r="H157" s="232">
        <v>0</v>
      </c>
      <c r="I157" s="232">
        <v>0</v>
      </c>
      <c r="J157" s="232">
        <v>0</v>
      </c>
      <c r="K157" s="232">
        <v>0</v>
      </c>
      <c r="L157" s="232">
        <v>0</v>
      </c>
      <c r="M157" s="232">
        <v>0</v>
      </c>
      <c r="N157" s="232">
        <v>0</v>
      </c>
    </row>
    <row r="158" spans="1:14" ht="10.7" customHeight="1">
      <c r="A158" s="242" t="s">
        <v>96</v>
      </c>
      <c r="B158" s="241" t="s">
        <v>34</v>
      </c>
      <c r="C158" s="231">
        <v>0</v>
      </c>
      <c r="D158" s="232">
        <v>0</v>
      </c>
      <c r="E158" s="232">
        <v>0</v>
      </c>
      <c r="F158" s="232">
        <v>0</v>
      </c>
      <c r="G158" s="232">
        <v>0</v>
      </c>
      <c r="H158" s="232">
        <v>0</v>
      </c>
      <c r="I158" s="232">
        <v>0</v>
      </c>
      <c r="J158" s="232">
        <v>0</v>
      </c>
      <c r="K158" s="232">
        <v>0</v>
      </c>
      <c r="L158" s="232">
        <v>0</v>
      </c>
      <c r="M158" s="232">
        <v>0</v>
      </c>
      <c r="N158" s="232">
        <v>0</v>
      </c>
    </row>
    <row r="159" spans="1:14" ht="10.7" customHeight="1">
      <c r="A159" s="242">
        <v>2</v>
      </c>
      <c r="B159" s="241" t="s">
        <v>71</v>
      </c>
      <c r="C159" s="231">
        <v>0</v>
      </c>
      <c r="D159" s="232">
        <v>0</v>
      </c>
      <c r="E159" s="232">
        <v>0</v>
      </c>
      <c r="F159" s="232">
        <v>0</v>
      </c>
      <c r="G159" s="232">
        <v>0</v>
      </c>
      <c r="H159" s="232">
        <v>0</v>
      </c>
      <c r="I159" s="232">
        <v>0</v>
      </c>
      <c r="J159" s="232">
        <v>0</v>
      </c>
      <c r="K159" s="232">
        <v>0</v>
      </c>
      <c r="L159" s="232">
        <v>0</v>
      </c>
      <c r="M159" s="232">
        <v>0</v>
      </c>
      <c r="N159" s="232">
        <v>0</v>
      </c>
    </row>
    <row r="160" spans="1:14" ht="10.7" customHeight="1">
      <c r="A160" s="242" t="s">
        <v>60</v>
      </c>
      <c r="B160" s="241" t="s">
        <v>284</v>
      </c>
      <c r="C160" s="231">
        <v>0</v>
      </c>
      <c r="D160" s="232">
        <v>0</v>
      </c>
      <c r="E160" s="232">
        <v>0</v>
      </c>
      <c r="F160" s="232">
        <v>0</v>
      </c>
      <c r="G160" s="232">
        <v>0</v>
      </c>
      <c r="H160" s="232">
        <v>0</v>
      </c>
      <c r="I160" s="232">
        <v>0</v>
      </c>
      <c r="J160" s="232">
        <v>0</v>
      </c>
      <c r="K160" s="232">
        <v>0</v>
      </c>
      <c r="L160" s="232">
        <v>0</v>
      </c>
      <c r="M160" s="232">
        <v>0</v>
      </c>
      <c r="N160" s="232">
        <v>0</v>
      </c>
    </row>
    <row r="161" spans="1:14" ht="10.7" customHeight="1">
      <c r="A161" s="242" t="s">
        <v>61</v>
      </c>
      <c r="B161" s="241" t="s">
        <v>174</v>
      </c>
      <c r="C161" s="231">
        <v>0</v>
      </c>
      <c r="D161" s="232">
        <v>0</v>
      </c>
      <c r="E161" s="232">
        <v>0</v>
      </c>
      <c r="F161" s="232">
        <v>0</v>
      </c>
      <c r="G161" s="232">
        <v>0</v>
      </c>
      <c r="H161" s="232">
        <v>0</v>
      </c>
      <c r="I161" s="232">
        <v>0</v>
      </c>
      <c r="J161" s="232">
        <v>0</v>
      </c>
      <c r="K161" s="232">
        <v>0</v>
      </c>
      <c r="L161" s="232">
        <v>0</v>
      </c>
      <c r="M161" s="232">
        <v>0</v>
      </c>
      <c r="N161" s="232">
        <v>0</v>
      </c>
    </row>
    <row r="162" spans="1:14" ht="10.7" customHeight="1">
      <c r="A162" s="242">
        <v>1</v>
      </c>
      <c r="B162" s="241" t="s">
        <v>143</v>
      </c>
      <c r="C162" s="231">
        <v>0</v>
      </c>
      <c r="D162" s="232">
        <v>0</v>
      </c>
      <c r="E162" s="232">
        <v>0</v>
      </c>
      <c r="F162" s="232">
        <v>0</v>
      </c>
      <c r="G162" s="232">
        <v>0</v>
      </c>
      <c r="H162" s="232">
        <v>0</v>
      </c>
      <c r="I162" s="232">
        <v>0</v>
      </c>
      <c r="J162" s="232">
        <v>0</v>
      </c>
      <c r="K162" s="232">
        <v>0</v>
      </c>
      <c r="L162" s="232">
        <v>0</v>
      </c>
      <c r="M162" s="232">
        <v>0</v>
      </c>
      <c r="N162" s="232">
        <v>0</v>
      </c>
    </row>
    <row r="163" spans="1:14" ht="10.7" customHeight="1">
      <c r="A163" s="242">
        <v>2</v>
      </c>
      <c r="B163" s="241" t="s">
        <v>144</v>
      </c>
      <c r="C163" s="231">
        <v>0</v>
      </c>
      <c r="D163" s="232">
        <v>0</v>
      </c>
      <c r="E163" s="232">
        <v>0</v>
      </c>
      <c r="F163" s="232">
        <v>0</v>
      </c>
      <c r="G163" s="232">
        <v>0</v>
      </c>
      <c r="H163" s="232">
        <v>0</v>
      </c>
      <c r="I163" s="232">
        <v>0</v>
      </c>
      <c r="J163" s="232">
        <v>0</v>
      </c>
      <c r="K163" s="232">
        <v>0</v>
      </c>
      <c r="L163" s="232">
        <v>0</v>
      </c>
      <c r="M163" s="232">
        <v>0</v>
      </c>
      <c r="N163" s="232">
        <v>0</v>
      </c>
    </row>
    <row r="164" spans="1:14" ht="10.7" customHeight="1">
      <c r="A164" s="242" t="s">
        <v>63</v>
      </c>
      <c r="B164" s="241" t="s">
        <v>285</v>
      </c>
      <c r="C164" s="231">
        <v>0</v>
      </c>
      <c r="D164" s="232">
        <v>0</v>
      </c>
      <c r="E164" s="232">
        <v>0</v>
      </c>
      <c r="F164" s="232">
        <v>0</v>
      </c>
      <c r="G164" s="232">
        <v>0</v>
      </c>
      <c r="H164" s="232">
        <v>0</v>
      </c>
      <c r="I164" s="232">
        <v>0</v>
      </c>
      <c r="J164" s="232">
        <v>0</v>
      </c>
      <c r="K164" s="232">
        <v>0</v>
      </c>
      <c r="L164" s="232">
        <v>0</v>
      </c>
      <c r="M164" s="232">
        <v>0</v>
      </c>
      <c r="N164" s="232">
        <v>0</v>
      </c>
    </row>
    <row r="165" spans="1:14" ht="10.7" customHeight="1">
      <c r="A165" s="242">
        <v>1</v>
      </c>
      <c r="B165" s="241" t="s">
        <v>286</v>
      </c>
      <c r="C165" s="231">
        <v>0</v>
      </c>
      <c r="D165" s="232">
        <v>0</v>
      </c>
      <c r="E165" s="232">
        <v>0</v>
      </c>
      <c r="F165" s="232">
        <v>0</v>
      </c>
      <c r="G165" s="232">
        <v>0</v>
      </c>
      <c r="H165" s="232">
        <v>0</v>
      </c>
      <c r="I165" s="232">
        <v>0</v>
      </c>
      <c r="J165" s="232">
        <v>0</v>
      </c>
      <c r="K165" s="232">
        <v>0</v>
      </c>
      <c r="L165" s="232">
        <v>0</v>
      </c>
      <c r="M165" s="232">
        <v>0</v>
      </c>
      <c r="N165" s="232">
        <v>0</v>
      </c>
    </row>
    <row r="166" spans="1:14" ht="10.7" customHeight="1">
      <c r="A166" s="242" t="s">
        <v>89</v>
      </c>
      <c r="B166" s="241" t="s">
        <v>145</v>
      </c>
      <c r="C166" s="231">
        <v>0</v>
      </c>
      <c r="D166" s="232">
        <v>0</v>
      </c>
      <c r="E166" s="232">
        <v>0</v>
      </c>
      <c r="F166" s="232">
        <v>0</v>
      </c>
      <c r="G166" s="232">
        <v>0</v>
      </c>
      <c r="H166" s="232">
        <v>0</v>
      </c>
      <c r="I166" s="232">
        <v>0</v>
      </c>
      <c r="J166" s="232">
        <v>0</v>
      </c>
      <c r="K166" s="232">
        <v>0</v>
      </c>
      <c r="L166" s="232">
        <v>0</v>
      </c>
      <c r="M166" s="232">
        <v>0</v>
      </c>
      <c r="N166" s="232">
        <v>0</v>
      </c>
    </row>
    <row r="167" spans="1:14" ht="10.7" customHeight="1">
      <c r="A167" s="242" t="s">
        <v>91</v>
      </c>
      <c r="B167" s="241" t="s">
        <v>146</v>
      </c>
      <c r="C167" s="231">
        <v>0</v>
      </c>
      <c r="D167" s="232">
        <v>0</v>
      </c>
      <c r="E167" s="232">
        <v>0</v>
      </c>
      <c r="F167" s="232">
        <v>0</v>
      </c>
      <c r="G167" s="232">
        <v>0</v>
      </c>
      <c r="H167" s="232">
        <v>0</v>
      </c>
      <c r="I167" s="232">
        <v>0</v>
      </c>
      <c r="J167" s="232">
        <v>0</v>
      </c>
      <c r="K167" s="232">
        <v>0</v>
      </c>
      <c r="L167" s="232">
        <v>0</v>
      </c>
      <c r="M167" s="232">
        <v>0</v>
      </c>
      <c r="N167" s="232">
        <v>0</v>
      </c>
    </row>
    <row r="168" spans="1:14" ht="10.7" customHeight="1">
      <c r="A168" s="242">
        <v>2</v>
      </c>
      <c r="B168" s="241" t="s">
        <v>147</v>
      </c>
      <c r="C168" s="231">
        <v>0</v>
      </c>
      <c r="D168" s="232">
        <v>0</v>
      </c>
      <c r="E168" s="232">
        <v>0</v>
      </c>
      <c r="F168" s="232">
        <v>0</v>
      </c>
      <c r="G168" s="232">
        <v>0</v>
      </c>
      <c r="H168" s="232">
        <v>0</v>
      </c>
      <c r="I168" s="232">
        <v>0</v>
      </c>
      <c r="J168" s="232">
        <v>0</v>
      </c>
      <c r="K168" s="232">
        <v>0</v>
      </c>
      <c r="L168" s="232">
        <v>0</v>
      </c>
      <c r="M168" s="232">
        <v>0</v>
      </c>
      <c r="N168" s="232">
        <v>0</v>
      </c>
    </row>
    <row r="169" spans="1:14" ht="10.7" customHeight="1">
      <c r="A169" s="242" t="s">
        <v>148</v>
      </c>
      <c r="B169" s="241" t="s">
        <v>149</v>
      </c>
      <c r="C169" s="231">
        <v>0</v>
      </c>
      <c r="D169" s="232">
        <v>0</v>
      </c>
      <c r="E169" s="232">
        <v>0</v>
      </c>
      <c r="F169" s="232">
        <v>0</v>
      </c>
      <c r="G169" s="232">
        <v>0</v>
      </c>
      <c r="H169" s="232">
        <v>0</v>
      </c>
      <c r="I169" s="232">
        <v>0</v>
      </c>
      <c r="J169" s="232">
        <v>0</v>
      </c>
      <c r="K169" s="232">
        <v>0</v>
      </c>
      <c r="L169" s="232">
        <v>0</v>
      </c>
      <c r="M169" s="232">
        <v>0</v>
      </c>
      <c r="N169" s="232">
        <v>0</v>
      </c>
    </row>
    <row r="170" spans="1:14" ht="10.7" customHeight="1">
      <c r="A170" s="242" t="s">
        <v>150</v>
      </c>
      <c r="B170" s="241" t="s">
        <v>287</v>
      </c>
      <c r="C170" s="231">
        <v>0</v>
      </c>
      <c r="D170" s="232">
        <v>0</v>
      </c>
      <c r="E170" s="232">
        <v>0</v>
      </c>
      <c r="F170" s="232">
        <v>0</v>
      </c>
      <c r="G170" s="232">
        <v>0</v>
      </c>
      <c r="H170" s="232">
        <v>0</v>
      </c>
      <c r="I170" s="232">
        <v>0</v>
      </c>
      <c r="J170" s="232">
        <v>0</v>
      </c>
      <c r="K170" s="232">
        <v>0</v>
      </c>
      <c r="L170" s="232">
        <v>0</v>
      </c>
      <c r="M170" s="232">
        <v>0</v>
      </c>
      <c r="N170" s="232">
        <v>0</v>
      </c>
    </row>
    <row r="171" spans="1:14" ht="10.7" customHeight="1">
      <c r="A171" s="240"/>
      <c r="B171" s="241" t="s">
        <v>288</v>
      </c>
      <c r="C171" s="231">
        <v>0</v>
      </c>
      <c r="D171" s="232">
        <v>0</v>
      </c>
      <c r="E171" s="232">
        <v>0</v>
      </c>
      <c r="F171" s="232">
        <v>0</v>
      </c>
      <c r="G171" s="232">
        <v>0</v>
      </c>
      <c r="H171" s="232">
        <v>0</v>
      </c>
      <c r="I171" s="232">
        <v>0</v>
      </c>
      <c r="J171" s="232">
        <v>0</v>
      </c>
      <c r="K171" s="232">
        <v>0</v>
      </c>
      <c r="L171" s="232">
        <v>0</v>
      </c>
      <c r="M171" s="232">
        <v>0</v>
      </c>
      <c r="N171" s="232">
        <v>0</v>
      </c>
    </row>
    <row r="172" spans="1:14" ht="10.7" customHeight="1">
      <c r="A172" s="242" t="s">
        <v>57</v>
      </c>
      <c r="B172" s="241" t="s">
        <v>153</v>
      </c>
      <c r="C172" s="231">
        <v>0</v>
      </c>
      <c r="D172" s="232">
        <v>0</v>
      </c>
      <c r="E172" s="232">
        <v>0</v>
      </c>
      <c r="F172" s="232">
        <v>0</v>
      </c>
      <c r="G172" s="232">
        <v>0</v>
      </c>
      <c r="H172" s="232">
        <v>0</v>
      </c>
      <c r="I172" s="232">
        <v>0</v>
      </c>
      <c r="J172" s="232">
        <v>0</v>
      </c>
      <c r="K172" s="232">
        <v>0</v>
      </c>
      <c r="L172" s="232">
        <v>0</v>
      </c>
      <c r="M172" s="232">
        <v>0</v>
      </c>
      <c r="N172" s="232">
        <v>0</v>
      </c>
    </row>
    <row r="173" spans="1:14" ht="10.7" customHeight="1">
      <c r="A173" s="242" t="s">
        <v>24</v>
      </c>
      <c r="B173" s="241" t="s">
        <v>289</v>
      </c>
      <c r="C173" s="231">
        <v>0</v>
      </c>
      <c r="D173" s="232">
        <v>0</v>
      </c>
      <c r="E173" s="232">
        <v>0</v>
      </c>
      <c r="F173" s="232">
        <v>0</v>
      </c>
      <c r="G173" s="232">
        <v>0</v>
      </c>
      <c r="H173" s="232">
        <v>0</v>
      </c>
      <c r="I173" s="232">
        <v>0</v>
      </c>
      <c r="J173" s="232">
        <v>0</v>
      </c>
      <c r="K173" s="232">
        <v>0</v>
      </c>
      <c r="L173" s="232">
        <v>0</v>
      </c>
      <c r="M173" s="232">
        <v>0</v>
      </c>
      <c r="N173" s="232">
        <v>0</v>
      </c>
    </row>
    <row r="174" spans="1:14" ht="10.7" customHeight="1">
      <c r="A174" s="240"/>
      <c r="B174" s="241" t="s">
        <v>290</v>
      </c>
      <c r="C174" s="231">
        <v>0</v>
      </c>
      <c r="D174" s="232">
        <v>0</v>
      </c>
      <c r="E174" s="232">
        <v>0</v>
      </c>
      <c r="F174" s="232">
        <v>0</v>
      </c>
      <c r="G174" s="232">
        <v>0</v>
      </c>
      <c r="H174" s="232">
        <v>0</v>
      </c>
      <c r="I174" s="232">
        <v>0</v>
      </c>
      <c r="J174" s="232">
        <v>0</v>
      </c>
      <c r="K174" s="232">
        <v>0</v>
      </c>
      <c r="L174" s="232">
        <v>0</v>
      </c>
      <c r="M174" s="232">
        <v>0</v>
      </c>
      <c r="N174" s="232">
        <v>0</v>
      </c>
    </row>
    <row r="175" spans="1:14" ht="10.7" customHeight="1">
      <c r="A175" s="242" t="s">
        <v>55</v>
      </c>
      <c r="B175" s="241" t="s">
        <v>550</v>
      </c>
      <c r="C175" s="231">
        <v>0</v>
      </c>
      <c r="D175" s="232">
        <v>0</v>
      </c>
      <c r="E175" s="232">
        <v>0</v>
      </c>
      <c r="F175" s="232">
        <v>0</v>
      </c>
      <c r="G175" s="232">
        <v>0</v>
      </c>
      <c r="H175" s="232">
        <v>0</v>
      </c>
      <c r="I175" s="232">
        <v>0</v>
      </c>
      <c r="J175" s="232">
        <v>0</v>
      </c>
      <c r="K175" s="232">
        <v>0</v>
      </c>
      <c r="L175" s="232">
        <v>0</v>
      </c>
      <c r="M175" s="232">
        <v>0</v>
      </c>
      <c r="N175" s="232">
        <v>0</v>
      </c>
    </row>
    <row r="176" spans="1:14" ht="10.7" customHeight="1">
      <c r="A176" s="242" t="s">
        <v>59</v>
      </c>
      <c r="B176" s="241" t="s">
        <v>154</v>
      </c>
      <c r="C176" s="231">
        <v>0</v>
      </c>
      <c r="D176" s="232">
        <v>0</v>
      </c>
      <c r="E176" s="232">
        <v>0</v>
      </c>
      <c r="F176" s="232">
        <v>0</v>
      </c>
      <c r="G176" s="232">
        <v>0</v>
      </c>
      <c r="H176" s="232">
        <v>0</v>
      </c>
      <c r="I176" s="232">
        <v>0</v>
      </c>
      <c r="J176" s="232">
        <v>0</v>
      </c>
      <c r="K176" s="232">
        <v>0</v>
      </c>
      <c r="L176" s="232">
        <v>0</v>
      </c>
      <c r="M176" s="232">
        <v>0</v>
      </c>
      <c r="N176" s="232">
        <v>0</v>
      </c>
    </row>
    <row r="177" spans="1:14" ht="10.7" customHeight="1">
      <c r="A177" s="242">
        <v>1</v>
      </c>
      <c r="B177" s="241" t="s">
        <v>292</v>
      </c>
      <c r="C177" s="231">
        <v>0</v>
      </c>
      <c r="D177" s="232">
        <v>0</v>
      </c>
      <c r="E177" s="232">
        <v>0</v>
      </c>
      <c r="F177" s="232">
        <v>0</v>
      </c>
      <c r="G177" s="232">
        <v>0</v>
      </c>
      <c r="H177" s="232">
        <v>0</v>
      </c>
      <c r="I177" s="232">
        <v>0</v>
      </c>
      <c r="J177" s="232">
        <v>0</v>
      </c>
      <c r="K177" s="232">
        <v>0</v>
      </c>
      <c r="L177" s="232">
        <v>0</v>
      </c>
      <c r="M177" s="232">
        <v>0</v>
      </c>
      <c r="N177" s="232">
        <v>0</v>
      </c>
    </row>
    <row r="178" spans="1:14" ht="10.7" customHeight="1">
      <c r="A178" s="242">
        <v>2</v>
      </c>
      <c r="B178" s="241" t="s">
        <v>155</v>
      </c>
      <c r="C178" s="231">
        <v>0</v>
      </c>
      <c r="D178" s="232">
        <v>0</v>
      </c>
      <c r="E178" s="232">
        <v>0</v>
      </c>
      <c r="F178" s="232">
        <v>0</v>
      </c>
      <c r="G178" s="232">
        <v>0</v>
      </c>
      <c r="H178" s="232">
        <v>0</v>
      </c>
      <c r="I178" s="232">
        <v>0</v>
      </c>
      <c r="J178" s="232">
        <v>0</v>
      </c>
      <c r="K178" s="232">
        <v>0</v>
      </c>
      <c r="L178" s="232">
        <v>0</v>
      </c>
      <c r="M178" s="232">
        <v>0</v>
      </c>
      <c r="N178" s="232">
        <v>0</v>
      </c>
    </row>
    <row r="179" spans="1:14" ht="10.7" customHeight="1">
      <c r="A179" s="242" t="s">
        <v>58</v>
      </c>
      <c r="B179" s="241" t="s">
        <v>156</v>
      </c>
      <c r="C179" s="231">
        <v>-699438361</v>
      </c>
      <c r="D179" s="232">
        <v>0</v>
      </c>
      <c r="E179" s="232">
        <v>-699438361</v>
      </c>
      <c r="F179" s="232">
        <v>-2190832277</v>
      </c>
      <c r="G179" s="232">
        <v>-187</v>
      </c>
      <c r="H179" s="232">
        <v>1491580916</v>
      </c>
      <c r="I179" s="232">
        <v>29756746748</v>
      </c>
      <c r="J179" s="232">
        <v>0</v>
      </c>
      <c r="K179" s="232">
        <v>29756746748</v>
      </c>
      <c r="L179" s="232">
        <v>0</v>
      </c>
      <c r="M179" s="232">
        <v>25000000000</v>
      </c>
      <c r="N179" s="232">
        <v>4756746748</v>
      </c>
    </row>
    <row r="180" spans="1:14" ht="10.7" customHeight="1">
      <c r="A180" s="242" t="s">
        <v>24</v>
      </c>
      <c r="B180" s="241" t="s">
        <v>157</v>
      </c>
      <c r="C180" s="231">
        <v>1491580916</v>
      </c>
      <c r="D180" s="232">
        <v>0</v>
      </c>
      <c r="E180" s="232">
        <v>1491580916</v>
      </c>
      <c r="F180" s="232">
        <v>0</v>
      </c>
      <c r="G180" s="232">
        <v>0</v>
      </c>
      <c r="H180" s="232">
        <v>1491580916</v>
      </c>
      <c r="I180" s="232">
        <v>29756746748</v>
      </c>
      <c r="J180" s="232">
        <v>0</v>
      </c>
      <c r="K180" s="232">
        <v>29756746748</v>
      </c>
      <c r="L180" s="232">
        <v>0</v>
      </c>
      <c r="M180" s="232">
        <v>25000000000</v>
      </c>
      <c r="N180" s="232">
        <v>4756746748</v>
      </c>
    </row>
    <row r="181" spans="1:14" ht="10.7" customHeight="1">
      <c r="A181" s="242">
        <v>1</v>
      </c>
      <c r="B181" s="241" t="s">
        <v>158</v>
      </c>
      <c r="C181" s="231">
        <v>1447580916</v>
      </c>
      <c r="D181" s="232">
        <v>0</v>
      </c>
      <c r="E181" s="232">
        <v>1447580916</v>
      </c>
      <c r="F181" s="232">
        <v>0</v>
      </c>
      <c r="G181" s="232">
        <v>0</v>
      </c>
      <c r="H181" s="232">
        <v>1447580916</v>
      </c>
      <c r="I181" s="232">
        <v>14342742748</v>
      </c>
      <c r="J181" s="232">
        <v>0</v>
      </c>
      <c r="K181" s="232">
        <v>14342742748</v>
      </c>
      <c r="L181" s="232">
        <v>0</v>
      </c>
      <c r="M181" s="232">
        <v>10000000000</v>
      </c>
      <c r="N181" s="232">
        <v>4342742748</v>
      </c>
    </row>
    <row r="182" spans="1:14" ht="10.7" customHeight="1">
      <c r="A182" s="242">
        <v>2</v>
      </c>
      <c r="B182" s="241" t="s">
        <v>159</v>
      </c>
      <c r="C182" s="231">
        <v>44000000</v>
      </c>
      <c r="D182" s="232">
        <v>0</v>
      </c>
      <c r="E182" s="232">
        <v>44000000</v>
      </c>
      <c r="F182" s="232">
        <v>0</v>
      </c>
      <c r="G182" s="232">
        <v>0</v>
      </c>
      <c r="H182" s="232">
        <v>44000000</v>
      </c>
      <c r="I182" s="232">
        <v>15414004000</v>
      </c>
      <c r="J182" s="232">
        <v>0</v>
      </c>
      <c r="K182" s="232">
        <v>15414004000</v>
      </c>
      <c r="L182" s="232">
        <v>0</v>
      </c>
      <c r="M182" s="232">
        <v>15000000000</v>
      </c>
      <c r="N182" s="232">
        <v>414004000</v>
      </c>
    </row>
    <row r="183" spans="1:14" ht="10.7" customHeight="1">
      <c r="A183" s="242" t="s">
        <v>98</v>
      </c>
      <c r="B183" s="241" t="s">
        <v>160</v>
      </c>
      <c r="C183" s="231">
        <v>44000000</v>
      </c>
      <c r="D183" s="232">
        <v>0</v>
      </c>
      <c r="E183" s="232">
        <v>44000000</v>
      </c>
      <c r="F183" s="232">
        <v>0</v>
      </c>
      <c r="G183" s="232">
        <v>0</v>
      </c>
      <c r="H183" s="232">
        <v>44000000</v>
      </c>
      <c r="I183" s="232">
        <v>15414004000</v>
      </c>
      <c r="J183" s="232">
        <v>0</v>
      </c>
      <c r="K183" s="232">
        <v>15414004000</v>
      </c>
      <c r="L183" s="232">
        <v>0</v>
      </c>
      <c r="M183" s="232">
        <v>15000000000</v>
      </c>
      <c r="N183" s="232">
        <v>414004000</v>
      </c>
    </row>
    <row r="184" spans="1:14" ht="10.7" customHeight="1">
      <c r="A184" s="242" t="s">
        <v>99</v>
      </c>
      <c r="B184" s="241" t="s">
        <v>161</v>
      </c>
      <c r="C184" s="231">
        <v>0</v>
      </c>
      <c r="D184" s="232">
        <v>0</v>
      </c>
      <c r="E184" s="232">
        <v>0</v>
      </c>
      <c r="F184" s="232">
        <v>0</v>
      </c>
      <c r="G184" s="232">
        <v>0</v>
      </c>
      <c r="H184" s="232">
        <v>0</v>
      </c>
      <c r="I184" s="232">
        <v>0</v>
      </c>
      <c r="J184" s="232">
        <v>0</v>
      </c>
      <c r="K184" s="232">
        <v>0</v>
      </c>
      <c r="L184" s="232">
        <v>0</v>
      </c>
      <c r="M184" s="232">
        <v>0</v>
      </c>
      <c r="N184" s="232">
        <v>0</v>
      </c>
    </row>
    <row r="185" spans="1:14" ht="10.7" customHeight="1">
      <c r="A185" s="242" t="s">
        <v>55</v>
      </c>
      <c r="B185" s="241" t="s">
        <v>162</v>
      </c>
      <c r="C185" s="231">
        <v>-2191019277</v>
      </c>
      <c r="D185" s="232">
        <v>0</v>
      </c>
      <c r="E185" s="232">
        <v>-2191019277</v>
      </c>
      <c r="F185" s="232">
        <v>-2190832277</v>
      </c>
      <c r="G185" s="232">
        <v>-187</v>
      </c>
      <c r="H185" s="232">
        <v>0</v>
      </c>
      <c r="I185" s="232">
        <v>0</v>
      </c>
      <c r="J185" s="232">
        <v>0</v>
      </c>
      <c r="K185" s="232">
        <v>0</v>
      </c>
      <c r="L185" s="232">
        <v>0</v>
      </c>
      <c r="M185" s="232">
        <v>0</v>
      </c>
      <c r="N185" s="232">
        <v>0</v>
      </c>
    </row>
    <row r="186" spans="1:14" ht="10.7" customHeight="1">
      <c r="A186" s="242" t="s">
        <v>59</v>
      </c>
      <c r="B186" s="241" t="s">
        <v>293</v>
      </c>
      <c r="C186" s="231">
        <v>0</v>
      </c>
      <c r="D186" s="232">
        <v>0</v>
      </c>
      <c r="E186" s="232">
        <v>0</v>
      </c>
      <c r="F186" s="232">
        <v>0</v>
      </c>
      <c r="G186" s="232">
        <v>0</v>
      </c>
      <c r="H186" s="232">
        <v>0</v>
      </c>
      <c r="I186" s="232">
        <v>0</v>
      </c>
      <c r="J186" s="232">
        <v>0</v>
      </c>
      <c r="K186" s="232">
        <v>0</v>
      </c>
      <c r="L186" s="232">
        <v>0</v>
      </c>
      <c r="M186" s="232">
        <v>0</v>
      </c>
      <c r="N186" s="232">
        <v>0</v>
      </c>
    </row>
    <row r="187" spans="1:14" ht="10.7" customHeight="1">
      <c r="A187" s="242" t="s">
        <v>60</v>
      </c>
      <c r="B187" s="241" t="s">
        <v>294</v>
      </c>
      <c r="C187" s="231">
        <v>0</v>
      </c>
      <c r="D187" s="232">
        <v>0</v>
      </c>
      <c r="E187" s="232">
        <v>0</v>
      </c>
      <c r="F187" s="232">
        <v>0</v>
      </c>
      <c r="G187" s="232">
        <v>0</v>
      </c>
      <c r="H187" s="232">
        <v>0</v>
      </c>
      <c r="I187" s="232">
        <v>0</v>
      </c>
      <c r="J187" s="232">
        <v>0</v>
      </c>
      <c r="K187" s="232">
        <v>0</v>
      </c>
      <c r="L187" s="232">
        <v>0</v>
      </c>
      <c r="M187" s="232">
        <v>0</v>
      </c>
      <c r="N187" s="232">
        <v>0</v>
      </c>
    </row>
    <row r="188" spans="1:14" ht="10.7" customHeight="1">
      <c r="A188" s="240"/>
      <c r="B188" s="241" t="s">
        <v>152</v>
      </c>
      <c r="C188" s="231">
        <v>0</v>
      </c>
      <c r="D188" s="232">
        <v>0</v>
      </c>
      <c r="E188" s="232">
        <v>0</v>
      </c>
      <c r="F188" s="232">
        <v>0</v>
      </c>
      <c r="G188" s="232">
        <v>0</v>
      </c>
      <c r="H188" s="232">
        <v>0</v>
      </c>
      <c r="I188" s="232">
        <v>0</v>
      </c>
      <c r="J188" s="232">
        <v>0</v>
      </c>
      <c r="K188" s="232">
        <v>0</v>
      </c>
      <c r="L188" s="232">
        <v>0</v>
      </c>
      <c r="M188" s="232">
        <v>0</v>
      </c>
      <c r="N188" s="232">
        <v>0</v>
      </c>
    </row>
    <row r="189" spans="1:14" ht="10.7" customHeight="1">
      <c r="A189" s="242" t="s">
        <v>163</v>
      </c>
      <c r="B189" s="241" t="s">
        <v>295</v>
      </c>
      <c r="C189" s="231">
        <v>84590881688</v>
      </c>
      <c r="D189" s="232">
        <v>0</v>
      </c>
      <c r="E189" s="232">
        <v>84590881688</v>
      </c>
      <c r="F189" s="232">
        <v>0</v>
      </c>
      <c r="G189" s="232">
        <v>80871843482</v>
      </c>
      <c r="H189" s="232">
        <v>3719038206</v>
      </c>
      <c r="I189" s="232">
        <v>84590881688</v>
      </c>
      <c r="J189" s="232">
        <v>0</v>
      </c>
      <c r="K189" s="232">
        <v>84590881688</v>
      </c>
      <c r="L189" s="232">
        <v>0</v>
      </c>
      <c r="M189" s="232">
        <v>80871843482</v>
      </c>
      <c r="N189" s="232">
        <v>3719038206</v>
      </c>
    </row>
    <row r="190" spans="1:14" ht="10.7" customHeight="1">
      <c r="A190" s="242" t="s">
        <v>24</v>
      </c>
      <c r="B190" s="241" t="s">
        <v>164</v>
      </c>
      <c r="C190" s="231">
        <v>84590881688</v>
      </c>
      <c r="D190" s="232">
        <v>0</v>
      </c>
      <c r="E190" s="232">
        <v>84590881688</v>
      </c>
      <c r="F190" s="232">
        <v>0</v>
      </c>
      <c r="G190" s="232">
        <v>80871843482</v>
      </c>
      <c r="H190" s="232">
        <v>3719038206</v>
      </c>
      <c r="I190" s="232">
        <v>84590881688</v>
      </c>
      <c r="J190" s="232">
        <v>0</v>
      </c>
      <c r="K190" s="232">
        <v>84590881688</v>
      </c>
      <c r="L190" s="232">
        <v>0</v>
      </c>
      <c r="M190" s="232">
        <v>80871843482</v>
      </c>
      <c r="N190" s="232">
        <v>3719038206</v>
      </c>
    </row>
    <row r="191" spans="1:14" ht="10.7" customHeight="1">
      <c r="A191" s="242" t="s">
        <v>55</v>
      </c>
      <c r="B191" s="241" t="s">
        <v>151</v>
      </c>
      <c r="C191" s="231">
        <v>0</v>
      </c>
      <c r="D191" s="232">
        <v>0</v>
      </c>
      <c r="E191" s="232">
        <v>0</v>
      </c>
      <c r="F191" s="232">
        <v>0</v>
      </c>
      <c r="G191" s="232">
        <v>0</v>
      </c>
      <c r="H191" s="232">
        <v>0</v>
      </c>
      <c r="I191" s="232">
        <v>0</v>
      </c>
      <c r="J191" s="232">
        <v>0</v>
      </c>
      <c r="K191" s="232">
        <v>0</v>
      </c>
      <c r="L191" s="232">
        <v>0</v>
      </c>
      <c r="M191" s="232">
        <v>0</v>
      </c>
      <c r="N191" s="232">
        <v>0</v>
      </c>
    </row>
    <row r="192" spans="1:14" ht="10.7" customHeight="1">
      <c r="A192" s="240"/>
      <c r="B192" s="241" t="s">
        <v>152</v>
      </c>
      <c r="C192" s="231">
        <v>0</v>
      </c>
      <c r="D192" s="232">
        <v>0</v>
      </c>
      <c r="E192" s="232">
        <v>0</v>
      </c>
      <c r="F192" s="232">
        <v>0</v>
      </c>
      <c r="G192" s="232">
        <v>0</v>
      </c>
      <c r="H192" s="232">
        <v>0</v>
      </c>
      <c r="I192" s="232">
        <v>0</v>
      </c>
      <c r="J192" s="232">
        <v>0</v>
      </c>
      <c r="K192" s="232">
        <v>0</v>
      </c>
      <c r="L192" s="232">
        <v>0</v>
      </c>
      <c r="M192" s="232">
        <v>0</v>
      </c>
      <c r="N192" s="232">
        <v>0</v>
      </c>
    </row>
    <row r="193" spans="1:14" ht="10.7" customHeight="1">
      <c r="A193" s="242" t="s">
        <v>165</v>
      </c>
      <c r="B193" s="241" t="s">
        <v>166</v>
      </c>
      <c r="C193" s="231">
        <v>0</v>
      </c>
      <c r="D193" s="232">
        <v>0</v>
      </c>
      <c r="E193" s="232">
        <v>0</v>
      </c>
      <c r="F193" s="232">
        <v>0</v>
      </c>
      <c r="G193" s="232">
        <v>0</v>
      </c>
      <c r="H193" s="232">
        <v>0</v>
      </c>
      <c r="I193" s="232">
        <v>0</v>
      </c>
      <c r="J193" s="232">
        <v>0</v>
      </c>
      <c r="K193" s="232">
        <v>0</v>
      </c>
      <c r="L193" s="232">
        <v>0</v>
      </c>
      <c r="M193" s="232">
        <v>0</v>
      </c>
      <c r="N193" s="232">
        <v>0</v>
      </c>
    </row>
    <row r="194" spans="1:14" ht="10.7" customHeight="1">
      <c r="A194" s="242" t="s">
        <v>24</v>
      </c>
      <c r="B194" s="241" t="s">
        <v>167</v>
      </c>
      <c r="C194" s="231">
        <v>0</v>
      </c>
      <c r="D194" s="232">
        <v>0</v>
      </c>
      <c r="E194" s="232">
        <v>0</v>
      </c>
      <c r="F194" s="232">
        <v>0</v>
      </c>
      <c r="G194" s="232">
        <v>0</v>
      </c>
      <c r="H194" s="232">
        <v>0</v>
      </c>
      <c r="I194" s="232">
        <v>0</v>
      </c>
      <c r="J194" s="232">
        <v>0</v>
      </c>
      <c r="K194" s="232">
        <v>0</v>
      </c>
      <c r="L194" s="232">
        <v>0</v>
      </c>
      <c r="M194" s="232">
        <v>0</v>
      </c>
      <c r="N194" s="232">
        <v>0</v>
      </c>
    </row>
    <row r="195" spans="1:14" ht="10.7" customHeight="1">
      <c r="A195" s="242" t="s">
        <v>55</v>
      </c>
      <c r="B195" s="241" t="s">
        <v>287</v>
      </c>
      <c r="C195" s="231">
        <v>0</v>
      </c>
      <c r="D195" s="232">
        <v>0</v>
      </c>
      <c r="E195" s="232">
        <v>0</v>
      </c>
      <c r="F195" s="232">
        <v>0</v>
      </c>
      <c r="G195" s="232">
        <v>0</v>
      </c>
      <c r="H195" s="232">
        <v>0</v>
      </c>
      <c r="I195" s="232">
        <v>0</v>
      </c>
      <c r="J195" s="232">
        <v>0</v>
      </c>
      <c r="K195" s="232">
        <v>0</v>
      </c>
      <c r="L195" s="232">
        <v>0</v>
      </c>
      <c r="M195" s="232">
        <v>0</v>
      </c>
      <c r="N195" s="232">
        <v>0</v>
      </c>
    </row>
    <row r="196" spans="1:14" ht="10.7" customHeight="1">
      <c r="A196" s="240"/>
      <c r="B196" s="241" t="s">
        <v>152</v>
      </c>
      <c r="C196" s="231">
        <v>0</v>
      </c>
      <c r="D196" s="232">
        <v>0</v>
      </c>
      <c r="E196" s="232">
        <v>0</v>
      </c>
      <c r="F196" s="232">
        <v>0</v>
      </c>
      <c r="G196" s="232">
        <v>0</v>
      </c>
      <c r="H196" s="232">
        <v>0</v>
      </c>
      <c r="I196" s="232">
        <v>0</v>
      </c>
      <c r="J196" s="232">
        <v>0</v>
      </c>
      <c r="K196" s="232">
        <v>0</v>
      </c>
      <c r="L196" s="232">
        <v>0</v>
      </c>
      <c r="M196" s="232">
        <v>0</v>
      </c>
      <c r="N196" s="232">
        <v>0</v>
      </c>
    </row>
    <row r="197" spans="1:14" ht="8.25" customHeight="1">
      <c r="A197" s="243"/>
      <c r="B197" s="243"/>
      <c r="C197" s="243"/>
      <c r="D197" s="243"/>
      <c r="E197" s="243"/>
      <c r="F197" s="243"/>
      <c r="G197" s="243"/>
      <c r="H197" s="243"/>
      <c r="I197" s="243"/>
      <c r="J197" s="243"/>
      <c r="K197" s="243"/>
      <c r="L197" s="243"/>
      <c r="M197" s="243"/>
      <c r="N197" s="243"/>
    </row>
    <row r="198" spans="1:14" ht="9.1999999999999993" customHeight="1">
      <c r="A198" s="237"/>
      <c r="B198" s="449"/>
      <c r="C198" s="449"/>
      <c r="D198" s="449"/>
      <c r="E198" s="449"/>
      <c r="F198" s="449"/>
      <c r="G198" s="449"/>
      <c r="H198" s="449"/>
      <c r="I198" s="450" t="s">
        <v>590</v>
      </c>
      <c r="J198" s="450"/>
      <c r="K198" s="450"/>
      <c r="L198" s="450"/>
      <c r="M198" s="450"/>
      <c r="N198" s="237"/>
    </row>
    <row r="199" spans="1:14" ht="9.1999999999999993" customHeight="1">
      <c r="A199" s="237"/>
      <c r="B199" s="448" t="s">
        <v>551</v>
      </c>
      <c r="C199" s="448"/>
      <c r="D199" s="448" t="s">
        <v>552</v>
      </c>
      <c r="E199" s="448"/>
      <c r="F199" s="448"/>
      <c r="G199" s="448"/>
      <c r="H199" s="448"/>
      <c r="I199" s="450" t="s">
        <v>553</v>
      </c>
      <c r="J199" s="450"/>
      <c r="K199" s="450"/>
      <c r="L199" s="450"/>
      <c r="M199" s="450"/>
      <c r="N199" s="237"/>
    </row>
    <row r="200" spans="1:14" ht="8.1" customHeight="1">
      <c r="A200" s="237"/>
      <c r="B200" s="449"/>
      <c r="C200" s="449"/>
      <c r="D200" s="449"/>
      <c r="E200" s="449"/>
      <c r="F200" s="449"/>
      <c r="G200" s="449"/>
      <c r="H200" s="449"/>
      <c r="I200" s="449"/>
      <c r="J200" s="449"/>
      <c r="K200" s="449"/>
      <c r="L200" s="449"/>
      <c r="M200" s="449"/>
      <c r="N200" s="237"/>
    </row>
    <row r="201" spans="1:14" ht="8.1" customHeight="1">
      <c r="A201" s="237"/>
      <c r="B201" s="449"/>
      <c r="C201" s="449"/>
      <c r="D201" s="449"/>
      <c r="E201" s="449"/>
      <c r="F201" s="449"/>
      <c r="G201" s="449"/>
      <c r="H201" s="449"/>
      <c r="I201" s="449"/>
      <c r="J201" s="449"/>
      <c r="K201" s="449"/>
      <c r="L201" s="449"/>
      <c r="M201" s="449"/>
      <c r="N201" s="237"/>
    </row>
    <row r="202" spans="1:14" ht="8.1" customHeight="1">
      <c r="A202" s="237"/>
      <c r="B202" s="449"/>
      <c r="C202" s="449"/>
      <c r="D202" s="449"/>
      <c r="E202" s="449"/>
      <c r="F202" s="449"/>
      <c r="G202" s="449"/>
      <c r="H202" s="449"/>
      <c r="I202" s="449"/>
      <c r="J202" s="449"/>
      <c r="K202" s="449"/>
      <c r="L202" s="449"/>
      <c r="M202" s="449"/>
      <c r="N202" s="237"/>
    </row>
    <row r="203" spans="1:14" ht="8.1" customHeight="1">
      <c r="A203" s="237"/>
      <c r="B203" s="449"/>
      <c r="C203" s="449"/>
      <c r="D203" s="449"/>
      <c r="E203" s="449"/>
      <c r="F203" s="449"/>
      <c r="G203" s="449"/>
      <c r="H203" s="449"/>
      <c r="I203" s="449"/>
      <c r="J203" s="449"/>
      <c r="K203" s="449"/>
      <c r="L203" s="449"/>
      <c r="M203" s="449"/>
      <c r="N203" s="237"/>
    </row>
    <row r="204" spans="1:14" ht="9.1999999999999993" customHeight="1">
      <c r="A204" s="237"/>
      <c r="B204" s="448" t="s">
        <v>525</v>
      </c>
      <c r="C204" s="448"/>
      <c r="D204" s="448" t="s">
        <v>525</v>
      </c>
      <c r="E204" s="448"/>
      <c r="F204" s="448"/>
      <c r="G204" s="448"/>
      <c r="H204" s="448"/>
      <c r="I204" s="448" t="s">
        <v>525</v>
      </c>
      <c r="J204" s="448"/>
      <c r="K204" s="448"/>
      <c r="L204" s="448"/>
      <c r="M204" s="448"/>
      <c r="N204" s="237"/>
    </row>
  </sheetData>
  <mergeCells count="42">
    <mergeCell ref="B204:C204"/>
    <mergeCell ref="D204:H204"/>
    <mergeCell ref="I204:M204"/>
    <mergeCell ref="B202:C202"/>
    <mergeCell ref="D202:H202"/>
    <mergeCell ref="I202:M202"/>
    <mergeCell ref="B203:C203"/>
    <mergeCell ref="D203:H203"/>
    <mergeCell ref="I203:M203"/>
    <mergeCell ref="B200:C200"/>
    <mergeCell ref="D200:H200"/>
    <mergeCell ref="I200:M200"/>
    <mergeCell ref="B201:C201"/>
    <mergeCell ref="D201:H201"/>
    <mergeCell ref="I201:M201"/>
    <mergeCell ref="B199:C199"/>
    <mergeCell ref="D199:H199"/>
    <mergeCell ref="I199:M199"/>
    <mergeCell ref="B198:C198"/>
    <mergeCell ref="D198:H198"/>
    <mergeCell ref="I198:M198"/>
    <mergeCell ref="A5:N5"/>
    <mergeCell ref="A6:N6"/>
    <mergeCell ref="L7:N7"/>
    <mergeCell ref="A8:A10"/>
    <mergeCell ref="B8:B10"/>
    <mergeCell ref="C8:H8"/>
    <mergeCell ref="I8:N8"/>
    <mergeCell ref="C9:C10"/>
    <mergeCell ref="D9:D10"/>
    <mergeCell ref="E9:E10"/>
    <mergeCell ref="F9:H9"/>
    <mergeCell ref="I9:I10"/>
    <mergeCell ref="J9:J10"/>
    <mergeCell ref="K9:K10"/>
    <mergeCell ref="L9:N9"/>
    <mergeCell ref="A4:N4"/>
    <mergeCell ref="A1:E1"/>
    <mergeCell ref="K1:N1"/>
    <mergeCell ref="A2:E2"/>
    <mergeCell ref="K2:N2"/>
    <mergeCell ref="A3:N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4"/>
  <sheetViews>
    <sheetView topLeftCell="E1" workbookViewId="0">
      <selection activeCell="B198" sqref="B198:C198"/>
    </sheetView>
  </sheetViews>
  <sheetFormatPr defaultColWidth="9.125" defaultRowHeight="14.25"/>
  <cols>
    <col min="1" max="1" width="18.125" style="236" customWidth="1"/>
    <col min="2" max="2" width="37.5" style="236" customWidth="1"/>
    <col min="3" max="4" width="18.125" style="236" customWidth="1"/>
    <col min="5" max="5" width="18.5" style="236" customWidth="1"/>
    <col min="6" max="6" width="15.5" style="236" customWidth="1"/>
    <col min="7" max="8" width="14.5" style="236" customWidth="1"/>
    <col min="9" max="9" width="15.5" style="236" customWidth="1"/>
    <col min="10" max="10" width="13.5" style="236" customWidth="1"/>
    <col min="11" max="14" width="14.5" style="236" customWidth="1"/>
    <col min="15" max="16384" width="9.125" style="236"/>
  </cols>
  <sheetData>
    <row r="1" spans="1:14" ht="9.1999999999999993" customHeight="1">
      <c r="A1" s="458" t="s">
        <v>560</v>
      </c>
      <c r="B1" s="458"/>
      <c r="C1" s="458"/>
      <c r="D1" s="458"/>
      <c r="E1" s="458"/>
      <c r="F1" s="237"/>
      <c r="G1" s="237"/>
      <c r="H1" s="237"/>
      <c r="I1" s="237"/>
      <c r="J1" s="237"/>
      <c r="K1" s="448" t="s">
        <v>543</v>
      </c>
      <c r="L1" s="448"/>
      <c r="M1" s="448"/>
      <c r="N1" s="448"/>
    </row>
    <row r="2" spans="1:14" ht="9.1999999999999993" customHeight="1">
      <c r="A2" s="449"/>
      <c r="B2" s="449"/>
      <c r="C2" s="449"/>
      <c r="D2" s="449"/>
      <c r="E2" s="449"/>
      <c r="F2" s="237"/>
      <c r="G2" s="237"/>
      <c r="H2" s="237"/>
      <c r="I2" s="237"/>
      <c r="J2" s="237"/>
      <c r="K2" s="448" t="s">
        <v>544</v>
      </c>
      <c r="L2" s="448"/>
      <c r="M2" s="448"/>
      <c r="N2" s="448"/>
    </row>
    <row r="3" spans="1:14" ht="9.1999999999999993" customHeight="1">
      <c r="A3" s="459" t="s">
        <v>579</v>
      </c>
      <c r="B3" s="459"/>
      <c r="C3" s="459"/>
      <c r="D3" s="459"/>
      <c r="E3" s="459"/>
      <c r="F3" s="459"/>
      <c r="G3" s="459"/>
      <c r="H3" s="459"/>
      <c r="I3" s="459"/>
      <c r="J3" s="459"/>
      <c r="K3" s="459"/>
      <c r="L3" s="459"/>
      <c r="M3" s="459"/>
      <c r="N3" s="459"/>
    </row>
    <row r="4" spans="1:14" ht="9.1999999999999993" customHeight="1">
      <c r="A4" s="448" t="s">
        <v>580</v>
      </c>
      <c r="B4" s="448"/>
      <c r="C4" s="448"/>
      <c r="D4" s="448"/>
      <c r="E4" s="448"/>
      <c r="F4" s="448"/>
      <c r="G4" s="448"/>
      <c r="H4" s="448"/>
      <c r="I4" s="448"/>
      <c r="J4" s="448"/>
      <c r="K4" s="448"/>
      <c r="L4" s="448"/>
      <c r="M4" s="448"/>
      <c r="N4" s="448"/>
    </row>
    <row r="5" spans="1:14" ht="9.1999999999999993" customHeight="1">
      <c r="A5" s="448" t="s">
        <v>583</v>
      </c>
      <c r="B5" s="448"/>
      <c r="C5" s="448"/>
      <c r="D5" s="448"/>
      <c r="E5" s="448"/>
      <c r="F5" s="448"/>
      <c r="G5" s="448"/>
      <c r="H5" s="448"/>
      <c r="I5" s="448"/>
      <c r="J5" s="448"/>
      <c r="K5" s="448"/>
      <c r="L5" s="448"/>
      <c r="M5" s="448"/>
      <c r="N5" s="448"/>
    </row>
    <row r="6" spans="1:14" ht="9.1999999999999993" customHeight="1">
      <c r="A6" s="448" t="s">
        <v>545</v>
      </c>
      <c r="B6" s="448"/>
      <c r="C6" s="448"/>
      <c r="D6" s="448"/>
      <c r="E6" s="448"/>
      <c r="F6" s="448"/>
      <c r="G6" s="448"/>
      <c r="H6" s="448"/>
      <c r="I6" s="448"/>
      <c r="J6" s="448"/>
      <c r="K6" s="448"/>
      <c r="L6" s="448"/>
      <c r="M6" s="448"/>
      <c r="N6" s="448"/>
    </row>
    <row r="7" spans="1:14" ht="9.4" customHeight="1">
      <c r="A7" s="238"/>
      <c r="B7" s="238"/>
      <c r="C7" s="238"/>
      <c r="D7" s="238"/>
      <c r="E7" s="238"/>
      <c r="F7" s="238"/>
      <c r="G7" s="238"/>
      <c r="H7" s="238"/>
      <c r="I7" s="238"/>
      <c r="J7" s="238"/>
      <c r="K7" s="238"/>
      <c r="L7" s="451" t="s">
        <v>423</v>
      </c>
      <c r="M7" s="451"/>
      <c r="N7" s="451"/>
    </row>
    <row r="8" spans="1:14" ht="9.75" customHeight="1">
      <c r="A8" s="452" t="s">
        <v>2</v>
      </c>
      <c r="B8" s="452" t="s">
        <v>75</v>
      </c>
      <c r="C8" s="455" t="s">
        <v>76</v>
      </c>
      <c r="D8" s="456"/>
      <c r="E8" s="456"/>
      <c r="F8" s="456"/>
      <c r="G8" s="456"/>
      <c r="H8" s="457"/>
      <c r="I8" s="455" t="s">
        <v>77</v>
      </c>
      <c r="J8" s="456"/>
      <c r="K8" s="456"/>
      <c r="L8" s="456"/>
      <c r="M8" s="456"/>
      <c r="N8" s="457"/>
    </row>
    <row r="9" spans="1:14" ht="9.75" customHeight="1">
      <c r="A9" s="453"/>
      <c r="B9" s="453"/>
      <c r="C9" s="452" t="s">
        <v>78</v>
      </c>
      <c r="D9" s="452" t="s">
        <v>15</v>
      </c>
      <c r="E9" s="452" t="s">
        <v>79</v>
      </c>
      <c r="F9" s="455" t="s">
        <v>80</v>
      </c>
      <c r="G9" s="456"/>
      <c r="H9" s="457"/>
      <c r="I9" s="452" t="s">
        <v>78</v>
      </c>
      <c r="J9" s="452" t="s">
        <v>15</v>
      </c>
      <c r="K9" s="452" t="s">
        <v>79</v>
      </c>
      <c r="L9" s="455" t="s">
        <v>80</v>
      </c>
      <c r="M9" s="456"/>
      <c r="N9" s="457"/>
    </row>
    <row r="10" spans="1:14" ht="9.75" customHeight="1">
      <c r="A10" s="454"/>
      <c r="B10" s="454"/>
      <c r="C10" s="454"/>
      <c r="D10" s="454"/>
      <c r="E10" s="454"/>
      <c r="F10" s="239" t="s">
        <v>81</v>
      </c>
      <c r="G10" s="239" t="s">
        <v>82</v>
      </c>
      <c r="H10" s="239" t="s">
        <v>83</v>
      </c>
      <c r="I10" s="454"/>
      <c r="J10" s="454"/>
      <c r="K10" s="454"/>
      <c r="L10" s="239" t="s">
        <v>81</v>
      </c>
      <c r="M10" s="239" t="s">
        <v>82</v>
      </c>
      <c r="N10" s="239" t="s">
        <v>83</v>
      </c>
    </row>
    <row r="11" spans="1:14" ht="10.7" customHeight="1">
      <c r="A11" s="239" t="s">
        <v>23</v>
      </c>
      <c r="B11" s="239" t="s">
        <v>57</v>
      </c>
      <c r="C11" s="239" t="s">
        <v>84</v>
      </c>
      <c r="D11" s="239">
        <v>2</v>
      </c>
      <c r="E11" s="239" t="s">
        <v>85</v>
      </c>
      <c r="F11" s="239">
        <v>4</v>
      </c>
      <c r="G11" s="239">
        <v>5</v>
      </c>
      <c r="H11" s="239">
        <v>6</v>
      </c>
      <c r="I11" s="239" t="s">
        <v>86</v>
      </c>
      <c r="J11" s="239">
        <v>8</v>
      </c>
      <c r="K11" s="239" t="s">
        <v>87</v>
      </c>
      <c r="L11" s="239">
        <v>10</v>
      </c>
      <c r="M11" s="239">
        <v>11</v>
      </c>
      <c r="N11" s="239">
        <v>12</v>
      </c>
    </row>
    <row r="12" spans="1:14" ht="10.7" customHeight="1">
      <c r="A12" s="240"/>
      <c r="B12" s="241" t="s">
        <v>210</v>
      </c>
      <c r="C12" s="231">
        <v>22577391777</v>
      </c>
      <c r="D12" s="232">
        <v>98035208</v>
      </c>
      <c r="E12" s="232">
        <v>22479356569</v>
      </c>
      <c r="F12" s="232">
        <v>893311130</v>
      </c>
      <c r="G12" s="232">
        <v>18774656573</v>
      </c>
      <c r="H12" s="232">
        <v>2811388866</v>
      </c>
      <c r="I12" s="232">
        <v>74456016569</v>
      </c>
      <c r="J12" s="232">
        <v>478407095</v>
      </c>
      <c r="K12" s="232">
        <v>73977609474</v>
      </c>
      <c r="L12" s="232">
        <v>2640576063</v>
      </c>
      <c r="M12" s="232">
        <v>62526425648</v>
      </c>
      <c r="N12" s="232">
        <v>8810607763</v>
      </c>
    </row>
    <row r="13" spans="1:14" ht="10.7" customHeight="1">
      <c r="A13" s="240"/>
      <c r="B13" s="241" t="s">
        <v>546</v>
      </c>
      <c r="C13" s="231">
        <v>22577391777</v>
      </c>
      <c r="D13" s="232">
        <v>98035208</v>
      </c>
      <c r="E13" s="232">
        <v>22479356569</v>
      </c>
      <c r="F13" s="232">
        <v>893311130</v>
      </c>
      <c r="G13" s="232">
        <v>18774656573</v>
      </c>
      <c r="H13" s="232">
        <v>2811388866</v>
      </c>
      <c r="I13" s="232">
        <v>74456016569</v>
      </c>
      <c r="J13" s="232">
        <v>478407095</v>
      </c>
      <c r="K13" s="232">
        <v>73977609474</v>
      </c>
      <c r="L13" s="232">
        <v>2640576063</v>
      </c>
      <c r="M13" s="232">
        <v>62526425648</v>
      </c>
      <c r="N13" s="232">
        <v>8810607763</v>
      </c>
    </row>
    <row r="14" spans="1:14" ht="10.7" customHeight="1">
      <c r="A14" s="242" t="s">
        <v>23</v>
      </c>
      <c r="B14" s="241" t="s">
        <v>88</v>
      </c>
      <c r="C14" s="231">
        <v>4781392777</v>
      </c>
      <c r="D14" s="232">
        <v>98035208</v>
      </c>
      <c r="E14" s="232">
        <v>4683357569</v>
      </c>
      <c r="F14" s="232">
        <v>893311130</v>
      </c>
      <c r="G14" s="232">
        <v>3774656573</v>
      </c>
      <c r="H14" s="232">
        <v>15389866</v>
      </c>
      <c r="I14" s="232">
        <v>13814017569</v>
      </c>
      <c r="J14" s="232">
        <v>478407095</v>
      </c>
      <c r="K14" s="232">
        <v>13335610474</v>
      </c>
      <c r="L14" s="232">
        <v>2640576063</v>
      </c>
      <c r="M14" s="232">
        <v>10526425648</v>
      </c>
      <c r="N14" s="232">
        <v>168608763</v>
      </c>
    </row>
    <row r="15" spans="1:14" ht="10.7" customHeight="1">
      <c r="A15" s="240"/>
      <c r="B15" s="241" t="s">
        <v>547</v>
      </c>
      <c r="C15" s="231">
        <v>4781392777</v>
      </c>
      <c r="D15" s="232">
        <v>98035208</v>
      </c>
      <c r="E15" s="232">
        <v>4683357569</v>
      </c>
      <c r="F15" s="232">
        <v>893311130</v>
      </c>
      <c r="G15" s="232">
        <v>3774656573</v>
      </c>
      <c r="H15" s="232">
        <v>15389866</v>
      </c>
      <c r="I15" s="232">
        <v>13814017569</v>
      </c>
      <c r="J15" s="232">
        <v>478407095</v>
      </c>
      <c r="K15" s="232">
        <v>13335610474</v>
      </c>
      <c r="L15" s="232">
        <v>2640576063</v>
      </c>
      <c r="M15" s="232">
        <v>10526425648</v>
      </c>
      <c r="N15" s="232">
        <v>168608763</v>
      </c>
    </row>
    <row r="16" spans="1:14" ht="10.7" customHeight="1">
      <c r="A16" s="242" t="s">
        <v>24</v>
      </c>
      <c r="B16" s="241" t="s">
        <v>213</v>
      </c>
      <c r="C16" s="231">
        <v>4781392777</v>
      </c>
      <c r="D16" s="232">
        <v>98035208</v>
      </c>
      <c r="E16" s="232">
        <v>4683357569</v>
      </c>
      <c r="F16" s="232">
        <v>893311130</v>
      </c>
      <c r="G16" s="232">
        <v>3774656573</v>
      </c>
      <c r="H16" s="232">
        <v>15389866</v>
      </c>
      <c r="I16" s="232">
        <v>13814017569</v>
      </c>
      <c r="J16" s="232">
        <v>478407095</v>
      </c>
      <c r="K16" s="232">
        <v>13335610474</v>
      </c>
      <c r="L16" s="232">
        <v>2640576063</v>
      </c>
      <c r="M16" s="232">
        <v>10526425648</v>
      </c>
      <c r="N16" s="232">
        <v>168608763</v>
      </c>
    </row>
    <row r="17" spans="1:14" ht="10.7" customHeight="1">
      <c r="A17" s="242">
        <v>1</v>
      </c>
      <c r="B17" s="241" t="s">
        <v>214</v>
      </c>
      <c r="C17" s="231">
        <v>726591348</v>
      </c>
      <c r="D17" s="232">
        <v>0</v>
      </c>
      <c r="E17" s="232">
        <v>726591348</v>
      </c>
      <c r="F17" s="232">
        <v>127675414</v>
      </c>
      <c r="G17" s="232">
        <v>598915934</v>
      </c>
      <c r="H17" s="232">
        <v>0</v>
      </c>
      <c r="I17" s="232">
        <v>924196474</v>
      </c>
      <c r="J17" s="232">
        <v>0</v>
      </c>
      <c r="K17" s="232">
        <v>924196474</v>
      </c>
      <c r="L17" s="232">
        <v>305520026</v>
      </c>
      <c r="M17" s="232">
        <v>618676448</v>
      </c>
      <c r="N17" s="232">
        <v>0</v>
      </c>
    </row>
    <row r="18" spans="1:14" ht="10.7" customHeight="1">
      <c r="A18" s="242" t="s">
        <v>89</v>
      </c>
      <c r="B18" s="241" t="s">
        <v>215</v>
      </c>
      <c r="C18" s="231">
        <v>684613948</v>
      </c>
      <c r="D18" s="232">
        <v>0</v>
      </c>
      <c r="E18" s="232">
        <v>684613948</v>
      </c>
      <c r="F18" s="232">
        <v>90308014</v>
      </c>
      <c r="G18" s="232">
        <v>594305934</v>
      </c>
      <c r="H18" s="232">
        <v>0</v>
      </c>
      <c r="I18" s="232">
        <v>751401545</v>
      </c>
      <c r="J18" s="232">
        <v>0</v>
      </c>
      <c r="K18" s="232">
        <v>751401545</v>
      </c>
      <c r="L18" s="232">
        <v>150416850</v>
      </c>
      <c r="M18" s="232">
        <v>600984695</v>
      </c>
      <c r="N18" s="232">
        <v>0</v>
      </c>
    </row>
    <row r="19" spans="1:14" ht="10.7" customHeight="1">
      <c r="A19" s="242" t="s">
        <v>216</v>
      </c>
      <c r="B19" s="241" t="s">
        <v>90</v>
      </c>
      <c r="C19" s="231">
        <v>684613948</v>
      </c>
      <c r="D19" s="232">
        <v>0</v>
      </c>
      <c r="E19" s="232">
        <v>684613948</v>
      </c>
      <c r="F19" s="232">
        <v>90308014</v>
      </c>
      <c r="G19" s="232">
        <v>594305934</v>
      </c>
      <c r="H19" s="232">
        <v>0</v>
      </c>
      <c r="I19" s="232">
        <v>751243545</v>
      </c>
      <c r="J19" s="232">
        <v>0</v>
      </c>
      <c r="K19" s="232">
        <v>751243545</v>
      </c>
      <c r="L19" s="232">
        <v>150274650</v>
      </c>
      <c r="M19" s="232">
        <v>600968895</v>
      </c>
      <c r="N19" s="232">
        <v>0</v>
      </c>
    </row>
    <row r="20" spans="1:14" ht="10.7" customHeight="1">
      <c r="A20" s="240"/>
      <c r="B20" s="241" t="s">
        <v>297</v>
      </c>
      <c r="C20" s="231">
        <v>0</v>
      </c>
      <c r="D20" s="232">
        <v>0</v>
      </c>
      <c r="E20" s="232">
        <v>0</v>
      </c>
      <c r="F20" s="232">
        <v>0</v>
      </c>
      <c r="G20" s="232">
        <v>0</v>
      </c>
      <c r="H20" s="232">
        <v>0</v>
      </c>
      <c r="I20" s="232">
        <v>0</v>
      </c>
      <c r="J20" s="232">
        <v>0</v>
      </c>
      <c r="K20" s="232">
        <v>0</v>
      </c>
      <c r="L20" s="232">
        <v>0</v>
      </c>
      <c r="M20" s="232">
        <v>0</v>
      </c>
      <c r="N20" s="232">
        <v>0</v>
      </c>
    </row>
    <row r="21" spans="1:14" ht="10.7" customHeight="1">
      <c r="A21" s="242" t="s">
        <v>217</v>
      </c>
      <c r="B21" s="241" t="s">
        <v>218</v>
      </c>
      <c r="C21" s="231">
        <v>0</v>
      </c>
      <c r="D21" s="232">
        <v>0</v>
      </c>
      <c r="E21" s="232">
        <v>0</v>
      </c>
      <c r="F21" s="232">
        <v>0</v>
      </c>
      <c r="G21" s="232">
        <v>0</v>
      </c>
      <c r="H21" s="232">
        <v>0</v>
      </c>
      <c r="I21" s="232">
        <v>0</v>
      </c>
      <c r="J21" s="232">
        <v>0</v>
      </c>
      <c r="K21" s="232">
        <v>0</v>
      </c>
      <c r="L21" s="232">
        <v>0</v>
      </c>
      <c r="M21" s="232">
        <v>0</v>
      </c>
      <c r="N21" s="232">
        <v>0</v>
      </c>
    </row>
    <row r="22" spans="1:14" ht="10.7" customHeight="1">
      <c r="A22" s="240"/>
      <c r="B22" s="241" t="s">
        <v>219</v>
      </c>
      <c r="C22" s="231">
        <v>0</v>
      </c>
      <c r="D22" s="232">
        <v>0</v>
      </c>
      <c r="E22" s="232">
        <v>0</v>
      </c>
      <c r="F22" s="232">
        <v>0</v>
      </c>
      <c r="G22" s="232">
        <v>0</v>
      </c>
      <c r="H22" s="232">
        <v>0</v>
      </c>
      <c r="I22" s="232">
        <v>0</v>
      </c>
      <c r="J22" s="232">
        <v>0</v>
      </c>
      <c r="K22" s="232">
        <v>0</v>
      </c>
      <c r="L22" s="232">
        <v>0</v>
      </c>
      <c r="M22" s="232">
        <v>0</v>
      </c>
      <c r="N22" s="232">
        <v>0</v>
      </c>
    </row>
    <row r="23" spans="1:14" ht="10.7" customHeight="1">
      <c r="A23" s="242" t="s">
        <v>220</v>
      </c>
      <c r="B23" s="241" t="s">
        <v>221</v>
      </c>
      <c r="C23" s="231">
        <v>0</v>
      </c>
      <c r="D23" s="232">
        <v>0</v>
      </c>
      <c r="E23" s="232">
        <v>0</v>
      </c>
      <c r="F23" s="232">
        <v>0</v>
      </c>
      <c r="G23" s="232">
        <v>0</v>
      </c>
      <c r="H23" s="232">
        <v>0</v>
      </c>
      <c r="I23" s="232">
        <v>158</v>
      </c>
      <c r="J23" s="232">
        <v>0</v>
      </c>
      <c r="K23" s="232">
        <v>158</v>
      </c>
      <c r="L23" s="232">
        <v>1422</v>
      </c>
      <c r="M23" s="232">
        <v>158</v>
      </c>
      <c r="N23" s="232">
        <v>0</v>
      </c>
    </row>
    <row r="24" spans="1:14" ht="10.7" customHeight="1">
      <c r="A24" s="240"/>
      <c r="B24" s="241" t="s">
        <v>298</v>
      </c>
      <c r="C24" s="231">
        <v>0</v>
      </c>
      <c r="D24" s="232">
        <v>0</v>
      </c>
      <c r="E24" s="232">
        <v>0</v>
      </c>
      <c r="F24" s="232">
        <v>0</v>
      </c>
      <c r="G24" s="232">
        <v>0</v>
      </c>
      <c r="H24" s="232">
        <v>0</v>
      </c>
      <c r="I24" s="232">
        <v>0</v>
      </c>
      <c r="J24" s="232">
        <v>0</v>
      </c>
      <c r="K24" s="232">
        <v>0</v>
      </c>
      <c r="L24" s="232">
        <v>0</v>
      </c>
      <c r="M24" s="232">
        <v>0</v>
      </c>
      <c r="N24" s="232">
        <v>0</v>
      </c>
    </row>
    <row r="25" spans="1:14" ht="10.7" customHeight="1">
      <c r="A25" s="242" t="s">
        <v>222</v>
      </c>
      <c r="B25" s="241" t="s">
        <v>28</v>
      </c>
      <c r="C25" s="231">
        <v>0</v>
      </c>
      <c r="D25" s="232">
        <v>0</v>
      </c>
      <c r="E25" s="232">
        <v>0</v>
      </c>
      <c r="F25" s="232">
        <v>0</v>
      </c>
      <c r="G25" s="232">
        <v>0</v>
      </c>
      <c r="H25" s="232">
        <v>0</v>
      </c>
      <c r="I25" s="232">
        <v>0</v>
      </c>
      <c r="J25" s="232">
        <v>0</v>
      </c>
      <c r="K25" s="232">
        <v>0</v>
      </c>
      <c r="L25" s="232">
        <v>0</v>
      </c>
      <c r="M25" s="232">
        <v>0</v>
      </c>
      <c r="N25" s="232">
        <v>0</v>
      </c>
    </row>
    <row r="26" spans="1:14" ht="10.7" customHeight="1">
      <c r="A26" s="240"/>
      <c r="B26" s="241" t="s">
        <v>299</v>
      </c>
      <c r="C26" s="231">
        <v>0</v>
      </c>
      <c r="D26" s="232">
        <v>0</v>
      </c>
      <c r="E26" s="232">
        <v>0</v>
      </c>
      <c r="F26" s="232">
        <v>0</v>
      </c>
      <c r="G26" s="232">
        <v>0</v>
      </c>
      <c r="H26" s="232">
        <v>0</v>
      </c>
      <c r="I26" s="232">
        <v>0</v>
      </c>
      <c r="J26" s="232">
        <v>0</v>
      </c>
      <c r="K26" s="232">
        <v>0</v>
      </c>
      <c r="L26" s="232">
        <v>0</v>
      </c>
      <c r="M26" s="232">
        <v>0</v>
      </c>
      <c r="N26" s="232">
        <v>0</v>
      </c>
    </row>
    <row r="27" spans="1:14" ht="10.7" customHeight="1">
      <c r="A27" s="240"/>
      <c r="B27" s="241" t="s">
        <v>223</v>
      </c>
      <c r="C27" s="231">
        <v>0</v>
      </c>
      <c r="D27" s="232">
        <v>0</v>
      </c>
      <c r="E27" s="232">
        <v>0</v>
      </c>
      <c r="F27" s="232">
        <v>0</v>
      </c>
      <c r="G27" s="232">
        <v>0</v>
      </c>
      <c r="H27" s="232">
        <v>0</v>
      </c>
      <c r="I27" s="232">
        <v>0</v>
      </c>
      <c r="J27" s="232">
        <v>0</v>
      </c>
      <c r="K27" s="232">
        <v>0</v>
      </c>
      <c r="L27" s="232">
        <v>0</v>
      </c>
      <c r="M27" s="232">
        <v>0</v>
      </c>
      <c r="N27" s="232">
        <v>0</v>
      </c>
    </row>
    <row r="28" spans="1:14" ht="10.7" customHeight="1">
      <c r="A28" s="242" t="s">
        <v>224</v>
      </c>
      <c r="B28" s="241" t="s">
        <v>300</v>
      </c>
      <c r="C28" s="231">
        <v>0</v>
      </c>
      <c r="D28" s="232">
        <v>0</v>
      </c>
      <c r="E28" s="232">
        <v>0</v>
      </c>
      <c r="F28" s="232">
        <v>0</v>
      </c>
      <c r="G28" s="232">
        <v>0</v>
      </c>
      <c r="H28" s="232">
        <v>0</v>
      </c>
      <c r="I28" s="232">
        <v>0</v>
      </c>
      <c r="J28" s="232">
        <v>0</v>
      </c>
      <c r="K28" s="232">
        <v>0</v>
      </c>
      <c r="L28" s="232">
        <v>0</v>
      </c>
      <c r="M28" s="232">
        <v>0</v>
      </c>
      <c r="N28" s="232">
        <v>0</v>
      </c>
    </row>
    <row r="29" spans="1:14" ht="10.7" customHeight="1">
      <c r="A29" s="242" t="s">
        <v>91</v>
      </c>
      <c r="B29" s="241" t="s">
        <v>225</v>
      </c>
      <c r="C29" s="231">
        <v>41977400</v>
      </c>
      <c r="D29" s="232">
        <v>0</v>
      </c>
      <c r="E29" s="232">
        <v>41977400</v>
      </c>
      <c r="F29" s="232">
        <v>37367400</v>
      </c>
      <c r="G29" s="232">
        <v>4610000</v>
      </c>
      <c r="H29" s="232">
        <v>0</v>
      </c>
      <c r="I29" s="232">
        <v>172794929</v>
      </c>
      <c r="J29" s="232">
        <v>0</v>
      </c>
      <c r="K29" s="232">
        <v>172794929</v>
      </c>
      <c r="L29" s="232">
        <v>155103176</v>
      </c>
      <c r="M29" s="232">
        <v>17691753</v>
      </c>
      <c r="N29" s="232">
        <v>0</v>
      </c>
    </row>
    <row r="30" spans="1:14" ht="10.7" customHeight="1">
      <c r="A30" s="242" t="s">
        <v>226</v>
      </c>
      <c r="B30" s="241" t="s">
        <v>90</v>
      </c>
      <c r="C30" s="231">
        <v>2400000</v>
      </c>
      <c r="D30" s="232">
        <v>0</v>
      </c>
      <c r="E30" s="232">
        <v>2400000</v>
      </c>
      <c r="F30" s="232">
        <v>240</v>
      </c>
      <c r="G30" s="232">
        <v>2160000</v>
      </c>
      <c r="H30" s="232">
        <v>0</v>
      </c>
      <c r="I30" s="232">
        <v>7627600</v>
      </c>
      <c r="J30" s="232">
        <v>0</v>
      </c>
      <c r="K30" s="232">
        <v>7627600</v>
      </c>
      <c r="L30" s="232">
        <v>4944840</v>
      </c>
      <c r="M30" s="232">
        <v>2682760</v>
      </c>
      <c r="N30" s="232">
        <v>0</v>
      </c>
    </row>
    <row r="31" spans="1:14" ht="10.7" customHeight="1">
      <c r="A31" s="240"/>
      <c r="B31" s="241" t="s">
        <v>297</v>
      </c>
      <c r="C31" s="231">
        <v>0</v>
      </c>
      <c r="D31" s="232">
        <v>0</v>
      </c>
      <c r="E31" s="232">
        <v>0</v>
      </c>
      <c r="F31" s="232">
        <v>0</v>
      </c>
      <c r="G31" s="232">
        <v>0</v>
      </c>
      <c r="H31" s="232">
        <v>0</v>
      </c>
      <c r="I31" s="232">
        <v>0</v>
      </c>
      <c r="J31" s="232">
        <v>0</v>
      </c>
      <c r="K31" s="232">
        <v>0</v>
      </c>
      <c r="L31" s="232">
        <v>0</v>
      </c>
      <c r="M31" s="232">
        <v>0</v>
      </c>
      <c r="N31" s="232">
        <v>0</v>
      </c>
    </row>
    <row r="32" spans="1:14" ht="10.7" customHeight="1">
      <c r="A32" s="242" t="s">
        <v>227</v>
      </c>
      <c r="B32" s="241" t="s">
        <v>218</v>
      </c>
      <c r="C32" s="231">
        <v>0</v>
      </c>
      <c r="D32" s="232">
        <v>0</v>
      </c>
      <c r="E32" s="232">
        <v>0</v>
      </c>
      <c r="F32" s="232">
        <v>0</v>
      </c>
      <c r="G32" s="232">
        <v>0</v>
      </c>
      <c r="H32" s="232">
        <v>0</v>
      </c>
      <c r="I32" s="232">
        <v>0</v>
      </c>
      <c r="J32" s="232">
        <v>0</v>
      </c>
      <c r="K32" s="232">
        <v>0</v>
      </c>
      <c r="L32" s="232">
        <v>0</v>
      </c>
      <c r="M32" s="232">
        <v>0</v>
      </c>
      <c r="N32" s="232">
        <v>0</v>
      </c>
    </row>
    <row r="33" spans="1:14" ht="10.7" customHeight="1">
      <c r="A33" s="240"/>
      <c r="B33" s="241" t="s">
        <v>219</v>
      </c>
      <c r="C33" s="231">
        <v>0</v>
      </c>
      <c r="D33" s="232">
        <v>0</v>
      </c>
      <c r="E33" s="232">
        <v>0</v>
      </c>
      <c r="F33" s="232">
        <v>0</v>
      </c>
      <c r="G33" s="232">
        <v>0</v>
      </c>
      <c r="H33" s="232">
        <v>0</v>
      </c>
      <c r="I33" s="232">
        <v>0</v>
      </c>
      <c r="J33" s="232">
        <v>0</v>
      </c>
      <c r="K33" s="232">
        <v>0</v>
      </c>
      <c r="L33" s="232">
        <v>0</v>
      </c>
      <c r="M33" s="232">
        <v>0</v>
      </c>
      <c r="N33" s="232">
        <v>0</v>
      </c>
    </row>
    <row r="34" spans="1:14" ht="10.7" customHeight="1">
      <c r="A34" s="242" t="s">
        <v>228</v>
      </c>
      <c r="B34" s="241" t="s">
        <v>221</v>
      </c>
      <c r="C34" s="231">
        <v>5300000</v>
      </c>
      <c r="D34" s="232">
        <v>0</v>
      </c>
      <c r="E34" s="232">
        <v>5300000</v>
      </c>
      <c r="F34" s="232">
        <v>2850000</v>
      </c>
      <c r="G34" s="232">
        <v>2450000</v>
      </c>
      <c r="H34" s="232">
        <v>0</v>
      </c>
      <c r="I34" s="232">
        <v>130889929</v>
      </c>
      <c r="J34" s="232">
        <v>0</v>
      </c>
      <c r="K34" s="232">
        <v>130889929</v>
      </c>
      <c r="L34" s="232">
        <v>115880936</v>
      </c>
      <c r="M34" s="232">
        <v>15008993</v>
      </c>
      <c r="N34" s="232">
        <v>0</v>
      </c>
    </row>
    <row r="35" spans="1:14" ht="10.7" customHeight="1">
      <c r="A35" s="240"/>
      <c r="B35" s="241" t="s">
        <v>301</v>
      </c>
      <c r="C35" s="231">
        <v>0</v>
      </c>
      <c r="D35" s="232">
        <v>0</v>
      </c>
      <c r="E35" s="232">
        <v>0</v>
      </c>
      <c r="F35" s="232">
        <v>0</v>
      </c>
      <c r="G35" s="232">
        <v>0</v>
      </c>
      <c r="H35" s="232">
        <v>0</v>
      </c>
      <c r="I35" s="232">
        <v>0</v>
      </c>
      <c r="J35" s="232">
        <v>0</v>
      </c>
      <c r="K35" s="232">
        <v>0</v>
      </c>
      <c r="L35" s="232">
        <v>0</v>
      </c>
      <c r="M35" s="232">
        <v>0</v>
      </c>
      <c r="N35" s="232">
        <v>0</v>
      </c>
    </row>
    <row r="36" spans="1:14" ht="10.7" customHeight="1">
      <c r="A36" s="242" t="s">
        <v>229</v>
      </c>
      <c r="B36" s="241" t="s">
        <v>28</v>
      </c>
      <c r="C36" s="231">
        <v>34277400</v>
      </c>
      <c r="D36" s="232">
        <v>0</v>
      </c>
      <c r="E36" s="232">
        <v>34277400</v>
      </c>
      <c r="F36" s="232">
        <v>34277400</v>
      </c>
      <c r="G36" s="232">
        <v>0</v>
      </c>
      <c r="H36" s="232">
        <v>0</v>
      </c>
      <c r="I36" s="232">
        <v>34277400</v>
      </c>
      <c r="J36" s="232">
        <v>0</v>
      </c>
      <c r="K36" s="232">
        <v>34277400</v>
      </c>
      <c r="L36" s="232">
        <v>34277400</v>
      </c>
      <c r="M36" s="232">
        <v>0</v>
      </c>
      <c r="N36" s="232">
        <v>0</v>
      </c>
    </row>
    <row r="37" spans="1:14" ht="10.7" customHeight="1">
      <c r="A37" s="240"/>
      <c r="B37" s="241" t="s">
        <v>299</v>
      </c>
      <c r="C37" s="231">
        <v>0</v>
      </c>
      <c r="D37" s="232">
        <v>0</v>
      </c>
      <c r="E37" s="232">
        <v>0</v>
      </c>
      <c r="F37" s="232">
        <v>0</v>
      </c>
      <c r="G37" s="232">
        <v>0</v>
      </c>
      <c r="H37" s="232">
        <v>0</v>
      </c>
      <c r="I37" s="232">
        <v>0</v>
      </c>
      <c r="J37" s="232">
        <v>0</v>
      </c>
      <c r="K37" s="232">
        <v>0</v>
      </c>
      <c r="L37" s="232">
        <v>0</v>
      </c>
      <c r="M37" s="232">
        <v>0</v>
      </c>
      <c r="N37" s="232">
        <v>0</v>
      </c>
    </row>
    <row r="38" spans="1:14" ht="10.7" customHeight="1">
      <c r="A38" s="240"/>
      <c r="B38" s="241" t="s">
        <v>230</v>
      </c>
      <c r="C38" s="231">
        <v>0</v>
      </c>
      <c r="D38" s="232">
        <v>0</v>
      </c>
      <c r="E38" s="232">
        <v>0</v>
      </c>
      <c r="F38" s="232">
        <v>0</v>
      </c>
      <c r="G38" s="232">
        <v>0</v>
      </c>
      <c r="H38" s="232">
        <v>0</v>
      </c>
      <c r="I38" s="232">
        <v>0</v>
      </c>
      <c r="J38" s="232">
        <v>0</v>
      </c>
      <c r="K38" s="232">
        <v>0</v>
      </c>
      <c r="L38" s="232">
        <v>0</v>
      </c>
      <c r="M38" s="232">
        <v>0</v>
      </c>
      <c r="N38" s="232">
        <v>0</v>
      </c>
    </row>
    <row r="39" spans="1:14" ht="10.7" customHeight="1">
      <c r="A39" s="242" t="s">
        <v>231</v>
      </c>
      <c r="B39" s="241" t="s">
        <v>300</v>
      </c>
      <c r="C39" s="231">
        <v>0</v>
      </c>
      <c r="D39" s="232">
        <v>0</v>
      </c>
      <c r="E39" s="232">
        <v>0</v>
      </c>
      <c r="F39" s="232">
        <v>0</v>
      </c>
      <c r="G39" s="232">
        <v>0</v>
      </c>
      <c r="H39" s="232">
        <v>0</v>
      </c>
      <c r="I39" s="232">
        <v>0</v>
      </c>
      <c r="J39" s="232">
        <v>0</v>
      </c>
      <c r="K39" s="232">
        <v>0</v>
      </c>
      <c r="L39" s="232">
        <v>0</v>
      </c>
      <c r="M39" s="232">
        <v>0</v>
      </c>
      <c r="N39" s="232">
        <v>0</v>
      </c>
    </row>
    <row r="40" spans="1:14" ht="10.7" customHeight="1">
      <c r="A40" s="242">
        <v>2</v>
      </c>
      <c r="B40" s="241" t="s">
        <v>232</v>
      </c>
      <c r="C40" s="231">
        <v>0</v>
      </c>
      <c r="D40" s="232">
        <v>0</v>
      </c>
      <c r="E40" s="232">
        <v>0</v>
      </c>
      <c r="F40" s="232">
        <v>0</v>
      </c>
      <c r="G40" s="232">
        <v>0</v>
      </c>
      <c r="H40" s="232">
        <v>0</v>
      </c>
      <c r="I40" s="232">
        <v>0</v>
      </c>
      <c r="J40" s="232">
        <v>0</v>
      </c>
      <c r="K40" s="232">
        <v>0</v>
      </c>
      <c r="L40" s="232">
        <v>0</v>
      </c>
      <c r="M40" s="232">
        <v>0</v>
      </c>
      <c r="N40" s="232">
        <v>0</v>
      </c>
    </row>
    <row r="41" spans="1:14" ht="10.7" customHeight="1">
      <c r="A41" s="242" t="s">
        <v>98</v>
      </c>
      <c r="B41" s="241" t="s">
        <v>90</v>
      </c>
      <c r="C41" s="231">
        <v>0</v>
      </c>
      <c r="D41" s="232">
        <v>0</v>
      </c>
      <c r="E41" s="232">
        <v>0</v>
      </c>
      <c r="F41" s="232">
        <v>0</v>
      </c>
      <c r="G41" s="232">
        <v>0</v>
      </c>
      <c r="H41" s="232">
        <v>0</v>
      </c>
      <c r="I41" s="232">
        <v>0</v>
      </c>
      <c r="J41" s="232">
        <v>0</v>
      </c>
      <c r="K41" s="232">
        <v>0</v>
      </c>
      <c r="L41" s="232">
        <v>0</v>
      </c>
      <c r="M41" s="232">
        <v>0</v>
      </c>
      <c r="N41" s="232">
        <v>0</v>
      </c>
    </row>
    <row r="42" spans="1:14" ht="10.7" customHeight="1">
      <c r="A42" s="240"/>
      <c r="B42" s="241" t="s">
        <v>297</v>
      </c>
      <c r="C42" s="231">
        <v>0</v>
      </c>
      <c r="D42" s="232">
        <v>0</v>
      </c>
      <c r="E42" s="232">
        <v>0</v>
      </c>
      <c r="F42" s="232">
        <v>0</v>
      </c>
      <c r="G42" s="232">
        <v>0</v>
      </c>
      <c r="H42" s="232">
        <v>0</v>
      </c>
      <c r="I42" s="232">
        <v>0</v>
      </c>
      <c r="J42" s="232">
        <v>0</v>
      </c>
      <c r="K42" s="232">
        <v>0</v>
      </c>
      <c r="L42" s="232">
        <v>0</v>
      </c>
      <c r="M42" s="232">
        <v>0</v>
      </c>
      <c r="N42" s="232">
        <v>0</v>
      </c>
    </row>
    <row r="43" spans="1:14" ht="10.7" customHeight="1">
      <c r="A43" s="242" t="s">
        <v>99</v>
      </c>
      <c r="B43" s="241" t="s">
        <v>218</v>
      </c>
      <c r="C43" s="231">
        <v>0</v>
      </c>
      <c r="D43" s="232">
        <v>0</v>
      </c>
      <c r="E43" s="232">
        <v>0</v>
      </c>
      <c r="F43" s="232">
        <v>0</v>
      </c>
      <c r="G43" s="232">
        <v>0</v>
      </c>
      <c r="H43" s="232">
        <v>0</v>
      </c>
      <c r="I43" s="232">
        <v>0</v>
      </c>
      <c r="J43" s="232">
        <v>0</v>
      </c>
      <c r="K43" s="232">
        <v>0</v>
      </c>
      <c r="L43" s="232">
        <v>0</v>
      </c>
      <c r="M43" s="232">
        <v>0</v>
      </c>
      <c r="N43" s="232">
        <v>0</v>
      </c>
    </row>
    <row r="44" spans="1:14" ht="10.7" customHeight="1">
      <c r="A44" s="240"/>
      <c r="B44" s="241" t="s">
        <v>219</v>
      </c>
      <c r="C44" s="231">
        <v>0</v>
      </c>
      <c r="D44" s="232">
        <v>0</v>
      </c>
      <c r="E44" s="232">
        <v>0</v>
      </c>
      <c r="F44" s="232">
        <v>0</v>
      </c>
      <c r="G44" s="232">
        <v>0</v>
      </c>
      <c r="H44" s="232">
        <v>0</v>
      </c>
      <c r="I44" s="232">
        <v>0</v>
      </c>
      <c r="J44" s="232">
        <v>0</v>
      </c>
      <c r="K44" s="232">
        <v>0</v>
      </c>
      <c r="L44" s="232">
        <v>0</v>
      </c>
      <c r="M44" s="232">
        <v>0</v>
      </c>
      <c r="N44" s="232">
        <v>0</v>
      </c>
    </row>
    <row r="45" spans="1:14" ht="10.7" customHeight="1">
      <c r="A45" s="242" t="s">
        <v>100</v>
      </c>
      <c r="B45" s="241" t="s">
        <v>27</v>
      </c>
      <c r="C45" s="231">
        <v>0</v>
      </c>
      <c r="D45" s="232">
        <v>0</v>
      </c>
      <c r="E45" s="232">
        <v>0</v>
      </c>
      <c r="F45" s="232">
        <v>0</v>
      </c>
      <c r="G45" s="232">
        <v>0</v>
      </c>
      <c r="H45" s="232">
        <v>0</v>
      </c>
      <c r="I45" s="232">
        <v>0</v>
      </c>
      <c r="J45" s="232">
        <v>0</v>
      </c>
      <c r="K45" s="232">
        <v>0</v>
      </c>
      <c r="L45" s="232">
        <v>0</v>
      </c>
      <c r="M45" s="232">
        <v>0</v>
      </c>
      <c r="N45" s="232">
        <v>0</v>
      </c>
    </row>
    <row r="46" spans="1:14" ht="10.7" customHeight="1">
      <c r="A46" s="240"/>
      <c r="B46" s="241" t="s">
        <v>301</v>
      </c>
      <c r="C46" s="231">
        <v>0</v>
      </c>
      <c r="D46" s="232">
        <v>0</v>
      </c>
      <c r="E46" s="232">
        <v>0</v>
      </c>
      <c r="F46" s="232">
        <v>0</v>
      </c>
      <c r="G46" s="232">
        <v>0</v>
      </c>
      <c r="H46" s="232">
        <v>0</v>
      </c>
      <c r="I46" s="232">
        <v>0</v>
      </c>
      <c r="J46" s="232">
        <v>0</v>
      </c>
      <c r="K46" s="232">
        <v>0</v>
      </c>
      <c r="L46" s="232">
        <v>0</v>
      </c>
      <c r="M46" s="232">
        <v>0</v>
      </c>
      <c r="N46" s="232">
        <v>0</v>
      </c>
    </row>
    <row r="47" spans="1:14" ht="10.7" customHeight="1">
      <c r="A47" s="242" t="s">
        <v>101</v>
      </c>
      <c r="B47" s="241" t="s">
        <v>28</v>
      </c>
      <c r="C47" s="231">
        <v>0</v>
      </c>
      <c r="D47" s="232">
        <v>0</v>
      </c>
      <c r="E47" s="232">
        <v>0</v>
      </c>
      <c r="F47" s="232">
        <v>0</v>
      </c>
      <c r="G47" s="232">
        <v>0</v>
      </c>
      <c r="H47" s="232">
        <v>0</v>
      </c>
      <c r="I47" s="232">
        <v>0</v>
      </c>
      <c r="J47" s="232">
        <v>0</v>
      </c>
      <c r="K47" s="232">
        <v>0</v>
      </c>
      <c r="L47" s="232">
        <v>0</v>
      </c>
      <c r="M47" s="232">
        <v>0</v>
      </c>
      <c r="N47" s="232">
        <v>0</v>
      </c>
    </row>
    <row r="48" spans="1:14" ht="10.7" customHeight="1">
      <c r="A48" s="240"/>
      <c r="B48" s="241" t="s">
        <v>302</v>
      </c>
      <c r="C48" s="231">
        <v>0</v>
      </c>
      <c r="D48" s="232">
        <v>0</v>
      </c>
      <c r="E48" s="232">
        <v>0</v>
      </c>
      <c r="F48" s="232">
        <v>0</v>
      </c>
      <c r="G48" s="232">
        <v>0</v>
      </c>
      <c r="H48" s="232">
        <v>0</v>
      </c>
      <c r="I48" s="232">
        <v>0</v>
      </c>
      <c r="J48" s="232">
        <v>0</v>
      </c>
      <c r="K48" s="232">
        <v>0</v>
      </c>
      <c r="L48" s="232">
        <v>0</v>
      </c>
      <c r="M48" s="232">
        <v>0</v>
      </c>
      <c r="N48" s="232">
        <v>0</v>
      </c>
    </row>
    <row r="49" spans="1:14" ht="10.7" customHeight="1">
      <c r="A49" s="240"/>
      <c r="B49" s="241" t="s">
        <v>223</v>
      </c>
      <c r="C49" s="231">
        <v>0</v>
      </c>
      <c r="D49" s="232">
        <v>0</v>
      </c>
      <c r="E49" s="232">
        <v>0</v>
      </c>
      <c r="F49" s="232">
        <v>0</v>
      </c>
      <c r="G49" s="232">
        <v>0</v>
      </c>
      <c r="H49" s="232">
        <v>0</v>
      </c>
      <c r="I49" s="232">
        <v>0</v>
      </c>
      <c r="J49" s="232">
        <v>0</v>
      </c>
      <c r="K49" s="232">
        <v>0</v>
      </c>
      <c r="L49" s="232">
        <v>0</v>
      </c>
      <c r="M49" s="232">
        <v>0</v>
      </c>
      <c r="N49" s="232">
        <v>0</v>
      </c>
    </row>
    <row r="50" spans="1:14" ht="10.7" customHeight="1">
      <c r="A50" s="242" t="s">
        <v>102</v>
      </c>
      <c r="B50" s="241" t="s">
        <v>303</v>
      </c>
      <c r="C50" s="231">
        <v>0</v>
      </c>
      <c r="D50" s="232">
        <v>0</v>
      </c>
      <c r="E50" s="232">
        <v>0</v>
      </c>
      <c r="F50" s="232">
        <v>0</v>
      </c>
      <c r="G50" s="232">
        <v>0</v>
      </c>
      <c r="H50" s="232">
        <v>0</v>
      </c>
      <c r="I50" s="232">
        <v>0</v>
      </c>
      <c r="J50" s="232">
        <v>0</v>
      </c>
      <c r="K50" s="232">
        <v>0</v>
      </c>
      <c r="L50" s="232">
        <v>0</v>
      </c>
      <c r="M50" s="232">
        <v>0</v>
      </c>
      <c r="N50" s="232">
        <v>0</v>
      </c>
    </row>
    <row r="51" spans="1:14" ht="10.7" customHeight="1">
      <c r="A51" s="242">
        <v>3</v>
      </c>
      <c r="B51" s="241" t="s">
        <v>169</v>
      </c>
      <c r="C51" s="231">
        <v>3596333161</v>
      </c>
      <c r="D51" s="232">
        <v>0</v>
      </c>
      <c r="E51" s="232">
        <v>3596333161</v>
      </c>
      <c r="F51" s="232">
        <v>737884561</v>
      </c>
      <c r="G51" s="232">
        <v>2858448600</v>
      </c>
      <c r="H51" s="232">
        <v>0</v>
      </c>
      <c r="I51" s="232">
        <v>11054566252</v>
      </c>
      <c r="J51" s="232">
        <v>0</v>
      </c>
      <c r="K51" s="232">
        <v>11054566252</v>
      </c>
      <c r="L51" s="232">
        <v>2119622283</v>
      </c>
      <c r="M51" s="232">
        <v>8934943969</v>
      </c>
      <c r="N51" s="232">
        <v>0</v>
      </c>
    </row>
    <row r="52" spans="1:14" ht="10.7" customHeight="1">
      <c r="A52" s="242" t="s">
        <v>32</v>
      </c>
      <c r="B52" s="241" t="s">
        <v>90</v>
      </c>
      <c r="C52" s="231">
        <v>1669190437</v>
      </c>
      <c r="D52" s="232">
        <v>0</v>
      </c>
      <c r="E52" s="232">
        <v>1669190437</v>
      </c>
      <c r="F52" s="232">
        <v>166919030</v>
      </c>
      <c r="G52" s="232">
        <v>1502271407</v>
      </c>
      <c r="H52" s="232">
        <v>0</v>
      </c>
      <c r="I52" s="232">
        <v>5891227846</v>
      </c>
      <c r="J52" s="232">
        <v>0</v>
      </c>
      <c r="K52" s="232">
        <v>5891227846</v>
      </c>
      <c r="L52" s="232">
        <v>589122750</v>
      </c>
      <c r="M52" s="232">
        <v>5302105096</v>
      </c>
      <c r="N52" s="232">
        <v>0</v>
      </c>
    </row>
    <row r="53" spans="1:14" ht="10.7" customHeight="1">
      <c r="A53" s="240"/>
      <c r="B53" s="241" t="s">
        <v>297</v>
      </c>
      <c r="C53" s="231">
        <v>0</v>
      </c>
      <c r="D53" s="232">
        <v>0</v>
      </c>
      <c r="E53" s="232">
        <v>0</v>
      </c>
      <c r="F53" s="232">
        <v>0</v>
      </c>
      <c r="G53" s="232">
        <v>0</v>
      </c>
      <c r="H53" s="232">
        <v>0</v>
      </c>
      <c r="I53" s="232">
        <v>0</v>
      </c>
      <c r="J53" s="232">
        <v>0</v>
      </c>
      <c r="K53" s="232">
        <v>0</v>
      </c>
      <c r="L53" s="232">
        <v>0</v>
      </c>
      <c r="M53" s="232">
        <v>0</v>
      </c>
      <c r="N53" s="232">
        <v>0</v>
      </c>
    </row>
    <row r="54" spans="1:14" ht="10.7" customHeight="1">
      <c r="A54" s="242" t="s">
        <v>33</v>
      </c>
      <c r="B54" s="241" t="s">
        <v>218</v>
      </c>
      <c r="C54" s="231">
        <v>1357692</v>
      </c>
      <c r="D54" s="232">
        <v>0</v>
      </c>
      <c r="E54" s="232">
        <v>1357692</v>
      </c>
      <c r="F54" s="232">
        <v>0</v>
      </c>
      <c r="G54" s="232">
        <v>1357692</v>
      </c>
      <c r="H54" s="232">
        <v>0</v>
      </c>
      <c r="I54" s="232">
        <v>4887008</v>
      </c>
      <c r="J54" s="232">
        <v>0</v>
      </c>
      <c r="K54" s="232">
        <v>4887008</v>
      </c>
      <c r="L54" s="232">
        <v>0</v>
      </c>
      <c r="M54" s="232">
        <v>4887008</v>
      </c>
      <c r="N54" s="232">
        <v>0</v>
      </c>
    </row>
    <row r="55" spans="1:14" ht="10.7" customHeight="1">
      <c r="A55" s="240"/>
      <c r="B55" s="241" t="s">
        <v>219</v>
      </c>
      <c r="C55" s="231">
        <v>0</v>
      </c>
      <c r="D55" s="232">
        <v>0</v>
      </c>
      <c r="E55" s="232">
        <v>0</v>
      </c>
      <c r="F55" s="232">
        <v>0</v>
      </c>
      <c r="G55" s="232">
        <v>0</v>
      </c>
      <c r="H55" s="232">
        <v>0</v>
      </c>
      <c r="I55" s="232">
        <v>0</v>
      </c>
      <c r="J55" s="232">
        <v>0</v>
      </c>
      <c r="K55" s="232">
        <v>0</v>
      </c>
      <c r="L55" s="232">
        <v>0</v>
      </c>
      <c r="M55" s="232">
        <v>0</v>
      </c>
      <c r="N55" s="232">
        <v>0</v>
      </c>
    </row>
    <row r="56" spans="1:14" ht="10.7" customHeight="1">
      <c r="A56" s="242" t="s">
        <v>106</v>
      </c>
      <c r="B56" s="241" t="s">
        <v>27</v>
      </c>
      <c r="C56" s="231">
        <v>16375238</v>
      </c>
      <c r="D56" s="232">
        <v>0</v>
      </c>
      <c r="E56" s="232">
        <v>16375238</v>
      </c>
      <c r="F56" s="232">
        <v>1637522</v>
      </c>
      <c r="G56" s="232">
        <v>14737716</v>
      </c>
      <c r="H56" s="232">
        <v>0</v>
      </c>
      <c r="I56" s="232">
        <v>36889874</v>
      </c>
      <c r="J56" s="232">
        <v>0</v>
      </c>
      <c r="K56" s="232">
        <v>36889874</v>
      </c>
      <c r="L56" s="232">
        <v>3688984</v>
      </c>
      <c r="M56" s="232">
        <v>33200890</v>
      </c>
      <c r="N56" s="232">
        <v>0</v>
      </c>
    </row>
    <row r="57" spans="1:14" ht="10.7" customHeight="1">
      <c r="A57" s="240"/>
      <c r="B57" s="241" t="s">
        <v>301</v>
      </c>
      <c r="C57" s="231">
        <v>0</v>
      </c>
      <c r="D57" s="232">
        <v>0</v>
      </c>
      <c r="E57" s="232">
        <v>0</v>
      </c>
      <c r="F57" s="232">
        <v>0</v>
      </c>
      <c r="G57" s="232">
        <v>0</v>
      </c>
      <c r="H57" s="232">
        <v>0</v>
      </c>
      <c r="I57" s="232">
        <v>0</v>
      </c>
      <c r="J57" s="232">
        <v>0</v>
      </c>
      <c r="K57" s="232">
        <v>0</v>
      </c>
      <c r="L57" s="232">
        <v>0</v>
      </c>
      <c r="M57" s="232">
        <v>0</v>
      </c>
      <c r="N57" s="232">
        <v>0</v>
      </c>
    </row>
    <row r="58" spans="1:14" ht="10.7" customHeight="1">
      <c r="A58" s="242" t="s">
        <v>107</v>
      </c>
      <c r="B58" s="241" t="s">
        <v>28</v>
      </c>
      <c r="C58" s="231">
        <v>1909409794</v>
      </c>
      <c r="D58" s="232">
        <v>0</v>
      </c>
      <c r="E58" s="232">
        <v>1909409794</v>
      </c>
      <c r="F58" s="232">
        <v>569328009</v>
      </c>
      <c r="G58" s="232">
        <v>1340081785</v>
      </c>
      <c r="H58" s="232">
        <v>0</v>
      </c>
      <c r="I58" s="232">
        <v>5121561524</v>
      </c>
      <c r="J58" s="232">
        <v>0</v>
      </c>
      <c r="K58" s="232">
        <v>5121561524</v>
      </c>
      <c r="L58" s="232">
        <v>1526810549</v>
      </c>
      <c r="M58" s="232">
        <v>3594750975</v>
      </c>
      <c r="N58" s="232">
        <v>0</v>
      </c>
    </row>
    <row r="59" spans="1:14" ht="10.7" customHeight="1">
      <c r="A59" s="240"/>
      <c r="B59" s="241" t="s">
        <v>302</v>
      </c>
      <c r="C59" s="231">
        <v>0</v>
      </c>
      <c r="D59" s="232">
        <v>0</v>
      </c>
      <c r="E59" s="232">
        <v>0</v>
      </c>
      <c r="F59" s="232">
        <v>0</v>
      </c>
      <c r="G59" s="232">
        <v>0</v>
      </c>
      <c r="H59" s="232">
        <v>0</v>
      </c>
      <c r="I59" s="232">
        <v>0</v>
      </c>
      <c r="J59" s="232">
        <v>0</v>
      </c>
      <c r="K59" s="232">
        <v>0</v>
      </c>
      <c r="L59" s="232">
        <v>0</v>
      </c>
      <c r="M59" s="232">
        <v>0</v>
      </c>
      <c r="N59" s="232">
        <v>0</v>
      </c>
    </row>
    <row r="60" spans="1:14" ht="10.7" customHeight="1">
      <c r="A60" s="240"/>
      <c r="B60" s="241" t="s">
        <v>223</v>
      </c>
      <c r="C60" s="231">
        <v>1895831649</v>
      </c>
      <c r="D60" s="232">
        <v>0</v>
      </c>
      <c r="E60" s="232">
        <v>1895831649</v>
      </c>
      <c r="F60" s="232">
        <v>568749491</v>
      </c>
      <c r="G60" s="232">
        <v>1327082158</v>
      </c>
      <c r="H60" s="232">
        <v>0</v>
      </c>
      <c r="I60" s="232">
        <v>5063762144</v>
      </c>
      <c r="J60" s="232">
        <v>0</v>
      </c>
      <c r="K60" s="232">
        <v>5063762144</v>
      </c>
      <c r="L60" s="232">
        <v>1519128636</v>
      </c>
      <c r="M60" s="232">
        <v>3544633508</v>
      </c>
      <c r="N60" s="232">
        <v>0</v>
      </c>
    </row>
    <row r="61" spans="1:14" ht="10.7" customHeight="1">
      <c r="A61" s="242" t="s">
        <v>108</v>
      </c>
      <c r="B61" s="241" t="s">
        <v>303</v>
      </c>
      <c r="C61" s="231">
        <v>0</v>
      </c>
      <c r="D61" s="232">
        <v>0</v>
      </c>
      <c r="E61" s="232">
        <v>0</v>
      </c>
      <c r="F61" s="232">
        <v>0</v>
      </c>
      <c r="G61" s="232">
        <v>0</v>
      </c>
      <c r="H61" s="232">
        <v>0</v>
      </c>
      <c r="I61" s="232">
        <v>0</v>
      </c>
      <c r="J61" s="232">
        <v>0</v>
      </c>
      <c r="K61" s="232">
        <v>0</v>
      </c>
      <c r="L61" s="232">
        <v>0</v>
      </c>
      <c r="M61" s="232">
        <v>0</v>
      </c>
      <c r="N61" s="232">
        <v>0</v>
      </c>
    </row>
    <row r="62" spans="1:14" ht="10.7" customHeight="1">
      <c r="A62" s="242">
        <v>4</v>
      </c>
      <c r="B62" s="241" t="s">
        <v>44</v>
      </c>
      <c r="C62" s="231">
        <v>192313679</v>
      </c>
      <c r="D62" s="232">
        <v>0</v>
      </c>
      <c r="E62" s="232">
        <v>192313679</v>
      </c>
      <c r="F62" s="232">
        <v>19231355</v>
      </c>
      <c r="G62" s="232">
        <v>173082324</v>
      </c>
      <c r="H62" s="232">
        <v>0</v>
      </c>
      <c r="I62" s="232">
        <v>538541487</v>
      </c>
      <c r="J62" s="232">
        <v>0</v>
      </c>
      <c r="K62" s="232">
        <v>538541487</v>
      </c>
      <c r="L62" s="232">
        <v>53854112</v>
      </c>
      <c r="M62" s="232">
        <v>484687375</v>
      </c>
      <c r="N62" s="232">
        <v>0</v>
      </c>
    </row>
    <row r="63" spans="1:14" ht="10.7" customHeight="1">
      <c r="A63" s="242">
        <v>5</v>
      </c>
      <c r="B63" s="241" t="s">
        <v>233</v>
      </c>
      <c r="C63" s="231">
        <v>0</v>
      </c>
      <c r="D63" s="232">
        <v>0</v>
      </c>
      <c r="E63" s="232">
        <v>0</v>
      </c>
      <c r="F63" s="232">
        <v>0</v>
      </c>
      <c r="G63" s="232">
        <v>0</v>
      </c>
      <c r="H63" s="232">
        <v>0</v>
      </c>
      <c r="I63" s="232">
        <v>0</v>
      </c>
      <c r="J63" s="232">
        <v>0</v>
      </c>
      <c r="K63" s="232">
        <v>0</v>
      </c>
      <c r="L63" s="232">
        <v>0</v>
      </c>
      <c r="M63" s="232">
        <v>0</v>
      </c>
      <c r="N63" s="232">
        <v>0</v>
      </c>
    </row>
    <row r="64" spans="1:14" ht="10.7" customHeight="1">
      <c r="A64" s="240"/>
      <c r="B64" s="241" t="s">
        <v>234</v>
      </c>
      <c r="C64" s="231">
        <v>0</v>
      </c>
      <c r="D64" s="232">
        <v>0</v>
      </c>
      <c r="E64" s="232">
        <v>0</v>
      </c>
      <c r="F64" s="232">
        <v>0</v>
      </c>
      <c r="G64" s="232">
        <v>0</v>
      </c>
      <c r="H64" s="232">
        <v>0</v>
      </c>
      <c r="I64" s="232">
        <v>0</v>
      </c>
      <c r="J64" s="232">
        <v>0</v>
      </c>
      <c r="K64" s="232">
        <v>0</v>
      </c>
      <c r="L64" s="232">
        <v>0</v>
      </c>
      <c r="M64" s="232">
        <v>0</v>
      </c>
      <c r="N64" s="232">
        <v>0</v>
      </c>
    </row>
    <row r="65" spans="1:14" ht="10.7" customHeight="1">
      <c r="A65" s="240"/>
      <c r="B65" s="241" t="s">
        <v>235</v>
      </c>
      <c r="C65" s="231">
        <v>0</v>
      </c>
      <c r="D65" s="232">
        <v>0</v>
      </c>
      <c r="E65" s="232">
        <v>0</v>
      </c>
      <c r="F65" s="232">
        <v>0</v>
      </c>
      <c r="G65" s="232">
        <v>0</v>
      </c>
      <c r="H65" s="232">
        <v>0</v>
      </c>
      <c r="I65" s="232">
        <v>0</v>
      </c>
      <c r="J65" s="232">
        <v>0</v>
      </c>
      <c r="K65" s="232">
        <v>0</v>
      </c>
      <c r="L65" s="232">
        <v>0</v>
      </c>
      <c r="M65" s="232">
        <v>0</v>
      </c>
      <c r="N65" s="232">
        <v>0</v>
      </c>
    </row>
    <row r="66" spans="1:14" ht="10.7" customHeight="1">
      <c r="A66" s="242">
        <v>6</v>
      </c>
      <c r="B66" s="241" t="s">
        <v>38</v>
      </c>
      <c r="C66" s="231">
        <v>127922041</v>
      </c>
      <c r="D66" s="232">
        <v>0</v>
      </c>
      <c r="E66" s="232">
        <v>127922041</v>
      </c>
      <c r="F66" s="232">
        <v>0</v>
      </c>
      <c r="G66" s="232">
        <v>123736575</v>
      </c>
      <c r="H66" s="232">
        <v>4185466</v>
      </c>
      <c r="I66" s="232">
        <v>357480633</v>
      </c>
      <c r="J66" s="232">
        <v>0</v>
      </c>
      <c r="K66" s="232">
        <v>357480633</v>
      </c>
      <c r="L66" s="232">
        <v>0</v>
      </c>
      <c r="M66" s="232">
        <v>337345410</v>
      </c>
      <c r="N66" s="232">
        <v>20135223</v>
      </c>
    </row>
    <row r="67" spans="1:14" ht="10.7" customHeight="1">
      <c r="A67" s="242">
        <v>7</v>
      </c>
      <c r="B67" s="241" t="s">
        <v>304</v>
      </c>
      <c r="C67" s="231">
        <v>25573133</v>
      </c>
      <c r="D67" s="232">
        <v>11538633</v>
      </c>
      <c r="E67" s="232">
        <v>14034500</v>
      </c>
      <c r="F67" s="232">
        <v>0</v>
      </c>
      <c r="G67" s="232">
        <v>2856500</v>
      </c>
      <c r="H67" s="232">
        <v>11178000</v>
      </c>
      <c r="I67" s="232">
        <v>216261502</v>
      </c>
      <c r="J67" s="232">
        <v>24040090</v>
      </c>
      <c r="K67" s="232">
        <v>192221412</v>
      </c>
      <c r="L67" s="232">
        <v>0</v>
      </c>
      <c r="M67" s="232">
        <v>44047412</v>
      </c>
      <c r="N67" s="232">
        <v>148174000</v>
      </c>
    </row>
    <row r="68" spans="1:14" ht="10.7" customHeight="1">
      <c r="A68" s="240"/>
      <c r="B68" s="241" t="s">
        <v>236</v>
      </c>
      <c r="C68" s="231">
        <v>0</v>
      </c>
      <c r="D68" s="232">
        <v>0</v>
      </c>
      <c r="E68" s="232">
        <v>0</v>
      </c>
      <c r="F68" s="232">
        <v>0</v>
      </c>
      <c r="G68" s="232">
        <v>0</v>
      </c>
      <c r="H68" s="232">
        <v>0</v>
      </c>
      <c r="I68" s="232">
        <v>0</v>
      </c>
      <c r="J68" s="232">
        <v>0</v>
      </c>
      <c r="K68" s="232">
        <v>0</v>
      </c>
      <c r="L68" s="232">
        <v>0</v>
      </c>
      <c r="M68" s="232">
        <v>0</v>
      </c>
      <c r="N68" s="232">
        <v>0</v>
      </c>
    </row>
    <row r="69" spans="1:14" ht="10.7" customHeight="1">
      <c r="A69" s="240"/>
      <c r="B69" s="241" t="s">
        <v>237</v>
      </c>
      <c r="C69" s="231">
        <v>0</v>
      </c>
      <c r="D69" s="232">
        <v>0</v>
      </c>
      <c r="E69" s="232">
        <v>0</v>
      </c>
      <c r="F69" s="232">
        <v>0</v>
      </c>
      <c r="G69" s="232">
        <v>0</v>
      </c>
      <c r="H69" s="232">
        <v>0</v>
      </c>
      <c r="I69" s="232">
        <v>0</v>
      </c>
      <c r="J69" s="232">
        <v>0</v>
      </c>
      <c r="K69" s="232">
        <v>0</v>
      </c>
      <c r="L69" s="232">
        <v>0</v>
      </c>
      <c r="M69" s="232">
        <v>0</v>
      </c>
      <c r="N69" s="232">
        <v>0</v>
      </c>
    </row>
    <row r="70" spans="1:14" ht="10.7" customHeight="1">
      <c r="A70" s="240"/>
      <c r="B70" s="241" t="s">
        <v>238</v>
      </c>
      <c r="C70" s="231">
        <v>1743500</v>
      </c>
      <c r="D70" s="232">
        <v>0</v>
      </c>
      <c r="E70" s="232">
        <v>1743500</v>
      </c>
      <c r="F70" s="232">
        <v>0</v>
      </c>
      <c r="G70" s="232">
        <v>1743500</v>
      </c>
      <c r="H70" s="232">
        <v>0</v>
      </c>
      <c r="I70" s="232">
        <v>39273412</v>
      </c>
      <c r="J70" s="232">
        <v>0</v>
      </c>
      <c r="K70" s="232">
        <v>39273412</v>
      </c>
      <c r="L70" s="232">
        <v>0</v>
      </c>
      <c r="M70" s="232">
        <v>39273412</v>
      </c>
      <c r="N70" s="232">
        <v>0</v>
      </c>
    </row>
    <row r="71" spans="1:14" ht="10.7" customHeight="1">
      <c r="A71" s="240"/>
      <c r="B71" s="241" t="s">
        <v>548</v>
      </c>
      <c r="C71" s="231">
        <v>0</v>
      </c>
      <c r="D71" s="232">
        <v>0</v>
      </c>
      <c r="E71" s="232">
        <v>0</v>
      </c>
      <c r="F71" s="232">
        <v>0</v>
      </c>
      <c r="G71" s="232">
        <v>0</v>
      </c>
      <c r="H71" s="232">
        <v>0</v>
      </c>
      <c r="I71" s="232">
        <v>0</v>
      </c>
      <c r="J71" s="232">
        <v>0</v>
      </c>
      <c r="K71" s="232">
        <v>0</v>
      </c>
      <c r="L71" s="232">
        <v>0</v>
      </c>
      <c r="M71" s="232">
        <v>0</v>
      </c>
      <c r="N71" s="232">
        <v>0</v>
      </c>
    </row>
    <row r="72" spans="1:14" ht="10.7" customHeight="1">
      <c r="A72" s="240"/>
      <c r="B72" s="241" t="s">
        <v>581</v>
      </c>
      <c r="C72" s="231">
        <v>0</v>
      </c>
      <c r="D72" s="232">
        <v>0</v>
      </c>
      <c r="E72" s="232">
        <v>0</v>
      </c>
      <c r="F72" s="232">
        <v>0</v>
      </c>
      <c r="G72" s="232">
        <v>0</v>
      </c>
      <c r="H72" s="232">
        <v>0</v>
      </c>
      <c r="I72" s="232">
        <v>0</v>
      </c>
      <c r="J72" s="232">
        <v>0</v>
      </c>
      <c r="K72" s="232">
        <v>0</v>
      </c>
      <c r="L72" s="232">
        <v>0</v>
      </c>
      <c r="M72" s="232">
        <v>0</v>
      </c>
      <c r="N72" s="232">
        <v>0</v>
      </c>
    </row>
    <row r="73" spans="1:14" ht="10.7" customHeight="1">
      <c r="A73" s="242" t="s">
        <v>239</v>
      </c>
      <c r="B73" s="241" t="s">
        <v>171</v>
      </c>
      <c r="C73" s="231">
        <v>11538633</v>
      </c>
      <c r="D73" s="232">
        <v>11538633</v>
      </c>
      <c r="E73" s="232">
        <v>0</v>
      </c>
      <c r="F73" s="232">
        <v>0</v>
      </c>
      <c r="G73" s="232">
        <v>0</v>
      </c>
      <c r="H73" s="232">
        <v>0</v>
      </c>
      <c r="I73" s="232">
        <v>27040090</v>
      </c>
      <c r="J73" s="232">
        <v>24040090</v>
      </c>
      <c r="K73" s="232">
        <v>3000000</v>
      </c>
      <c r="L73" s="232">
        <v>0</v>
      </c>
      <c r="M73" s="232">
        <v>0</v>
      </c>
      <c r="N73" s="232">
        <v>3000000</v>
      </c>
    </row>
    <row r="74" spans="1:14" ht="10.7" customHeight="1">
      <c r="A74" s="242" t="s">
        <v>240</v>
      </c>
      <c r="B74" s="241" t="s">
        <v>305</v>
      </c>
      <c r="C74" s="231">
        <v>5000000</v>
      </c>
      <c r="D74" s="232">
        <v>0</v>
      </c>
      <c r="E74" s="232">
        <v>5000000</v>
      </c>
      <c r="F74" s="232">
        <v>0</v>
      </c>
      <c r="G74" s="232">
        <v>0</v>
      </c>
      <c r="H74" s="232">
        <v>5000000</v>
      </c>
      <c r="I74" s="232">
        <v>58967556</v>
      </c>
      <c r="J74" s="232">
        <v>0</v>
      </c>
      <c r="K74" s="232">
        <v>58967556</v>
      </c>
      <c r="L74" s="232">
        <v>0</v>
      </c>
      <c r="M74" s="232">
        <v>32967556</v>
      </c>
      <c r="N74" s="232">
        <v>26000000</v>
      </c>
    </row>
    <row r="75" spans="1:14" ht="10.7" customHeight="1">
      <c r="A75" s="242" t="s">
        <v>241</v>
      </c>
      <c r="B75" s="241" t="s">
        <v>306</v>
      </c>
      <c r="C75" s="231">
        <v>7756500</v>
      </c>
      <c r="D75" s="232">
        <v>0</v>
      </c>
      <c r="E75" s="232">
        <v>7756500</v>
      </c>
      <c r="F75" s="232">
        <v>0</v>
      </c>
      <c r="G75" s="232">
        <v>2856500</v>
      </c>
      <c r="H75" s="232">
        <v>4900000</v>
      </c>
      <c r="I75" s="232">
        <v>119279856</v>
      </c>
      <c r="J75" s="232">
        <v>0</v>
      </c>
      <c r="K75" s="232">
        <v>119279856</v>
      </c>
      <c r="L75" s="232">
        <v>0</v>
      </c>
      <c r="M75" s="232">
        <v>11079856</v>
      </c>
      <c r="N75" s="232">
        <v>108200000</v>
      </c>
    </row>
    <row r="76" spans="1:14" ht="10.7" customHeight="1">
      <c r="A76" s="242" t="s">
        <v>242</v>
      </c>
      <c r="B76" s="241" t="s">
        <v>172</v>
      </c>
      <c r="C76" s="231">
        <v>1278000</v>
      </c>
      <c r="D76" s="232">
        <v>0</v>
      </c>
      <c r="E76" s="232">
        <v>1278000</v>
      </c>
      <c r="F76" s="232">
        <v>0</v>
      </c>
      <c r="G76" s="232">
        <v>0</v>
      </c>
      <c r="H76" s="232">
        <v>1278000</v>
      </c>
      <c r="I76" s="232">
        <v>10974000</v>
      </c>
      <c r="J76" s="232">
        <v>0</v>
      </c>
      <c r="K76" s="232">
        <v>10974000</v>
      </c>
      <c r="L76" s="232">
        <v>0</v>
      </c>
      <c r="M76" s="232">
        <v>0</v>
      </c>
      <c r="N76" s="232">
        <v>10974000</v>
      </c>
    </row>
    <row r="77" spans="1:14" ht="10.7" customHeight="1">
      <c r="A77" s="242">
        <v>8</v>
      </c>
      <c r="B77" s="241" t="s">
        <v>307</v>
      </c>
      <c r="C77" s="231">
        <v>264</v>
      </c>
      <c r="D77" s="232">
        <v>0</v>
      </c>
      <c r="E77" s="232">
        <v>264</v>
      </c>
      <c r="F77" s="232">
        <v>0</v>
      </c>
      <c r="G77" s="232">
        <v>0</v>
      </c>
      <c r="H77" s="232">
        <v>264</v>
      </c>
      <c r="I77" s="232">
        <v>34463275</v>
      </c>
      <c r="J77" s="232">
        <v>0</v>
      </c>
      <c r="K77" s="232">
        <v>34463275</v>
      </c>
      <c r="L77" s="232">
        <v>5765067</v>
      </c>
      <c r="M77" s="232">
        <v>28398668</v>
      </c>
      <c r="N77" s="232">
        <v>29954</v>
      </c>
    </row>
    <row r="78" spans="1:14" ht="10.7" customHeight="1">
      <c r="A78" s="242" t="s">
        <v>109</v>
      </c>
      <c r="B78" s="241" t="s">
        <v>40</v>
      </c>
      <c r="C78" s="231">
        <v>0</v>
      </c>
      <c r="D78" s="232">
        <v>0</v>
      </c>
      <c r="E78" s="232">
        <v>0</v>
      </c>
      <c r="F78" s="232">
        <v>0</v>
      </c>
      <c r="G78" s="232">
        <v>0</v>
      </c>
      <c r="H78" s="232">
        <v>0</v>
      </c>
      <c r="I78" s="232">
        <v>0</v>
      </c>
      <c r="J78" s="232">
        <v>0</v>
      </c>
      <c r="K78" s="232">
        <v>0</v>
      </c>
      <c r="L78" s="232">
        <v>0</v>
      </c>
      <c r="M78" s="232">
        <v>0</v>
      </c>
      <c r="N78" s="232">
        <v>0</v>
      </c>
    </row>
    <row r="79" spans="1:14" ht="10.7" customHeight="1">
      <c r="A79" s="242" t="s">
        <v>110</v>
      </c>
      <c r="B79" s="241" t="s">
        <v>113</v>
      </c>
      <c r="C79" s="231">
        <v>264</v>
      </c>
      <c r="D79" s="232">
        <v>0</v>
      </c>
      <c r="E79" s="232">
        <v>264</v>
      </c>
      <c r="F79" s="232">
        <v>0</v>
      </c>
      <c r="G79" s="232">
        <v>0</v>
      </c>
      <c r="H79" s="232">
        <v>264</v>
      </c>
      <c r="I79" s="232">
        <v>29954</v>
      </c>
      <c r="J79" s="232">
        <v>0</v>
      </c>
      <c r="K79" s="232">
        <v>29954</v>
      </c>
      <c r="L79" s="232">
        <v>0</v>
      </c>
      <c r="M79" s="232">
        <v>0</v>
      </c>
      <c r="N79" s="232">
        <v>29954</v>
      </c>
    </row>
    <row r="80" spans="1:14" ht="10.7" customHeight="1">
      <c r="A80" s="242" t="s">
        <v>111</v>
      </c>
      <c r="B80" s="241" t="s">
        <v>308</v>
      </c>
      <c r="C80" s="231">
        <v>0</v>
      </c>
      <c r="D80" s="232">
        <v>0</v>
      </c>
      <c r="E80" s="232">
        <v>0</v>
      </c>
      <c r="F80" s="232">
        <v>0</v>
      </c>
      <c r="G80" s="232">
        <v>0</v>
      </c>
      <c r="H80" s="232">
        <v>0</v>
      </c>
      <c r="I80" s="232">
        <v>20817735</v>
      </c>
      <c r="J80" s="232">
        <v>0</v>
      </c>
      <c r="K80" s="232">
        <v>20817735</v>
      </c>
      <c r="L80" s="232">
        <v>4163547</v>
      </c>
      <c r="M80" s="232">
        <v>16654188</v>
      </c>
      <c r="N80" s="232">
        <v>0</v>
      </c>
    </row>
    <row r="81" spans="1:14" ht="10.7" customHeight="1">
      <c r="A81" s="240"/>
      <c r="B81" s="241" t="s">
        <v>309</v>
      </c>
      <c r="C81" s="231">
        <v>0</v>
      </c>
      <c r="D81" s="232">
        <v>0</v>
      </c>
      <c r="E81" s="232">
        <v>0</v>
      </c>
      <c r="F81" s="232">
        <v>0</v>
      </c>
      <c r="G81" s="232">
        <v>0</v>
      </c>
      <c r="H81" s="232">
        <v>0</v>
      </c>
      <c r="I81" s="232">
        <v>0</v>
      </c>
      <c r="J81" s="232">
        <v>0</v>
      </c>
      <c r="K81" s="232">
        <v>0</v>
      </c>
      <c r="L81" s="232">
        <v>0</v>
      </c>
      <c r="M81" s="232">
        <v>0</v>
      </c>
      <c r="N81" s="232">
        <v>0</v>
      </c>
    </row>
    <row r="82" spans="1:14" ht="10.7" customHeight="1">
      <c r="A82" s="240"/>
      <c r="B82" s="241" t="s">
        <v>582</v>
      </c>
      <c r="C82" s="231">
        <v>0</v>
      </c>
      <c r="D82" s="232">
        <v>0</v>
      </c>
      <c r="E82" s="232">
        <v>0</v>
      </c>
      <c r="F82" s="232">
        <v>0</v>
      </c>
      <c r="G82" s="232">
        <v>0</v>
      </c>
      <c r="H82" s="232">
        <v>0</v>
      </c>
      <c r="I82" s="232">
        <v>0</v>
      </c>
      <c r="J82" s="232">
        <v>0</v>
      </c>
      <c r="K82" s="232">
        <v>0</v>
      </c>
      <c r="L82" s="232">
        <v>0</v>
      </c>
      <c r="M82" s="232">
        <v>0</v>
      </c>
      <c r="N82" s="232">
        <v>0</v>
      </c>
    </row>
    <row r="83" spans="1:14" ht="10.7" customHeight="1">
      <c r="A83" s="242" t="s">
        <v>243</v>
      </c>
      <c r="B83" s="241" t="s">
        <v>117</v>
      </c>
      <c r="C83" s="231">
        <v>0</v>
      </c>
      <c r="D83" s="232">
        <v>0</v>
      </c>
      <c r="E83" s="232">
        <v>0</v>
      </c>
      <c r="F83" s="232">
        <v>0</v>
      </c>
      <c r="G83" s="232">
        <v>0</v>
      </c>
      <c r="H83" s="232">
        <v>0</v>
      </c>
      <c r="I83" s="232">
        <v>13346000</v>
      </c>
      <c r="J83" s="232">
        <v>0</v>
      </c>
      <c r="K83" s="232">
        <v>13346000</v>
      </c>
      <c r="L83" s="232">
        <v>1601520</v>
      </c>
      <c r="M83" s="232">
        <v>11744480</v>
      </c>
      <c r="N83" s="232">
        <v>0</v>
      </c>
    </row>
    <row r="84" spans="1:14" ht="10.7" customHeight="1">
      <c r="A84" s="240"/>
      <c r="B84" s="241" t="s">
        <v>310</v>
      </c>
      <c r="C84" s="231">
        <v>0</v>
      </c>
      <c r="D84" s="232">
        <v>0</v>
      </c>
      <c r="E84" s="232">
        <v>0</v>
      </c>
      <c r="F84" s="232">
        <v>0</v>
      </c>
      <c r="G84" s="232">
        <v>0</v>
      </c>
      <c r="H84" s="232">
        <v>0</v>
      </c>
      <c r="I84" s="232">
        <v>0</v>
      </c>
      <c r="J84" s="232">
        <v>0</v>
      </c>
      <c r="K84" s="232">
        <v>0</v>
      </c>
      <c r="L84" s="232">
        <v>0</v>
      </c>
      <c r="M84" s="232">
        <v>0</v>
      </c>
      <c r="N84" s="232">
        <v>0</v>
      </c>
    </row>
    <row r="85" spans="1:14" ht="10.7" customHeight="1">
      <c r="A85" s="242" t="s">
        <v>244</v>
      </c>
      <c r="B85" s="241" t="s">
        <v>245</v>
      </c>
      <c r="C85" s="231">
        <v>0</v>
      </c>
      <c r="D85" s="232">
        <v>0</v>
      </c>
      <c r="E85" s="232">
        <v>0</v>
      </c>
      <c r="F85" s="232">
        <v>0</v>
      </c>
      <c r="G85" s="232">
        <v>0</v>
      </c>
      <c r="H85" s="232">
        <v>0</v>
      </c>
      <c r="I85" s="232">
        <v>0</v>
      </c>
      <c r="J85" s="232">
        <v>0</v>
      </c>
      <c r="K85" s="232">
        <v>0</v>
      </c>
      <c r="L85" s="232">
        <v>0</v>
      </c>
      <c r="M85" s="232">
        <v>0</v>
      </c>
      <c r="N85" s="232">
        <v>0</v>
      </c>
    </row>
    <row r="86" spans="1:14" ht="10.7" customHeight="1">
      <c r="A86" s="242">
        <v>9</v>
      </c>
      <c r="B86" s="241" t="s">
        <v>246</v>
      </c>
      <c r="C86" s="231">
        <v>0</v>
      </c>
      <c r="D86" s="232">
        <v>0</v>
      </c>
      <c r="E86" s="232">
        <v>0</v>
      </c>
      <c r="F86" s="232">
        <v>0</v>
      </c>
      <c r="G86" s="232">
        <v>0</v>
      </c>
      <c r="H86" s="232">
        <v>0</v>
      </c>
      <c r="I86" s="232">
        <v>0</v>
      </c>
      <c r="J86" s="232">
        <v>0</v>
      </c>
      <c r="K86" s="232">
        <v>0</v>
      </c>
      <c r="L86" s="232">
        <v>0</v>
      </c>
      <c r="M86" s="232">
        <v>0</v>
      </c>
      <c r="N86" s="232">
        <v>0</v>
      </c>
    </row>
    <row r="87" spans="1:14" ht="10.7" customHeight="1">
      <c r="A87" s="242" t="s">
        <v>112</v>
      </c>
      <c r="B87" s="241" t="s">
        <v>26</v>
      </c>
      <c r="C87" s="231">
        <v>0</v>
      </c>
      <c r="D87" s="232">
        <v>0</v>
      </c>
      <c r="E87" s="232">
        <v>0</v>
      </c>
      <c r="F87" s="232">
        <v>0</v>
      </c>
      <c r="G87" s="232">
        <v>0</v>
      </c>
      <c r="H87" s="232">
        <v>0</v>
      </c>
      <c r="I87" s="232">
        <v>0</v>
      </c>
      <c r="J87" s="232">
        <v>0</v>
      </c>
      <c r="K87" s="232">
        <v>0</v>
      </c>
      <c r="L87" s="232">
        <v>0</v>
      </c>
      <c r="M87" s="232">
        <v>0</v>
      </c>
      <c r="N87" s="232">
        <v>0</v>
      </c>
    </row>
    <row r="88" spans="1:14" ht="10.7" customHeight="1">
      <c r="A88" s="242" t="s">
        <v>114</v>
      </c>
      <c r="B88" s="241" t="s">
        <v>27</v>
      </c>
      <c r="C88" s="231">
        <v>0</v>
      </c>
      <c r="D88" s="232">
        <v>0</v>
      </c>
      <c r="E88" s="232">
        <v>0</v>
      </c>
      <c r="F88" s="232">
        <v>0</v>
      </c>
      <c r="G88" s="232">
        <v>0</v>
      </c>
      <c r="H88" s="232">
        <v>0</v>
      </c>
      <c r="I88" s="232">
        <v>0</v>
      </c>
      <c r="J88" s="232">
        <v>0</v>
      </c>
      <c r="K88" s="232">
        <v>0</v>
      </c>
      <c r="L88" s="232">
        <v>0</v>
      </c>
      <c r="M88" s="232">
        <v>0</v>
      </c>
      <c r="N88" s="232">
        <v>0</v>
      </c>
    </row>
    <row r="89" spans="1:14" ht="10.7" customHeight="1">
      <c r="A89" s="242" t="s">
        <v>115</v>
      </c>
      <c r="B89" s="241" t="s">
        <v>247</v>
      </c>
      <c r="C89" s="231">
        <v>0</v>
      </c>
      <c r="D89" s="232">
        <v>0</v>
      </c>
      <c r="E89" s="232">
        <v>0</v>
      </c>
      <c r="F89" s="232">
        <v>0</v>
      </c>
      <c r="G89" s="232">
        <v>0</v>
      </c>
      <c r="H89" s="232">
        <v>0</v>
      </c>
      <c r="I89" s="232">
        <v>0</v>
      </c>
      <c r="J89" s="232">
        <v>0</v>
      </c>
      <c r="K89" s="232">
        <v>0</v>
      </c>
      <c r="L89" s="232">
        <v>0</v>
      </c>
      <c r="M89" s="232">
        <v>0</v>
      </c>
      <c r="N89" s="232">
        <v>0</v>
      </c>
    </row>
    <row r="90" spans="1:14" ht="10.7" customHeight="1">
      <c r="A90" s="242" t="s">
        <v>116</v>
      </c>
      <c r="B90" s="241" t="s">
        <v>135</v>
      </c>
      <c r="C90" s="231">
        <v>0</v>
      </c>
      <c r="D90" s="232">
        <v>0</v>
      </c>
      <c r="E90" s="232">
        <v>0</v>
      </c>
      <c r="F90" s="232">
        <v>0</v>
      </c>
      <c r="G90" s="232">
        <v>0</v>
      </c>
      <c r="H90" s="232">
        <v>0</v>
      </c>
      <c r="I90" s="232">
        <v>0</v>
      </c>
      <c r="J90" s="232">
        <v>0</v>
      </c>
      <c r="K90" s="232">
        <v>0</v>
      </c>
      <c r="L90" s="232">
        <v>0</v>
      </c>
      <c r="M90" s="232">
        <v>0</v>
      </c>
      <c r="N90" s="232">
        <v>0</v>
      </c>
    </row>
    <row r="91" spans="1:14" ht="10.7" customHeight="1">
      <c r="A91" s="242" t="s">
        <v>118</v>
      </c>
      <c r="B91" s="241" t="s">
        <v>34</v>
      </c>
      <c r="C91" s="231">
        <v>0</v>
      </c>
      <c r="D91" s="232">
        <v>0</v>
      </c>
      <c r="E91" s="232">
        <v>0</v>
      </c>
      <c r="F91" s="232">
        <v>0</v>
      </c>
      <c r="G91" s="232">
        <v>0</v>
      </c>
      <c r="H91" s="232">
        <v>0</v>
      </c>
      <c r="I91" s="232">
        <v>0</v>
      </c>
      <c r="J91" s="232">
        <v>0</v>
      </c>
      <c r="K91" s="232">
        <v>0</v>
      </c>
      <c r="L91" s="232">
        <v>0</v>
      </c>
      <c r="M91" s="232">
        <v>0</v>
      </c>
      <c r="N91" s="232">
        <v>0</v>
      </c>
    </row>
    <row r="92" spans="1:14" ht="10.7" customHeight="1">
      <c r="A92" s="242">
        <v>10</v>
      </c>
      <c r="B92" s="241" t="s">
        <v>311</v>
      </c>
      <c r="C92" s="231">
        <v>0</v>
      </c>
      <c r="D92" s="232">
        <v>0</v>
      </c>
      <c r="E92" s="232">
        <v>0</v>
      </c>
      <c r="F92" s="232">
        <v>0</v>
      </c>
      <c r="G92" s="232">
        <v>0</v>
      </c>
      <c r="H92" s="232">
        <v>0</v>
      </c>
      <c r="I92" s="232">
        <v>263454471</v>
      </c>
      <c r="J92" s="232">
        <v>156893741</v>
      </c>
      <c r="K92" s="232">
        <v>106560730</v>
      </c>
      <c r="L92" s="232">
        <v>67240175</v>
      </c>
      <c r="M92" s="232">
        <v>39320555</v>
      </c>
      <c r="N92" s="232">
        <v>0</v>
      </c>
    </row>
    <row r="93" spans="1:14" ht="10.7" customHeight="1">
      <c r="A93" s="242" t="s">
        <v>120</v>
      </c>
      <c r="B93" s="241" t="s">
        <v>119</v>
      </c>
      <c r="C93" s="231">
        <v>0</v>
      </c>
      <c r="D93" s="232">
        <v>0</v>
      </c>
      <c r="E93" s="232">
        <v>0</v>
      </c>
      <c r="F93" s="232">
        <v>0</v>
      </c>
      <c r="G93" s="232">
        <v>0</v>
      </c>
      <c r="H93" s="232">
        <v>0</v>
      </c>
      <c r="I93" s="232">
        <v>0</v>
      </c>
      <c r="J93" s="232">
        <v>0</v>
      </c>
      <c r="K93" s="232">
        <v>0</v>
      </c>
      <c r="L93" s="232">
        <v>0</v>
      </c>
      <c r="M93" s="232">
        <v>0</v>
      </c>
      <c r="N93" s="232">
        <v>0</v>
      </c>
    </row>
    <row r="94" spans="1:14" ht="10.7" customHeight="1">
      <c r="A94" s="240"/>
      <c r="B94" s="241" t="s">
        <v>248</v>
      </c>
      <c r="C94" s="231">
        <v>0</v>
      </c>
      <c r="D94" s="232">
        <v>0</v>
      </c>
      <c r="E94" s="232">
        <v>0</v>
      </c>
      <c r="F94" s="232">
        <v>0</v>
      </c>
      <c r="G94" s="232">
        <v>0</v>
      </c>
      <c r="H94" s="232">
        <v>0</v>
      </c>
      <c r="I94" s="232">
        <v>0</v>
      </c>
      <c r="J94" s="232">
        <v>0</v>
      </c>
      <c r="K94" s="232">
        <v>0</v>
      </c>
      <c r="L94" s="232">
        <v>0</v>
      </c>
      <c r="M94" s="232">
        <v>0</v>
      </c>
      <c r="N94" s="232">
        <v>0</v>
      </c>
    </row>
    <row r="95" spans="1:14" ht="10.7" customHeight="1">
      <c r="A95" s="240"/>
      <c r="B95" s="241" t="s">
        <v>249</v>
      </c>
      <c r="C95" s="231">
        <v>0</v>
      </c>
      <c r="D95" s="232">
        <v>0</v>
      </c>
      <c r="E95" s="232">
        <v>0</v>
      </c>
      <c r="F95" s="232">
        <v>0</v>
      </c>
      <c r="G95" s="232">
        <v>0</v>
      </c>
      <c r="H95" s="232">
        <v>0</v>
      </c>
      <c r="I95" s="232">
        <v>0</v>
      </c>
      <c r="J95" s="232">
        <v>0</v>
      </c>
      <c r="K95" s="232">
        <v>0</v>
      </c>
      <c r="L95" s="232">
        <v>0</v>
      </c>
      <c r="M95" s="232">
        <v>0</v>
      </c>
      <c r="N95" s="232">
        <v>0</v>
      </c>
    </row>
    <row r="96" spans="1:14" ht="10.7" customHeight="1">
      <c r="A96" s="242" t="s">
        <v>121</v>
      </c>
      <c r="B96" s="241" t="s">
        <v>250</v>
      </c>
      <c r="C96" s="231">
        <v>0</v>
      </c>
      <c r="D96" s="232">
        <v>0</v>
      </c>
      <c r="E96" s="232">
        <v>0</v>
      </c>
      <c r="F96" s="232">
        <v>0</v>
      </c>
      <c r="G96" s="232">
        <v>0</v>
      </c>
      <c r="H96" s="232">
        <v>0</v>
      </c>
      <c r="I96" s="232">
        <v>0</v>
      </c>
      <c r="J96" s="232">
        <v>0</v>
      </c>
      <c r="K96" s="232">
        <v>0</v>
      </c>
      <c r="L96" s="232">
        <v>0</v>
      </c>
      <c r="M96" s="232">
        <v>0</v>
      </c>
      <c r="N96" s="232">
        <v>0</v>
      </c>
    </row>
    <row r="97" spans="1:14" ht="10.7" customHeight="1">
      <c r="A97" s="240"/>
      <c r="B97" s="241" t="s">
        <v>248</v>
      </c>
      <c r="C97" s="231">
        <v>0</v>
      </c>
      <c r="D97" s="232">
        <v>0</v>
      </c>
      <c r="E97" s="232">
        <v>0</v>
      </c>
      <c r="F97" s="232">
        <v>0</v>
      </c>
      <c r="G97" s="232">
        <v>0</v>
      </c>
      <c r="H97" s="232">
        <v>0</v>
      </c>
      <c r="I97" s="232">
        <v>0</v>
      </c>
      <c r="J97" s="232">
        <v>0</v>
      </c>
      <c r="K97" s="232">
        <v>0</v>
      </c>
      <c r="L97" s="232">
        <v>0</v>
      </c>
      <c r="M97" s="232">
        <v>0</v>
      </c>
      <c r="N97" s="232">
        <v>0</v>
      </c>
    </row>
    <row r="98" spans="1:14" ht="10.7" customHeight="1">
      <c r="A98" s="240"/>
      <c r="B98" s="241" t="s">
        <v>249</v>
      </c>
      <c r="C98" s="231">
        <v>0</v>
      </c>
      <c r="D98" s="232">
        <v>0</v>
      </c>
      <c r="E98" s="232">
        <v>0</v>
      </c>
      <c r="F98" s="232">
        <v>0</v>
      </c>
      <c r="G98" s="232">
        <v>0</v>
      </c>
      <c r="H98" s="232">
        <v>0</v>
      </c>
      <c r="I98" s="232">
        <v>0</v>
      </c>
      <c r="J98" s="232">
        <v>0</v>
      </c>
      <c r="K98" s="232">
        <v>0</v>
      </c>
      <c r="L98" s="232">
        <v>0</v>
      </c>
      <c r="M98" s="232">
        <v>0</v>
      </c>
      <c r="N98" s="232">
        <v>0</v>
      </c>
    </row>
    <row r="99" spans="1:14" ht="10.7" customHeight="1">
      <c r="A99" s="242" t="s">
        <v>122</v>
      </c>
      <c r="B99" s="241" t="s">
        <v>251</v>
      </c>
      <c r="C99" s="231">
        <v>0</v>
      </c>
      <c r="D99" s="232">
        <v>0</v>
      </c>
      <c r="E99" s="232">
        <v>0</v>
      </c>
      <c r="F99" s="232">
        <v>0</v>
      </c>
      <c r="G99" s="232">
        <v>0</v>
      </c>
      <c r="H99" s="232">
        <v>0</v>
      </c>
      <c r="I99" s="232">
        <v>263454471</v>
      </c>
      <c r="J99" s="232">
        <v>156893741</v>
      </c>
      <c r="K99" s="232">
        <v>106560730</v>
      </c>
      <c r="L99" s="232">
        <v>67240175</v>
      </c>
      <c r="M99" s="232">
        <v>39320555</v>
      </c>
      <c r="N99" s="232">
        <v>0</v>
      </c>
    </row>
    <row r="100" spans="1:14" ht="10.7" customHeight="1">
      <c r="A100" s="240"/>
      <c r="B100" s="241" t="s">
        <v>248</v>
      </c>
      <c r="C100" s="231">
        <v>0</v>
      </c>
      <c r="D100" s="232">
        <v>0</v>
      </c>
      <c r="E100" s="232">
        <v>0</v>
      </c>
      <c r="F100" s="232">
        <v>0</v>
      </c>
      <c r="G100" s="232">
        <v>0</v>
      </c>
      <c r="H100" s="232">
        <v>0</v>
      </c>
      <c r="I100" s="232">
        <v>224133916</v>
      </c>
      <c r="J100" s="232">
        <v>156893741</v>
      </c>
      <c r="K100" s="232">
        <v>67240175</v>
      </c>
      <c r="L100" s="232">
        <v>67240175</v>
      </c>
      <c r="M100" s="232">
        <v>0</v>
      </c>
      <c r="N100" s="232">
        <v>0</v>
      </c>
    </row>
    <row r="101" spans="1:14" ht="10.7" customHeight="1">
      <c r="A101" s="240"/>
      <c r="B101" s="241" t="s">
        <v>249</v>
      </c>
      <c r="C101" s="231">
        <v>0</v>
      </c>
      <c r="D101" s="232">
        <v>0</v>
      </c>
      <c r="E101" s="232">
        <v>0</v>
      </c>
      <c r="F101" s="232">
        <v>0</v>
      </c>
      <c r="G101" s="232">
        <v>0</v>
      </c>
      <c r="H101" s="232">
        <v>0</v>
      </c>
      <c r="I101" s="232">
        <v>39320555</v>
      </c>
      <c r="J101" s="232">
        <v>0</v>
      </c>
      <c r="K101" s="232">
        <v>39320555</v>
      </c>
      <c r="L101" s="232">
        <v>0</v>
      </c>
      <c r="M101" s="232">
        <v>39320555</v>
      </c>
      <c r="N101" s="232">
        <v>0</v>
      </c>
    </row>
    <row r="102" spans="1:14" ht="10.7" customHeight="1">
      <c r="A102" s="242">
        <v>11</v>
      </c>
      <c r="B102" s="241" t="s">
        <v>66</v>
      </c>
      <c r="C102" s="231">
        <v>112633015</v>
      </c>
      <c r="D102" s="232">
        <v>86496575</v>
      </c>
      <c r="E102" s="232">
        <v>26136440</v>
      </c>
      <c r="F102" s="232">
        <v>8519800</v>
      </c>
      <c r="G102" s="232">
        <v>17616640</v>
      </c>
      <c r="H102" s="232">
        <v>0</v>
      </c>
      <c r="I102" s="232">
        <v>425053475</v>
      </c>
      <c r="J102" s="232">
        <v>297473264</v>
      </c>
      <c r="K102" s="232">
        <v>127580211</v>
      </c>
      <c r="L102" s="232">
        <v>88574400</v>
      </c>
      <c r="M102" s="232">
        <v>39005811</v>
      </c>
      <c r="N102" s="232">
        <v>0</v>
      </c>
    </row>
    <row r="103" spans="1:14" ht="10.7" customHeight="1">
      <c r="A103" s="242" t="s">
        <v>123</v>
      </c>
      <c r="B103" s="241" t="s">
        <v>124</v>
      </c>
      <c r="C103" s="231">
        <v>0</v>
      </c>
      <c r="D103" s="232">
        <v>0</v>
      </c>
      <c r="E103" s="232">
        <v>0</v>
      </c>
      <c r="F103" s="232">
        <v>0</v>
      </c>
      <c r="G103" s="232">
        <v>0</v>
      </c>
      <c r="H103" s="232">
        <v>0</v>
      </c>
      <c r="I103" s="232">
        <v>0</v>
      </c>
      <c r="J103" s="232">
        <v>0</v>
      </c>
      <c r="K103" s="232">
        <v>0</v>
      </c>
      <c r="L103" s="232">
        <v>0</v>
      </c>
      <c r="M103" s="232">
        <v>0</v>
      </c>
      <c r="N103" s="232">
        <v>0</v>
      </c>
    </row>
    <row r="104" spans="1:14" ht="10.7" customHeight="1">
      <c r="A104" s="242" t="s">
        <v>125</v>
      </c>
      <c r="B104" s="241" t="s">
        <v>252</v>
      </c>
      <c r="C104" s="231">
        <v>112378175</v>
      </c>
      <c r="D104" s="232">
        <v>86378175</v>
      </c>
      <c r="E104" s="232">
        <v>26000000</v>
      </c>
      <c r="F104" s="232">
        <v>8500000</v>
      </c>
      <c r="G104" s="232">
        <v>17500000</v>
      </c>
      <c r="H104" s="232">
        <v>0</v>
      </c>
      <c r="I104" s="232">
        <v>343302543</v>
      </c>
      <c r="J104" s="232">
        <v>297302543</v>
      </c>
      <c r="K104" s="232">
        <v>46000000</v>
      </c>
      <c r="L104" s="232">
        <v>28500000</v>
      </c>
      <c r="M104" s="232">
        <v>17500000</v>
      </c>
      <c r="N104" s="232">
        <v>0</v>
      </c>
    </row>
    <row r="105" spans="1:14" ht="10.7" customHeight="1">
      <c r="A105" s="240"/>
      <c r="B105" s="241" t="s">
        <v>253</v>
      </c>
      <c r="C105" s="231">
        <v>78300000</v>
      </c>
      <c r="D105" s="232">
        <v>68300000</v>
      </c>
      <c r="E105" s="232">
        <v>10000000</v>
      </c>
      <c r="F105" s="232">
        <v>0</v>
      </c>
      <c r="G105" s="232">
        <v>10000000</v>
      </c>
      <c r="H105" s="232">
        <v>0</v>
      </c>
      <c r="I105" s="232">
        <v>270600000</v>
      </c>
      <c r="J105" s="232">
        <v>260600000</v>
      </c>
      <c r="K105" s="232">
        <v>10000000</v>
      </c>
      <c r="L105" s="232">
        <v>0</v>
      </c>
      <c r="M105" s="232">
        <v>10000000</v>
      </c>
      <c r="N105" s="232">
        <v>0</v>
      </c>
    </row>
    <row r="106" spans="1:14" ht="10.7" customHeight="1">
      <c r="A106" s="240"/>
      <c r="B106" s="241" t="s">
        <v>254</v>
      </c>
      <c r="C106" s="231">
        <v>13328175</v>
      </c>
      <c r="D106" s="232">
        <v>9828175</v>
      </c>
      <c r="E106" s="232">
        <v>3500000</v>
      </c>
      <c r="F106" s="232">
        <v>3500000</v>
      </c>
      <c r="G106" s="232">
        <v>0</v>
      </c>
      <c r="H106" s="232">
        <v>0</v>
      </c>
      <c r="I106" s="232">
        <v>21102543</v>
      </c>
      <c r="J106" s="232">
        <v>17602543</v>
      </c>
      <c r="K106" s="232">
        <v>3500000</v>
      </c>
      <c r="L106" s="232">
        <v>3500000</v>
      </c>
      <c r="M106" s="232">
        <v>0</v>
      </c>
      <c r="N106" s="232">
        <v>0</v>
      </c>
    </row>
    <row r="107" spans="1:14" ht="10.7" customHeight="1">
      <c r="A107" s="242" t="s">
        <v>126</v>
      </c>
      <c r="B107" s="241" t="s">
        <v>255</v>
      </c>
      <c r="C107" s="231">
        <v>0</v>
      </c>
      <c r="D107" s="232">
        <v>0</v>
      </c>
      <c r="E107" s="232">
        <v>0</v>
      </c>
      <c r="F107" s="232">
        <v>0</v>
      </c>
      <c r="G107" s="232">
        <v>0</v>
      </c>
      <c r="H107" s="232">
        <v>0</v>
      </c>
      <c r="I107" s="232">
        <v>0</v>
      </c>
      <c r="J107" s="232">
        <v>0</v>
      </c>
      <c r="K107" s="232">
        <v>0</v>
      </c>
      <c r="L107" s="232">
        <v>0</v>
      </c>
      <c r="M107" s="232">
        <v>0</v>
      </c>
      <c r="N107" s="232">
        <v>0</v>
      </c>
    </row>
    <row r="108" spans="1:14" ht="10.7" customHeight="1">
      <c r="A108" s="240"/>
      <c r="B108" s="241" t="s">
        <v>128</v>
      </c>
      <c r="C108" s="231">
        <v>0</v>
      </c>
      <c r="D108" s="232">
        <v>0</v>
      </c>
      <c r="E108" s="232">
        <v>0</v>
      </c>
      <c r="F108" s="232">
        <v>0</v>
      </c>
      <c r="G108" s="232">
        <v>0</v>
      </c>
      <c r="H108" s="232">
        <v>0</v>
      </c>
      <c r="I108" s="232">
        <v>0</v>
      </c>
      <c r="J108" s="232">
        <v>0</v>
      </c>
      <c r="K108" s="232">
        <v>0</v>
      </c>
      <c r="L108" s="232">
        <v>0</v>
      </c>
      <c r="M108" s="232">
        <v>0</v>
      </c>
      <c r="N108" s="232">
        <v>0</v>
      </c>
    </row>
    <row r="109" spans="1:14" ht="10.7" customHeight="1">
      <c r="A109" s="242" t="s">
        <v>127</v>
      </c>
      <c r="B109" s="241" t="s">
        <v>130</v>
      </c>
      <c r="C109" s="231">
        <v>0</v>
      </c>
      <c r="D109" s="232">
        <v>0</v>
      </c>
      <c r="E109" s="232">
        <v>0</v>
      </c>
      <c r="F109" s="232">
        <v>0</v>
      </c>
      <c r="G109" s="232">
        <v>0</v>
      </c>
      <c r="H109" s="232">
        <v>0</v>
      </c>
      <c r="I109" s="232">
        <v>80738939</v>
      </c>
      <c r="J109" s="232">
        <v>0</v>
      </c>
      <c r="K109" s="232">
        <v>80738939</v>
      </c>
      <c r="L109" s="232">
        <v>60000000</v>
      </c>
      <c r="M109" s="232">
        <v>20738939</v>
      </c>
      <c r="N109" s="232">
        <v>0</v>
      </c>
    </row>
    <row r="110" spans="1:14" ht="10.7" customHeight="1">
      <c r="A110" s="242" t="s">
        <v>129</v>
      </c>
      <c r="B110" s="241" t="s">
        <v>132</v>
      </c>
      <c r="C110" s="231">
        <v>0</v>
      </c>
      <c r="D110" s="232">
        <v>0</v>
      </c>
      <c r="E110" s="232">
        <v>0</v>
      </c>
      <c r="F110" s="232">
        <v>0</v>
      </c>
      <c r="G110" s="232">
        <v>0</v>
      </c>
      <c r="H110" s="232">
        <v>0</v>
      </c>
      <c r="I110" s="232">
        <v>0</v>
      </c>
      <c r="J110" s="232">
        <v>0</v>
      </c>
      <c r="K110" s="232">
        <v>0</v>
      </c>
      <c r="L110" s="232">
        <v>0</v>
      </c>
      <c r="M110" s="232">
        <v>0</v>
      </c>
      <c r="N110" s="232">
        <v>0</v>
      </c>
    </row>
    <row r="111" spans="1:14" ht="10.7" customHeight="1">
      <c r="A111" s="242" t="s">
        <v>131</v>
      </c>
      <c r="B111" s="241" t="s">
        <v>173</v>
      </c>
      <c r="C111" s="231">
        <v>0</v>
      </c>
      <c r="D111" s="232">
        <v>0</v>
      </c>
      <c r="E111" s="232">
        <v>0</v>
      </c>
      <c r="F111" s="232">
        <v>0</v>
      </c>
      <c r="G111" s="232">
        <v>0</v>
      </c>
      <c r="H111" s="232">
        <v>0</v>
      </c>
      <c r="I111" s="232">
        <v>0</v>
      </c>
      <c r="J111" s="232">
        <v>0</v>
      </c>
      <c r="K111" s="232">
        <v>0</v>
      </c>
      <c r="L111" s="232">
        <v>0</v>
      </c>
      <c r="M111" s="232">
        <v>0</v>
      </c>
      <c r="N111" s="232">
        <v>0</v>
      </c>
    </row>
    <row r="112" spans="1:14" ht="10.7" customHeight="1">
      <c r="A112" s="242" t="s">
        <v>133</v>
      </c>
      <c r="B112" s="241" t="s">
        <v>256</v>
      </c>
      <c r="C112" s="231">
        <v>0</v>
      </c>
      <c r="D112" s="232">
        <v>0</v>
      </c>
      <c r="E112" s="232">
        <v>0</v>
      </c>
      <c r="F112" s="232">
        <v>0</v>
      </c>
      <c r="G112" s="232">
        <v>0</v>
      </c>
      <c r="H112" s="232">
        <v>0</v>
      </c>
      <c r="I112" s="232">
        <v>0</v>
      </c>
      <c r="J112" s="232">
        <v>0</v>
      </c>
      <c r="K112" s="232">
        <v>0</v>
      </c>
      <c r="L112" s="232">
        <v>0</v>
      </c>
      <c r="M112" s="232">
        <v>0</v>
      </c>
      <c r="N112" s="232">
        <v>0</v>
      </c>
    </row>
    <row r="113" spans="1:14" ht="10.7" customHeight="1">
      <c r="A113" s="242" t="s">
        <v>134</v>
      </c>
      <c r="B113" s="241" t="s">
        <v>257</v>
      </c>
      <c r="C113" s="231">
        <v>25484</v>
      </c>
      <c r="D113" s="232">
        <v>1184</v>
      </c>
      <c r="E113" s="232">
        <v>13644</v>
      </c>
      <c r="F113" s="232">
        <v>198</v>
      </c>
      <c r="G113" s="232">
        <v>11664</v>
      </c>
      <c r="H113" s="232">
        <v>0</v>
      </c>
      <c r="I113" s="232">
        <v>1011993</v>
      </c>
      <c r="J113" s="232">
        <v>170721</v>
      </c>
      <c r="K113" s="232">
        <v>841272</v>
      </c>
      <c r="L113" s="232">
        <v>744</v>
      </c>
      <c r="M113" s="232">
        <v>766872</v>
      </c>
      <c r="N113" s="232">
        <v>0</v>
      </c>
    </row>
    <row r="114" spans="1:14" ht="10.7" customHeight="1">
      <c r="A114" s="240"/>
      <c r="B114" s="241" t="s">
        <v>549</v>
      </c>
      <c r="C114" s="231">
        <v>0</v>
      </c>
      <c r="D114" s="232">
        <v>0</v>
      </c>
      <c r="E114" s="232">
        <v>0</v>
      </c>
      <c r="F114" s="232">
        <v>0</v>
      </c>
      <c r="G114" s="232">
        <v>0</v>
      </c>
      <c r="H114" s="232">
        <v>0</v>
      </c>
      <c r="I114" s="232">
        <v>0</v>
      </c>
      <c r="J114" s="232">
        <v>0</v>
      </c>
      <c r="K114" s="232">
        <v>0</v>
      </c>
      <c r="L114" s="232">
        <v>0</v>
      </c>
      <c r="M114" s="232">
        <v>0</v>
      </c>
      <c r="N114" s="232">
        <v>0</v>
      </c>
    </row>
    <row r="115" spans="1:14" ht="10.7" customHeight="1">
      <c r="A115" s="242">
        <v>12</v>
      </c>
      <c r="B115" s="241" t="s">
        <v>258</v>
      </c>
      <c r="C115" s="231">
        <v>0</v>
      </c>
      <c r="D115" s="232">
        <v>0</v>
      </c>
      <c r="E115" s="232">
        <v>0</v>
      </c>
      <c r="F115" s="232">
        <v>0</v>
      </c>
      <c r="G115" s="232">
        <v>0</v>
      </c>
      <c r="H115" s="232">
        <v>0</v>
      </c>
      <c r="I115" s="232">
        <v>0</v>
      </c>
      <c r="J115" s="232">
        <v>0</v>
      </c>
      <c r="K115" s="232">
        <v>0</v>
      </c>
      <c r="L115" s="232">
        <v>0</v>
      </c>
      <c r="M115" s="232">
        <v>0</v>
      </c>
      <c r="N115" s="232">
        <v>0</v>
      </c>
    </row>
    <row r="116" spans="1:14" ht="10.7" customHeight="1">
      <c r="A116" s="240"/>
      <c r="B116" s="241" t="s">
        <v>259</v>
      </c>
      <c r="C116" s="231">
        <v>0</v>
      </c>
      <c r="D116" s="232">
        <v>0</v>
      </c>
      <c r="E116" s="232">
        <v>0</v>
      </c>
      <c r="F116" s="232">
        <v>0</v>
      </c>
      <c r="G116" s="232">
        <v>0</v>
      </c>
      <c r="H116" s="232">
        <v>0</v>
      </c>
      <c r="I116" s="232">
        <v>0</v>
      </c>
      <c r="J116" s="232">
        <v>0</v>
      </c>
      <c r="K116" s="232">
        <v>0</v>
      </c>
      <c r="L116" s="232">
        <v>0</v>
      </c>
      <c r="M116" s="232">
        <v>0</v>
      </c>
      <c r="N116" s="232">
        <v>0</v>
      </c>
    </row>
    <row r="117" spans="1:14" ht="10.7" customHeight="1">
      <c r="A117" s="242">
        <v>13</v>
      </c>
      <c r="B117" s="241" t="s">
        <v>312</v>
      </c>
      <c r="C117" s="231">
        <v>0</v>
      </c>
      <c r="D117" s="232">
        <v>0</v>
      </c>
      <c r="E117" s="232">
        <v>0</v>
      </c>
      <c r="F117" s="232">
        <v>0</v>
      </c>
      <c r="G117" s="232">
        <v>0</v>
      </c>
      <c r="H117" s="232">
        <v>0</v>
      </c>
      <c r="I117" s="232">
        <v>0</v>
      </c>
      <c r="J117" s="232">
        <v>0</v>
      </c>
      <c r="K117" s="232">
        <v>0</v>
      </c>
      <c r="L117" s="232">
        <v>0</v>
      </c>
      <c r="M117" s="232">
        <v>0</v>
      </c>
      <c r="N117" s="232">
        <v>0</v>
      </c>
    </row>
    <row r="118" spans="1:14" ht="10.7" customHeight="1">
      <c r="A118" s="240"/>
      <c r="B118" s="241" t="s">
        <v>260</v>
      </c>
      <c r="C118" s="231">
        <v>0</v>
      </c>
      <c r="D118" s="232">
        <v>0</v>
      </c>
      <c r="E118" s="232">
        <v>0</v>
      </c>
      <c r="F118" s="232">
        <v>0</v>
      </c>
      <c r="G118" s="232">
        <v>0</v>
      </c>
      <c r="H118" s="232">
        <v>0</v>
      </c>
      <c r="I118" s="232">
        <v>0</v>
      </c>
      <c r="J118" s="232">
        <v>0</v>
      </c>
      <c r="K118" s="232">
        <v>0</v>
      </c>
      <c r="L118" s="232">
        <v>0</v>
      </c>
      <c r="M118" s="232">
        <v>0</v>
      </c>
      <c r="N118" s="232">
        <v>0</v>
      </c>
    </row>
    <row r="119" spans="1:14" ht="10.7" customHeight="1">
      <c r="A119" s="240"/>
      <c r="B119" s="241" t="s">
        <v>261</v>
      </c>
      <c r="C119" s="231">
        <v>0</v>
      </c>
      <c r="D119" s="232">
        <v>0</v>
      </c>
      <c r="E119" s="232">
        <v>0</v>
      </c>
      <c r="F119" s="232">
        <v>0</v>
      </c>
      <c r="G119" s="232">
        <v>0</v>
      </c>
      <c r="H119" s="232">
        <v>0</v>
      </c>
      <c r="I119" s="232">
        <v>0</v>
      </c>
      <c r="J119" s="232">
        <v>0</v>
      </c>
      <c r="K119" s="232">
        <v>0</v>
      </c>
      <c r="L119" s="232">
        <v>0</v>
      </c>
      <c r="M119" s="232">
        <v>0</v>
      </c>
      <c r="N119" s="232">
        <v>0</v>
      </c>
    </row>
    <row r="120" spans="1:14" ht="10.7" customHeight="1">
      <c r="A120" s="242" t="s">
        <v>262</v>
      </c>
      <c r="B120" s="241" t="s">
        <v>263</v>
      </c>
      <c r="C120" s="231">
        <v>0</v>
      </c>
      <c r="D120" s="232">
        <v>0</v>
      </c>
      <c r="E120" s="232">
        <v>0</v>
      </c>
      <c r="F120" s="232">
        <v>0</v>
      </c>
      <c r="G120" s="232">
        <v>0</v>
      </c>
      <c r="H120" s="232">
        <v>0</v>
      </c>
      <c r="I120" s="232">
        <v>0</v>
      </c>
      <c r="J120" s="232">
        <v>0</v>
      </c>
      <c r="K120" s="232">
        <v>0</v>
      </c>
      <c r="L120" s="232">
        <v>0</v>
      </c>
      <c r="M120" s="232">
        <v>0</v>
      </c>
      <c r="N120" s="232">
        <v>0</v>
      </c>
    </row>
    <row r="121" spans="1:14" ht="10.7" customHeight="1">
      <c r="A121" s="242" t="s">
        <v>264</v>
      </c>
      <c r="B121" s="241" t="s">
        <v>265</v>
      </c>
      <c r="C121" s="231">
        <v>0</v>
      </c>
      <c r="D121" s="232">
        <v>0</v>
      </c>
      <c r="E121" s="232">
        <v>0</v>
      </c>
      <c r="F121" s="232">
        <v>0</v>
      </c>
      <c r="G121" s="232">
        <v>0</v>
      </c>
      <c r="H121" s="232">
        <v>0</v>
      </c>
      <c r="I121" s="232">
        <v>0</v>
      </c>
      <c r="J121" s="232">
        <v>0</v>
      </c>
      <c r="K121" s="232">
        <v>0</v>
      </c>
      <c r="L121" s="232">
        <v>0</v>
      </c>
      <c r="M121" s="232">
        <v>0</v>
      </c>
      <c r="N121" s="232">
        <v>0</v>
      </c>
    </row>
    <row r="122" spans="1:14" ht="10.7" customHeight="1">
      <c r="A122" s="242" t="s">
        <v>266</v>
      </c>
      <c r="B122" s="241" t="s">
        <v>267</v>
      </c>
      <c r="C122" s="231">
        <v>0</v>
      </c>
      <c r="D122" s="232">
        <v>0</v>
      </c>
      <c r="E122" s="232">
        <v>0</v>
      </c>
      <c r="F122" s="232">
        <v>0</v>
      </c>
      <c r="G122" s="232">
        <v>0</v>
      </c>
      <c r="H122" s="232">
        <v>0</v>
      </c>
      <c r="I122" s="232">
        <v>0</v>
      </c>
      <c r="J122" s="232">
        <v>0</v>
      </c>
      <c r="K122" s="232">
        <v>0</v>
      </c>
      <c r="L122" s="232">
        <v>0</v>
      </c>
      <c r="M122" s="232">
        <v>0</v>
      </c>
      <c r="N122" s="232">
        <v>0</v>
      </c>
    </row>
    <row r="123" spans="1:14" ht="10.7" customHeight="1">
      <c r="A123" s="242" t="s">
        <v>268</v>
      </c>
      <c r="B123" s="241" t="s">
        <v>269</v>
      </c>
      <c r="C123" s="231">
        <v>0</v>
      </c>
      <c r="D123" s="232">
        <v>0</v>
      </c>
      <c r="E123" s="232">
        <v>0</v>
      </c>
      <c r="F123" s="232">
        <v>0</v>
      </c>
      <c r="G123" s="232">
        <v>0</v>
      </c>
      <c r="H123" s="232">
        <v>0</v>
      </c>
      <c r="I123" s="232">
        <v>0</v>
      </c>
      <c r="J123" s="232">
        <v>0</v>
      </c>
      <c r="K123" s="232">
        <v>0</v>
      </c>
      <c r="L123" s="232">
        <v>0</v>
      </c>
      <c r="M123" s="232">
        <v>0</v>
      </c>
      <c r="N123" s="232">
        <v>0</v>
      </c>
    </row>
    <row r="124" spans="1:14" ht="10.7" customHeight="1">
      <c r="A124" s="240"/>
      <c r="B124" s="241" t="s">
        <v>313</v>
      </c>
      <c r="C124" s="231">
        <v>0</v>
      </c>
      <c r="D124" s="232">
        <v>0</v>
      </c>
      <c r="E124" s="232">
        <v>0</v>
      </c>
      <c r="F124" s="232">
        <v>0</v>
      </c>
      <c r="G124" s="232">
        <v>0</v>
      </c>
      <c r="H124" s="232">
        <v>0</v>
      </c>
      <c r="I124" s="232">
        <v>0</v>
      </c>
      <c r="J124" s="232">
        <v>0</v>
      </c>
      <c r="K124" s="232">
        <v>0</v>
      </c>
      <c r="L124" s="232">
        <v>0</v>
      </c>
      <c r="M124" s="232">
        <v>0</v>
      </c>
      <c r="N124" s="232">
        <v>0</v>
      </c>
    </row>
    <row r="125" spans="1:14" ht="10.7" customHeight="1">
      <c r="A125" s="240"/>
      <c r="B125" s="241" t="s">
        <v>270</v>
      </c>
      <c r="C125" s="231">
        <v>0</v>
      </c>
      <c r="D125" s="232">
        <v>0</v>
      </c>
      <c r="E125" s="232">
        <v>0</v>
      </c>
      <c r="F125" s="232">
        <v>0</v>
      </c>
      <c r="G125" s="232">
        <v>0</v>
      </c>
      <c r="H125" s="232">
        <v>0</v>
      </c>
      <c r="I125" s="232">
        <v>0</v>
      </c>
      <c r="J125" s="232">
        <v>0</v>
      </c>
      <c r="K125" s="232">
        <v>0</v>
      </c>
      <c r="L125" s="232">
        <v>0</v>
      </c>
      <c r="M125" s="232">
        <v>0</v>
      </c>
      <c r="N125" s="232">
        <v>0</v>
      </c>
    </row>
    <row r="126" spans="1:14" ht="10.7" customHeight="1">
      <c r="A126" s="242" t="s">
        <v>271</v>
      </c>
      <c r="B126" s="241" t="s">
        <v>314</v>
      </c>
      <c r="C126" s="231">
        <v>0</v>
      </c>
      <c r="D126" s="232">
        <v>0</v>
      </c>
      <c r="E126" s="232">
        <v>0</v>
      </c>
      <c r="F126" s="232">
        <v>0</v>
      </c>
      <c r="G126" s="232">
        <v>0</v>
      </c>
      <c r="H126" s="232">
        <v>0</v>
      </c>
      <c r="I126" s="232">
        <v>0</v>
      </c>
      <c r="J126" s="232">
        <v>0</v>
      </c>
      <c r="K126" s="232">
        <v>0</v>
      </c>
      <c r="L126" s="232">
        <v>0</v>
      </c>
      <c r="M126" s="232">
        <v>0</v>
      </c>
      <c r="N126" s="232">
        <v>0</v>
      </c>
    </row>
    <row r="127" spans="1:14" ht="10.7" customHeight="1">
      <c r="A127" s="242" t="s">
        <v>55</v>
      </c>
      <c r="B127" s="241" t="s">
        <v>136</v>
      </c>
      <c r="C127" s="231">
        <v>0</v>
      </c>
      <c r="D127" s="232">
        <v>0</v>
      </c>
      <c r="E127" s="232">
        <v>0</v>
      </c>
      <c r="F127" s="232">
        <v>0</v>
      </c>
      <c r="G127" s="232">
        <v>0</v>
      </c>
      <c r="H127" s="232">
        <v>0</v>
      </c>
      <c r="I127" s="232">
        <v>0</v>
      </c>
      <c r="J127" s="232">
        <v>0</v>
      </c>
      <c r="K127" s="232">
        <v>0</v>
      </c>
      <c r="L127" s="232">
        <v>0</v>
      </c>
      <c r="M127" s="232">
        <v>0</v>
      </c>
      <c r="N127" s="232">
        <v>0</v>
      </c>
    </row>
    <row r="128" spans="1:14" ht="10.7" customHeight="1">
      <c r="A128" s="242">
        <v>1</v>
      </c>
      <c r="B128" s="241" t="s">
        <v>315</v>
      </c>
      <c r="C128" s="231">
        <v>0</v>
      </c>
      <c r="D128" s="232">
        <v>0</v>
      </c>
      <c r="E128" s="232">
        <v>0</v>
      </c>
      <c r="F128" s="232">
        <v>0</v>
      </c>
      <c r="G128" s="232">
        <v>0</v>
      </c>
      <c r="H128" s="232">
        <v>0</v>
      </c>
      <c r="I128" s="232">
        <v>0</v>
      </c>
      <c r="J128" s="232">
        <v>0</v>
      </c>
      <c r="K128" s="232">
        <v>0</v>
      </c>
      <c r="L128" s="232">
        <v>0</v>
      </c>
      <c r="M128" s="232">
        <v>0</v>
      </c>
      <c r="N128" s="232">
        <v>0</v>
      </c>
    </row>
    <row r="129" spans="1:14" ht="10.7" customHeight="1">
      <c r="A129" s="242" t="s">
        <v>89</v>
      </c>
      <c r="B129" s="241" t="s">
        <v>28</v>
      </c>
      <c r="C129" s="231">
        <v>0</v>
      </c>
      <c r="D129" s="232">
        <v>0</v>
      </c>
      <c r="E129" s="232">
        <v>0</v>
      </c>
      <c r="F129" s="232">
        <v>0</v>
      </c>
      <c r="G129" s="232">
        <v>0</v>
      </c>
      <c r="H129" s="232">
        <v>0</v>
      </c>
      <c r="I129" s="232">
        <v>0</v>
      </c>
      <c r="J129" s="232">
        <v>0</v>
      </c>
      <c r="K129" s="232">
        <v>0</v>
      </c>
      <c r="L129" s="232">
        <v>0</v>
      </c>
      <c r="M129" s="232">
        <v>0</v>
      </c>
      <c r="N129" s="232">
        <v>0</v>
      </c>
    </row>
    <row r="130" spans="1:14" ht="10.7" customHeight="1">
      <c r="A130" s="242" t="s">
        <v>91</v>
      </c>
      <c r="B130" s="241" t="s">
        <v>27</v>
      </c>
      <c r="C130" s="231">
        <v>0</v>
      </c>
      <c r="D130" s="232">
        <v>0</v>
      </c>
      <c r="E130" s="232">
        <v>0</v>
      </c>
      <c r="F130" s="232">
        <v>0</v>
      </c>
      <c r="G130" s="232">
        <v>0</v>
      </c>
      <c r="H130" s="232">
        <v>0</v>
      </c>
      <c r="I130" s="232">
        <v>0</v>
      </c>
      <c r="J130" s="232">
        <v>0</v>
      </c>
      <c r="K130" s="232">
        <v>0</v>
      </c>
      <c r="L130" s="232">
        <v>0</v>
      </c>
      <c r="M130" s="232">
        <v>0</v>
      </c>
      <c r="N130" s="232">
        <v>0</v>
      </c>
    </row>
    <row r="131" spans="1:14" ht="10.7" customHeight="1">
      <c r="A131" s="242" t="s">
        <v>92</v>
      </c>
      <c r="B131" s="241" t="s">
        <v>137</v>
      </c>
      <c r="C131" s="231">
        <v>0</v>
      </c>
      <c r="D131" s="232">
        <v>0</v>
      </c>
      <c r="E131" s="232">
        <v>0</v>
      </c>
      <c r="F131" s="232">
        <v>0</v>
      </c>
      <c r="G131" s="232">
        <v>0</v>
      </c>
      <c r="H131" s="232">
        <v>0</v>
      </c>
      <c r="I131" s="232">
        <v>0</v>
      </c>
      <c r="J131" s="232">
        <v>0</v>
      </c>
      <c r="K131" s="232">
        <v>0</v>
      </c>
      <c r="L131" s="232">
        <v>0</v>
      </c>
      <c r="M131" s="232">
        <v>0</v>
      </c>
      <c r="N131" s="232">
        <v>0</v>
      </c>
    </row>
    <row r="132" spans="1:14" ht="10.7" customHeight="1">
      <c r="A132" s="242" t="s">
        <v>93</v>
      </c>
      <c r="B132" s="241" t="s">
        <v>138</v>
      </c>
      <c r="C132" s="231">
        <v>0</v>
      </c>
      <c r="D132" s="232">
        <v>0</v>
      </c>
      <c r="E132" s="232">
        <v>0</v>
      </c>
      <c r="F132" s="232">
        <v>0</v>
      </c>
      <c r="G132" s="232">
        <v>0</v>
      </c>
      <c r="H132" s="232">
        <v>0</v>
      </c>
      <c r="I132" s="232">
        <v>0</v>
      </c>
      <c r="J132" s="232">
        <v>0</v>
      </c>
      <c r="K132" s="232">
        <v>0</v>
      </c>
      <c r="L132" s="232">
        <v>0</v>
      </c>
      <c r="M132" s="232">
        <v>0</v>
      </c>
      <c r="N132" s="232">
        <v>0</v>
      </c>
    </row>
    <row r="133" spans="1:14" ht="10.7" customHeight="1">
      <c r="A133" s="242" t="s">
        <v>94</v>
      </c>
      <c r="B133" s="241" t="s">
        <v>139</v>
      </c>
      <c r="C133" s="231">
        <v>0</v>
      </c>
      <c r="D133" s="232">
        <v>0</v>
      </c>
      <c r="E133" s="232">
        <v>0</v>
      </c>
      <c r="F133" s="232">
        <v>0</v>
      </c>
      <c r="G133" s="232">
        <v>0</v>
      </c>
      <c r="H133" s="232">
        <v>0</v>
      </c>
      <c r="I133" s="232">
        <v>0</v>
      </c>
      <c r="J133" s="232">
        <v>0</v>
      </c>
      <c r="K133" s="232">
        <v>0</v>
      </c>
      <c r="L133" s="232">
        <v>0</v>
      </c>
      <c r="M133" s="232">
        <v>0</v>
      </c>
      <c r="N133" s="232">
        <v>0</v>
      </c>
    </row>
    <row r="134" spans="1:14" ht="10.7" customHeight="1">
      <c r="A134" s="242" t="s">
        <v>95</v>
      </c>
      <c r="B134" s="241" t="s">
        <v>272</v>
      </c>
      <c r="C134" s="231">
        <v>0</v>
      </c>
      <c r="D134" s="232">
        <v>0</v>
      </c>
      <c r="E134" s="232">
        <v>0</v>
      </c>
      <c r="F134" s="232">
        <v>0</v>
      </c>
      <c r="G134" s="232">
        <v>0</v>
      </c>
      <c r="H134" s="232">
        <v>0</v>
      </c>
      <c r="I134" s="232">
        <v>0</v>
      </c>
      <c r="J134" s="232">
        <v>0</v>
      </c>
      <c r="K134" s="232">
        <v>0</v>
      </c>
      <c r="L134" s="232">
        <v>0</v>
      </c>
      <c r="M134" s="232">
        <v>0</v>
      </c>
      <c r="N134" s="232">
        <v>0</v>
      </c>
    </row>
    <row r="135" spans="1:14" ht="10.7" customHeight="1">
      <c r="A135" s="242" t="s">
        <v>96</v>
      </c>
      <c r="B135" s="241" t="s">
        <v>273</v>
      </c>
      <c r="C135" s="231">
        <v>0</v>
      </c>
      <c r="D135" s="232">
        <v>0</v>
      </c>
      <c r="E135" s="232">
        <v>0</v>
      </c>
      <c r="F135" s="232">
        <v>0</v>
      </c>
      <c r="G135" s="232">
        <v>0</v>
      </c>
      <c r="H135" s="232">
        <v>0</v>
      </c>
      <c r="I135" s="232">
        <v>0</v>
      </c>
      <c r="J135" s="232">
        <v>0</v>
      </c>
      <c r="K135" s="232">
        <v>0</v>
      </c>
      <c r="L135" s="232">
        <v>0</v>
      </c>
      <c r="M135" s="232">
        <v>0</v>
      </c>
      <c r="N135" s="232">
        <v>0</v>
      </c>
    </row>
    <row r="136" spans="1:14" ht="10.7" customHeight="1">
      <c r="A136" s="242" t="s">
        <v>97</v>
      </c>
      <c r="B136" s="241" t="s">
        <v>274</v>
      </c>
      <c r="C136" s="231">
        <v>0</v>
      </c>
      <c r="D136" s="232">
        <v>0</v>
      </c>
      <c r="E136" s="232">
        <v>0</v>
      </c>
      <c r="F136" s="232">
        <v>0</v>
      </c>
      <c r="G136" s="232">
        <v>0</v>
      </c>
      <c r="H136" s="232">
        <v>0</v>
      </c>
      <c r="I136" s="232">
        <v>0</v>
      </c>
      <c r="J136" s="232">
        <v>0</v>
      </c>
      <c r="K136" s="232">
        <v>0</v>
      </c>
      <c r="L136" s="232">
        <v>0</v>
      </c>
      <c r="M136" s="232">
        <v>0</v>
      </c>
      <c r="N136" s="232">
        <v>0</v>
      </c>
    </row>
    <row r="137" spans="1:14" ht="10.7" customHeight="1">
      <c r="A137" s="242">
        <v>2</v>
      </c>
      <c r="B137" s="241" t="s">
        <v>316</v>
      </c>
      <c r="C137" s="231">
        <v>0</v>
      </c>
      <c r="D137" s="232">
        <v>0</v>
      </c>
      <c r="E137" s="232">
        <v>0</v>
      </c>
      <c r="F137" s="232">
        <v>0</v>
      </c>
      <c r="G137" s="232">
        <v>0</v>
      </c>
      <c r="H137" s="232">
        <v>0</v>
      </c>
      <c r="I137" s="232">
        <v>0</v>
      </c>
      <c r="J137" s="232">
        <v>0</v>
      </c>
      <c r="K137" s="232">
        <v>0</v>
      </c>
      <c r="L137" s="232">
        <v>0</v>
      </c>
      <c r="M137" s="232">
        <v>0</v>
      </c>
      <c r="N137" s="232">
        <v>0</v>
      </c>
    </row>
    <row r="138" spans="1:14" ht="10.7" customHeight="1">
      <c r="A138" s="242" t="s">
        <v>98</v>
      </c>
      <c r="B138" s="241" t="s">
        <v>28</v>
      </c>
      <c r="C138" s="231">
        <v>0</v>
      </c>
      <c r="D138" s="232">
        <v>0</v>
      </c>
      <c r="E138" s="232">
        <v>0</v>
      </c>
      <c r="F138" s="232">
        <v>0</v>
      </c>
      <c r="G138" s="232">
        <v>0</v>
      </c>
      <c r="H138" s="232">
        <v>0</v>
      </c>
      <c r="I138" s="232">
        <v>0</v>
      </c>
      <c r="J138" s="232">
        <v>0</v>
      </c>
      <c r="K138" s="232">
        <v>0</v>
      </c>
      <c r="L138" s="232">
        <v>0</v>
      </c>
      <c r="M138" s="232">
        <v>0</v>
      </c>
      <c r="N138" s="232">
        <v>0</v>
      </c>
    </row>
    <row r="139" spans="1:14" ht="10.7" customHeight="1">
      <c r="A139" s="242" t="s">
        <v>99</v>
      </c>
      <c r="B139" s="241" t="s">
        <v>27</v>
      </c>
      <c r="C139" s="231">
        <v>0</v>
      </c>
      <c r="D139" s="232">
        <v>0</v>
      </c>
      <c r="E139" s="232">
        <v>0</v>
      </c>
      <c r="F139" s="232">
        <v>0</v>
      </c>
      <c r="G139" s="232">
        <v>0</v>
      </c>
      <c r="H139" s="232">
        <v>0</v>
      </c>
      <c r="I139" s="232">
        <v>0</v>
      </c>
      <c r="J139" s="232">
        <v>0</v>
      </c>
      <c r="K139" s="232">
        <v>0</v>
      </c>
      <c r="L139" s="232">
        <v>0</v>
      </c>
      <c r="M139" s="232">
        <v>0</v>
      </c>
      <c r="N139" s="232">
        <v>0</v>
      </c>
    </row>
    <row r="140" spans="1:14" ht="10.7" customHeight="1">
      <c r="A140" s="242" t="s">
        <v>100</v>
      </c>
      <c r="B140" s="241" t="s">
        <v>275</v>
      </c>
      <c r="C140" s="231">
        <v>0</v>
      </c>
      <c r="D140" s="232">
        <v>0</v>
      </c>
      <c r="E140" s="232">
        <v>0</v>
      </c>
      <c r="F140" s="232">
        <v>0</v>
      </c>
      <c r="G140" s="232">
        <v>0</v>
      </c>
      <c r="H140" s="232">
        <v>0</v>
      </c>
      <c r="I140" s="232">
        <v>0</v>
      </c>
      <c r="J140" s="232">
        <v>0</v>
      </c>
      <c r="K140" s="232">
        <v>0</v>
      </c>
      <c r="L140" s="232">
        <v>0</v>
      </c>
      <c r="M140" s="232">
        <v>0</v>
      </c>
      <c r="N140" s="232">
        <v>0</v>
      </c>
    </row>
    <row r="141" spans="1:14" ht="10.7" customHeight="1">
      <c r="A141" s="242" t="s">
        <v>101</v>
      </c>
      <c r="B141" s="241" t="s">
        <v>137</v>
      </c>
      <c r="C141" s="231">
        <v>0</v>
      </c>
      <c r="D141" s="232">
        <v>0</v>
      </c>
      <c r="E141" s="232">
        <v>0</v>
      </c>
      <c r="F141" s="232">
        <v>0</v>
      </c>
      <c r="G141" s="232">
        <v>0</v>
      </c>
      <c r="H141" s="232">
        <v>0</v>
      </c>
      <c r="I141" s="232">
        <v>0</v>
      </c>
      <c r="J141" s="232">
        <v>0</v>
      </c>
      <c r="K141" s="232">
        <v>0</v>
      </c>
      <c r="L141" s="232">
        <v>0</v>
      </c>
      <c r="M141" s="232">
        <v>0</v>
      </c>
      <c r="N141" s="232">
        <v>0</v>
      </c>
    </row>
    <row r="142" spans="1:14" ht="10.7" customHeight="1">
      <c r="A142" s="242" t="s">
        <v>102</v>
      </c>
      <c r="B142" s="241" t="s">
        <v>139</v>
      </c>
      <c r="C142" s="231">
        <v>0</v>
      </c>
      <c r="D142" s="232">
        <v>0</v>
      </c>
      <c r="E142" s="232">
        <v>0</v>
      </c>
      <c r="F142" s="232">
        <v>0</v>
      </c>
      <c r="G142" s="232">
        <v>0</v>
      </c>
      <c r="H142" s="232">
        <v>0</v>
      </c>
      <c r="I142" s="232">
        <v>0</v>
      </c>
      <c r="J142" s="232">
        <v>0</v>
      </c>
      <c r="K142" s="232">
        <v>0</v>
      </c>
      <c r="L142" s="232">
        <v>0</v>
      </c>
      <c r="M142" s="232">
        <v>0</v>
      </c>
      <c r="N142" s="232">
        <v>0</v>
      </c>
    </row>
    <row r="143" spans="1:14" ht="10.7" customHeight="1">
      <c r="A143" s="242" t="s">
        <v>103</v>
      </c>
      <c r="B143" s="241" t="s">
        <v>276</v>
      </c>
      <c r="C143" s="231">
        <v>0</v>
      </c>
      <c r="D143" s="232">
        <v>0</v>
      </c>
      <c r="E143" s="232">
        <v>0</v>
      </c>
      <c r="F143" s="232">
        <v>0</v>
      </c>
      <c r="G143" s="232">
        <v>0</v>
      </c>
      <c r="H143" s="232">
        <v>0</v>
      </c>
      <c r="I143" s="232">
        <v>0</v>
      </c>
      <c r="J143" s="232">
        <v>0</v>
      </c>
      <c r="K143" s="232">
        <v>0</v>
      </c>
      <c r="L143" s="232">
        <v>0</v>
      </c>
      <c r="M143" s="232">
        <v>0</v>
      </c>
      <c r="N143" s="232">
        <v>0</v>
      </c>
    </row>
    <row r="144" spans="1:14" ht="10.7" customHeight="1">
      <c r="A144" s="242" t="s">
        <v>104</v>
      </c>
      <c r="B144" s="241" t="s">
        <v>277</v>
      </c>
      <c r="C144" s="231">
        <v>0</v>
      </c>
      <c r="D144" s="232">
        <v>0</v>
      </c>
      <c r="E144" s="232">
        <v>0</v>
      </c>
      <c r="F144" s="232">
        <v>0</v>
      </c>
      <c r="G144" s="232">
        <v>0</v>
      </c>
      <c r="H144" s="232">
        <v>0</v>
      </c>
      <c r="I144" s="232">
        <v>0</v>
      </c>
      <c r="J144" s="232">
        <v>0</v>
      </c>
      <c r="K144" s="232">
        <v>0</v>
      </c>
      <c r="L144" s="232">
        <v>0</v>
      </c>
      <c r="M144" s="232">
        <v>0</v>
      </c>
      <c r="N144" s="232">
        <v>0</v>
      </c>
    </row>
    <row r="145" spans="1:14" ht="10.7" customHeight="1">
      <c r="A145" s="242" t="s">
        <v>105</v>
      </c>
      <c r="B145" s="241" t="s">
        <v>274</v>
      </c>
      <c r="C145" s="231">
        <v>0</v>
      </c>
      <c r="D145" s="232">
        <v>0</v>
      </c>
      <c r="E145" s="232">
        <v>0</v>
      </c>
      <c r="F145" s="232">
        <v>0</v>
      </c>
      <c r="G145" s="232">
        <v>0</v>
      </c>
      <c r="H145" s="232">
        <v>0</v>
      </c>
      <c r="I145" s="232">
        <v>0</v>
      </c>
      <c r="J145" s="232">
        <v>0</v>
      </c>
      <c r="K145" s="232">
        <v>0</v>
      </c>
      <c r="L145" s="232">
        <v>0</v>
      </c>
      <c r="M145" s="232">
        <v>0</v>
      </c>
      <c r="N145" s="232">
        <v>0</v>
      </c>
    </row>
    <row r="146" spans="1:14" ht="10.7" customHeight="1">
      <c r="A146" s="242" t="s">
        <v>59</v>
      </c>
      <c r="B146" s="241" t="s">
        <v>67</v>
      </c>
      <c r="C146" s="231">
        <v>0</v>
      </c>
      <c r="D146" s="232">
        <v>0</v>
      </c>
      <c r="E146" s="232">
        <v>0</v>
      </c>
      <c r="F146" s="232">
        <v>0</v>
      </c>
      <c r="G146" s="232">
        <v>0</v>
      </c>
      <c r="H146" s="232">
        <v>0</v>
      </c>
      <c r="I146" s="232">
        <v>0</v>
      </c>
      <c r="J146" s="232">
        <v>0</v>
      </c>
      <c r="K146" s="232">
        <v>0</v>
      </c>
      <c r="L146" s="232">
        <v>0</v>
      </c>
      <c r="M146" s="232">
        <v>0</v>
      </c>
      <c r="N146" s="232">
        <v>0</v>
      </c>
    </row>
    <row r="147" spans="1:14" ht="10.7" customHeight="1">
      <c r="A147" s="242">
        <v>1</v>
      </c>
      <c r="B147" s="241" t="s">
        <v>278</v>
      </c>
      <c r="C147" s="231">
        <v>0</v>
      </c>
      <c r="D147" s="232">
        <v>0</v>
      </c>
      <c r="E147" s="232">
        <v>0</v>
      </c>
      <c r="F147" s="232">
        <v>0</v>
      </c>
      <c r="G147" s="232">
        <v>0</v>
      </c>
      <c r="H147" s="232">
        <v>0</v>
      </c>
      <c r="I147" s="232">
        <v>0</v>
      </c>
      <c r="J147" s="232">
        <v>0</v>
      </c>
      <c r="K147" s="232">
        <v>0</v>
      </c>
      <c r="L147" s="232">
        <v>0</v>
      </c>
      <c r="M147" s="232">
        <v>0</v>
      </c>
      <c r="N147" s="232">
        <v>0</v>
      </c>
    </row>
    <row r="148" spans="1:14" ht="10.7" customHeight="1">
      <c r="A148" s="242" t="s">
        <v>89</v>
      </c>
      <c r="B148" s="241" t="s">
        <v>74</v>
      </c>
      <c r="C148" s="231">
        <v>0</v>
      </c>
      <c r="D148" s="232">
        <v>0</v>
      </c>
      <c r="E148" s="232">
        <v>0</v>
      </c>
      <c r="F148" s="232">
        <v>0</v>
      </c>
      <c r="G148" s="232">
        <v>0</v>
      </c>
      <c r="H148" s="232">
        <v>0</v>
      </c>
      <c r="I148" s="232">
        <v>0</v>
      </c>
      <c r="J148" s="232">
        <v>0</v>
      </c>
      <c r="K148" s="232">
        <v>0</v>
      </c>
      <c r="L148" s="232">
        <v>0</v>
      </c>
      <c r="M148" s="232">
        <v>0</v>
      </c>
      <c r="N148" s="232">
        <v>0</v>
      </c>
    </row>
    <row r="149" spans="1:14" ht="10.7" customHeight="1">
      <c r="A149" s="242" t="s">
        <v>91</v>
      </c>
      <c r="B149" s="241" t="s">
        <v>73</v>
      </c>
      <c r="C149" s="231">
        <v>0</v>
      </c>
      <c r="D149" s="232">
        <v>0</v>
      </c>
      <c r="E149" s="232">
        <v>0</v>
      </c>
      <c r="F149" s="232">
        <v>0</v>
      </c>
      <c r="G149" s="232">
        <v>0</v>
      </c>
      <c r="H149" s="232">
        <v>0</v>
      </c>
      <c r="I149" s="232">
        <v>0</v>
      </c>
      <c r="J149" s="232">
        <v>0</v>
      </c>
      <c r="K149" s="232">
        <v>0</v>
      </c>
      <c r="L149" s="232">
        <v>0</v>
      </c>
      <c r="M149" s="232">
        <v>0</v>
      </c>
      <c r="N149" s="232">
        <v>0</v>
      </c>
    </row>
    <row r="150" spans="1:14" ht="10.7" customHeight="1">
      <c r="A150" s="242" t="s">
        <v>92</v>
      </c>
      <c r="B150" s="241" t="s">
        <v>140</v>
      </c>
      <c r="C150" s="231">
        <v>0</v>
      </c>
      <c r="D150" s="232">
        <v>0</v>
      </c>
      <c r="E150" s="232">
        <v>0</v>
      </c>
      <c r="F150" s="232">
        <v>0</v>
      </c>
      <c r="G150" s="232">
        <v>0</v>
      </c>
      <c r="H150" s="232">
        <v>0</v>
      </c>
      <c r="I150" s="232">
        <v>0</v>
      </c>
      <c r="J150" s="232">
        <v>0</v>
      </c>
      <c r="K150" s="232">
        <v>0</v>
      </c>
      <c r="L150" s="232">
        <v>0</v>
      </c>
      <c r="M150" s="232">
        <v>0</v>
      </c>
      <c r="N150" s="232">
        <v>0</v>
      </c>
    </row>
    <row r="151" spans="1:14" ht="10.7" customHeight="1">
      <c r="A151" s="242" t="s">
        <v>93</v>
      </c>
      <c r="B151" s="241" t="s">
        <v>141</v>
      </c>
      <c r="C151" s="231">
        <v>0</v>
      </c>
      <c r="D151" s="232">
        <v>0</v>
      </c>
      <c r="E151" s="232">
        <v>0</v>
      </c>
      <c r="F151" s="232">
        <v>0</v>
      </c>
      <c r="G151" s="232">
        <v>0</v>
      </c>
      <c r="H151" s="232">
        <v>0</v>
      </c>
      <c r="I151" s="232">
        <v>0</v>
      </c>
      <c r="J151" s="232">
        <v>0</v>
      </c>
      <c r="K151" s="232">
        <v>0</v>
      </c>
      <c r="L151" s="232">
        <v>0</v>
      </c>
      <c r="M151" s="232">
        <v>0</v>
      </c>
      <c r="N151" s="232">
        <v>0</v>
      </c>
    </row>
    <row r="152" spans="1:14" ht="10.7" customHeight="1">
      <c r="A152" s="242" t="s">
        <v>94</v>
      </c>
      <c r="B152" s="241" t="s">
        <v>142</v>
      </c>
      <c r="C152" s="231">
        <v>0</v>
      </c>
      <c r="D152" s="232">
        <v>0</v>
      </c>
      <c r="E152" s="232">
        <v>0</v>
      </c>
      <c r="F152" s="232">
        <v>0</v>
      </c>
      <c r="G152" s="232">
        <v>0</v>
      </c>
      <c r="H152" s="232">
        <v>0</v>
      </c>
      <c r="I152" s="232">
        <v>0</v>
      </c>
      <c r="J152" s="232">
        <v>0</v>
      </c>
      <c r="K152" s="232">
        <v>0</v>
      </c>
      <c r="L152" s="232">
        <v>0</v>
      </c>
      <c r="M152" s="232">
        <v>0</v>
      </c>
      <c r="N152" s="232">
        <v>0</v>
      </c>
    </row>
    <row r="153" spans="1:14" ht="10.7" customHeight="1">
      <c r="A153" s="240"/>
      <c r="B153" s="241" t="s">
        <v>279</v>
      </c>
      <c r="C153" s="231">
        <v>0</v>
      </c>
      <c r="D153" s="232">
        <v>0</v>
      </c>
      <c r="E153" s="232">
        <v>0</v>
      </c>
      <c r="F153" s="232">
        <v>0</v>
      </c>
      <c r="G153" s="232">
        <v>0</v>
      </c>
      <c r="H153" s="232">
        <v>0</v>
      </c>
      <c r="I153" s="232">
        <v>0</v>
      </c>
      <c r="J153" s="232">
        <v>0</v>
      </c>
      <c r="K153" s="232">
        <v>0</v>
      </c>
      <c r="L153" s="232">
        <v>0</v>
      </c>
      <c r="M153" s="232">
        <v>0</v>
      </c>
      <c r="N153" s="232">
        <v>0</v>
      </c>
    </row>
    <row r="154" spans="1:14" ht="10.7" customHeight="1">
      <c r="A154" s="240"/>
      <c r="B154" s="241" t="s">
        <v>280</v>
      </c>
      <c r="C154" s="231">
        <v>0</v>
      </c>
      <c r="D154" s="232">
        <v>0</v>
      </c>
      <c r="E154" s="232">
        <v>0</v>
      </c>
      <c r="F154" s="232">
        <v>0</v>
      </c>
      <c r="G154" s="232">
        <v>0</v>
      </c>
      <c r="H154" s="232">
        <v>0</v>
      </c>
      <c r="I154" s="232">
        <v>0</v>
      </c>
      <c r="J154" s="232">
        <v>0</v>
      </c>
      <c r="K154" s="232">
        <v>0</v>
      </c>
      <c r="L154" s="232">
        <v>0</v>
      </c>
      <c r="M154" s="232">
        <v>0</v>
      </c>
      <c r="N154" s="232">
        <v>0</v>
      </c>
    </row>
    <row r="155" spans="1:14" ht="10.7" customHeight="1">
      <c r="A155" s="240"/>
      <c r="B155" s="241" t="s">
        <v>281</v>
      </c>
      <c r="C155" s="231">
        <v>0</v>
      </c>
      <c r="D155" s="232">
        <v>0</v>
      </c>
      <c r="E155" s="232">
        <v>0</v>
      </c>
      <c r="F155" s="232">
        <v>0</v>
      </c>
      <c r="G155" s="232">
        <v>0</v>
      </c>
      <c r="H155" s="232">
        <v>0</v>
      </c>
      <c r="I155" s="232">
        <v>0</v>
      </c>
      <c r="J155" s="232">
        <v>0</v>
      </c>
      <c r="K155" s="232">
        <v>0</v>
      </c>
      <c r="L155" s="232">
        <v>0</v>
      </c>
      <c r="M155" s="232">
        <v>0</v>
      </c>
      <c r="N155" s="232">
        <v>0</v>
      </c>
    </row>
    <row r="156" spans="1:14" ht="10.7" customHeight="1">
      <c r="A156" s="240"/>
      <c r="B156" s="241" t="s">
        <v>282</v>
      </c>
      <c r="C156" s="231">
        <v>0</v>
      </c>
      <c r="D156" s="232">
        <v>0</v>
      </c>
      <c r="E156" s="232">
        <v>0</v>
      </c>
      <c r="F156" s="232">
        <v>0</v>
      </c>
      <c r="G156" s="232">
        <v>0</v>
      </c>
      <c r="H156" s="232">
        <v>0</v>
      </c>
      <c r="I156" s="232">
        <v>0</v>
      </c>
      <c r="J156" s="232">
        <v>0</v>
      </c>
      <c r="K156" s="232">
        <v>0</v>
      </c>
      <c r="L156" s="232">
        <v>0</v>
      </c>
      <c r="M156" s="232">
        <v>0</v>
      </c>
      <c r="N156" s="232">
        <v>0</v>
      </c>
    </row>
    <row r="157" spans="1:14" ht="10.7" customHeight="1">
      <c r="A157" s="242" t="s">
        <v>95</v>
      </c>
      <c r="B157" s="241" t="s">
        <v>283</v>
      </c>
      <c r="C157" s="231">
        <v>0</v>
      </c>
      <c r="D157" s="232">
        <v>0</v>
      </c>
      <c r="E157" s="232">
        <v>0</v>
      </c>
      <c r="F157" s="232">
        <v>0</v>
      </c>
      <c r="G157" s="232">
        <v>0</v>
      </c>
      <c r="H157" s="232">
        <v>0</v>
      </c>
      <c r="I157" s="232">
        <v>0</v>
      </c>
      <c r="J157" s="232">
        <v>0</v>
      </c>
      <c r="K157" s="232">
        <v>0</v>
      </c>
      <c r="L157" s="232">
        <v>0</v>
      </c>
      <c r="M157" s="232">
        <v>0</v>
      </c>
      <c r="N157" s="232">
        <v>0</v>
      </c>
    </row>
    <row r="158" spans="1:14" ht="10.7" customHeight="1">
      <c r="A158" s="242" t="s">
        <v>96</v>
      </c>
      <c r="B158" s="241" t="s">
        <v>34</v>
      </c>
      <c r="C158" s="231">
        <v>0</v>
      </c>
      <c r="D158" s="232">
        <v>0</v>
      </c>
      <c r="E158" s="232">
        <v>0</v>
      </c>
      <c r="F158" s="232">
        <v>0</v>
      </c>
      <c r="G158" s="232">
        <v>0</v>
      </c>
      <c r="H158" s="232">
        <v>0</v>
      </c>
      <c r="I158" s="232">
        <v>0</v>
      </c>
      <c r="J158" s="232">
        <v>0</v>
      </c>
      <c r="K158" s="232">
        <v>0</v>
      </c>
      <c r="L158" s="232">
        <v>0</v>
      </c>
      <c r="M158" s="232">
        <v>0</v>
      </c>
      <c r="N158" s="232">
        <v>0</v>
      </c>
    </row>
    <row r="159" spans="1:14" ht="10.7" customHeight="1">
      <c r="A159" s="242">
        <v>2</v>
      </c>
      <c r="B159" s="241" t="s">
        <v>71</v>
      </c>
      <c r="C159" s="231">
        <v>0</v>
      </c>
      <c r="D159" s="232">
        <v>0</v>
      </c>
      <c r="E159" s="232">
        <v>0</v>
      </c>
      <c r="F159" s="232">
        <v>0</v>
      </c>
      <c r="G159" s="232">
        <v>0</v>
      </c>
      <c r="H159" s="232">
        <v>0</v>
      </c>
      <c r="I159" s="232">
        <v>0</v>
      </c>
      <c r="J159" s="232">
        <v>0</v>
      </c>
      <c r="K159" s="232">
        <v>0</v>
      </c>
      <c r="L159" s="232">
        <v>0</v>
      </c>
      <c r="M159" s="232">
        <v>0</v>
      </c>
      <c r="N159" s="232">
        <v>0</v>
      </c>
    </row>
    <row r="160" spans="1:14" ht="10.7" customHeight="1">
      <c r="A160" s="242" t="s">
        <v>60</v>
      </c>
      <c r="B160" s="241" t="s">
        <v>284</v>
      </c>
      <c r="C160" s="231">
        <v>0</v>
      </c>
      <c r="D160" s="232">
        <v>0</v>
      </c>
      <c r="E160" s="232">
        <v>0</v>
      </c>
      <c r="F160" s="232">
        <v>0</v>
      </c>
      <c r="G160" s="232">
        <v>0</v>
      </c>
      <c r="H160" s="232">
        <v>0</v>
      </c>
      <c r="I160" s="232">
        <v>0</v>
      </c>
      <c r="J160" s="232">
        <v>0</v>
      </c>
      <c r="K160" s="232">
        <v>0</v>
      </c>
      <c r="L160" s="232">
        <v>0</v>
      </c>
      <c r="M160" s="232">
        <v>0</v>
      </c>
      <c r="N160" s="232">
        <v>0</v>
      </c>
    </row>
    <row r="161" spans="1:14" ht="10.7" customHeight="1">
      <c r="A161" s="242" t="s">
        <v>61</v>
      </c>
      <c r="B161" s="241" t="s">
        <v>174</v>
      </c>
      <c r="C161" s="231">
        <v>0</v>
      </c>
      <c r="D161" s="232">
        <v>0</v>
      </c>
      <c r="E161" s="232">
        <v>0</v>
      </c>
      <c r="F161" s="232">
        <v>0</v>
      </c>
      <c r="G161" s="232">
        <v>0</v>
      </c>
      <c r="H161" s="232">
        <v>0</v>
      </c>
      <c r="I161" s="232">
        <v>0</v>
      </c>
      <c r="J161" s="232">
        <v>0</v>
      </c>
      <c r="K161" s="232">
        <v>0</v>
      </c>
      <c r="L161" s="232">
        <v>0</v>
      </c>
      <c r="M161" s="232">
        <v>0</v>
      </c>
      <c r="N161" s="232">
        <v>0</v>
      </c>
    </row>
    <row r="162" spans="1:14" ht="10.7" customHeight="1">
      <c r="A162" s="242">
        <v>1</v>
      </c>
      <c r="B162" s="241" t="s">
        <v>143</v>
      </c>
      <c r="C162" s="231">
        <v>0</v>
      </c>
      <c r="D162" s="232">
        <v>0</v>
      </c>
      <c r="E162" s="232">
        <v>0</v>
      </c>
      <c r="F162" s="232">
        <v>0</v>
      </c>
      <c r="G162" s="232">
        <v>0</v>
      </c>
      <c r="H162" s="232">
        <v>0</v>
      </c>
      <c r="I162" s="232">
        <v>0</v>
      </c>
      <c r="J162" s="232">
        <v>0</v>
      </c>
      <c r="K162" s="232">
        <v>0</v>
      </c>
      <c r="L162" s="232">
        <v>0</v>
      </c>
      <c r="M162" s="232">
        <v>0</v>
      </c>
      <c r="N162" s="232">
        <v>0</v>
      </c>
    </row>
    <row r="163" spans="1:14" ht="10.7" customHeight="1">
      <c r="A163" s="242">
        <v>2</v>
      </c>
      <c r="B163" s="241" t="s">
        <v>144</v>
      </c>
      <c r="C163" s="231">
        <v>0</v>
      </c>
      <c r="D163" s="232">
        <v>0</v>
      </c>
      <c r="E163" s="232">
        <v>0</v>
      </c>
      <c r="F163" s="232">
        <v>0</v>
      </c>
      <c r="G163" s="232">
        <v>0</v>
      </c>
      <c r="H163" s="232">
        <v>0</v>
      </c>
      <c r="I163" s="232">
        <v>0</v>
      </c>
      <c r="J163" s="232">
        <v>0</v>
      </c>
      <c r="K163" s="232">
        <v>0</v>
      </c>
      <c r="L163" s="232">
        <v>0</v>
      </c>
      <c r="M163" s="232">
        <v>0</v>
      </c>
      <c r="N163" s="232">
        <v>0</v>
      </c>
    </row>
    <row r="164" spans="1:14" ht="10.7" customHeight="1">
      <c r="A164" s="242" t="s">
        <v>63</v>
      </c>
      <c r="B164" s="241" t="s">
        <v>285</v>
      </c>
      <c r="C164" s="231">
        <v>0</v>
      </c>
      <c r="D164" s="232">
        <v>0</v>
      </c>
      <c r="E164" s="232">
        <v>0</v>
      </c>
      <c r="F164" s="232">
        <v>0</v>
      </c>
      <c r="G164" s="232">
        <v>0</v>
      </c>
      <c r="H164" s="232">
        <v>0</v>
      </c>
      <c r="I164" s="232">
        <v>0</v>
      </c>
      <c r="J164" s="232">
        <v>0</v>
      </c>
      <c r="K164" s="232">
        <v>0</v>
      </c>
      <c r="L164" s="232">
        <v>0</v>
      </c>
      <c r="M164" s="232">
        <v>0</v>
      </c>
      <c r="N164" s="232">
        <v>0</v>
      </c>
    </row>
    <row r="165" spans="1:14" ht="10.7" customHeight="1">
      <c r="A165" s="242">
        <v>1</v>
      </c>
      <c r="B165" s="241" t="s">
        <v>286</v>
      </c>
      <c r="C165" s="231">
        <v>0</v>
      </c>
      <c r="D165" s="232">
        <v>0</v>
      </c>
      <c r="E165" s="232">
        <v>0</v>
      </c>
      <c r="F165" s="232">
        <v>0</v>
      </c>
      <c r="G165" s="232">
        <v>0</v>
      </c>
      <c r="H165" s="232">
        <v>0</v>
      </c>
      <c r="I165" s="232">
        <v>0</v>
      </c>
      <c r="J165" s="232">
        <v>0</v>
      </c>
      <c r="K165" s="232">
        <v>0</v>
      </c>
      <c r="L165" s="232">
        <v>0</v>
      </c>
      <c r="M165" s="232">
        <v>0</v>
      </c>
      <c r="N165" s="232">
        <v>0</v>
      </c>
    </row>
    <row r="166" spans="1:14" ht="10.7" customHeight="1">
      <c r="A166" s="242" t="s">
        <v>89</v>
      </c>
      <c r="B166" s="241" t="s">
        <v>145</v>
      </c>
      <c r="C166" s="231">
        <v>0</v>
      </c>
      <c r="D166" s="232">
        <v>0</v>
      </c>
      <c r="E166" s="232">
        <v>0</v>
      </c>
      <c r="F166" s="232">
        <v>0</v>
      </c>
      <c r="G166" s="232">
        <v>0</v>
      </c>
      <c r="H166" s="232">
        <v>0</v>
      </c>
      <c r="I166" s="232">
        <v>0</v>
      </c>
      <c r="J166" s="232">
        <v>0</v>
      </c>
      <c r="K166" s="232">
        <v>0</v>
      </c>
      <c r="L166" s="232">
        <v>0</v>
      </c>
      <c r="M166" s="232">
        <v>0</v>
      </c>
      <c r="N166" s="232">
        <v>0</v>
      </c>
    </row>
    <row r="167" spans="1:14" ht="10.7" customHeight="1">
      <c r="A167" s="242" t="s">
        <v>91</v>
      </c>
      <c r="B167" s="241" t="s">
        <v>146</v>
      </c>
      <c r="C167" s="231">
        <v>0</v>
      </c>
      <c r="D167" s="232">
        <v>0</v>
      </c>
      <c r="E167" s="232">
        <v>0</v>
      </c>
      <c r="F167" s="232">
        <v>0</v>
      </c>
      <c r="G167" s="232">
        <v>0</v>
      </c>
      <c r="H167" s="232">
        <v>0</v>
      </c>
      <c r="I167" s="232">
        <v>0</v>
      </c>
      <c r="J167" s="232">
        <v>0</v>
      </c>
      <c r="K167" s="232">
        <v>0</v>
      </c>
      <c r="L167" s="232">
        <v>0</v>
      </c>
      <c r="M167" s="232">
        <v>0</v>
      </c>
      <c r="N167" s="232">
        <v>0</v>
      </c>
    </row>
    <row r="168" spans="1:14" ht="10.7" customHeight="1">
      <c r="A168" s="242">
        <v>2</v>
      </c>
      <c r="B168" s="241" t="s">
        <v>147</v>
      </c>
      <c r="C168" s="231">
        <v>0</v>
      </c>
      <c r="D168" s="232">
        <v>0</v>
      </c>
      <c r="E168" s="232">
        <v>0</v>
      </c>
      <c r="F168" s="232">
        <v>0</v>
      </c>
      <c r="G168" s="232">
        <v>0</v>
      </c>
      <c r="H168" s="232">
        <v>0</v>
      </c>
      <c r="I168" s="232">
        <v>0</v>
      </c>
      <c r="J168" s="232">
        <v>0</v>
      </c>
      <c r="K168" s="232">
        <v>0</v>
      </c>
      <c r="L168" s="232">
        <v>0</v>
      </c>
      <c r="M168" s="232">
        <v>0</v>
      </c>
      <c r="N168" s="232">
        <v>0</v>
      </c>
    </row>
    <row r="169" spans="1:14" ht="10.7" customHeight="1">
      <c r="A169" s="242" t="s">
        <v>148</v>
      </c>
      <c r="B169" s="241" t="s">
        <v>149</v>
      </c>
      <c r="C169" s="231">
        <v>0</v>
      </c>
      <c r="D169" s="232">
        <v>0</v>
      </c>
      <c r="E169" s="232">
        <v>0</v>
      </c>
      <c r="F169" s="232">
        <v>0</v>
      </c>
      <c r="G169" s="232">
        <v>0</v>
      </c>
      <c r="H169" s="232">
        <v>0</v>
      </c>
      <c r="I169" s="232">
        <v>0</v>
      </c>
      <c r="J169" s="232">
        <v>0</v>
      </c>
      <c r="K169" s="232">
        <v>0</v>
      </c>
      <c r="L169" s="232">
        <v>0</v>
      </c>
      <c r="M169" s="232">
        <v>0</v>
      </c>
      <c r="N169" s="232">
        <v>0</v>
      </c>
    </row>
    <row r="170" spans="1:14" ht="10.7" customHeight="1">
      <c r="A170" s="242" t="s">
        <v>150</v>
      </c>
      <c r="B170" s="241" t="s">
        <v>287</v>
      </c>
      <c r="C170" s="231">
        <v>0</v>
      </c>
      <c r="D170" s="232">
        <v>0</v>
      </c>
      <c r="E170" s="232">
        <v>0</v>
      </c>
      <c r="F170" s="232">
        <v>0</v>
      </c>
      <c r="G170" s="232">
        <v>0</v>
      </c>
      <c r="H170" s="232">
        <v>0</v>
      </c>
      <c r="I170" s="232">
        <v>0</v>
      </c>
      <c r="J170" s="232">
        <v>0</v>
      </c>
      <c r="K170" s="232">
        <v>0</v>
      </c>
      <c r="L170" s="232">
        <v>0</v>
      </c>
      <c r="M170" s="232">
        <v>0</v>
      </c>
      <c r="N170" s="232">
        <v>0</v>
      </c>
    </row>
    <row r="171" spans="1:14" ht="10.7" customHeight="1">
      <c r="A171" s="240"/>
      <c r="B171" s="241" t="s">
        <v>288</v>
      </c>
      <c r="C171" s="231">
        <v>0</v>
      </c>
      <c r="D171" s="232">
        <v>0</v>
      </c>
      <c r="E171" s="232">
        <v>0</v>
      </c>
      <c r="F171" s="232">
        <v>0</v>
      </c>
      <c r="G171" s="232">
        <v>0</v>
      </c>
      <c r="H171" s="232">
        <v>0</v>
      </c>
      <c r="I171" s="232">
        <v>0</v>
      </c>
      <c r="J171" s="232">
        <v>0</v>
      </c>
      <c r="K171" s="232">
        <v>0</v>
      </c>
      <c r="L171" s="232">
        <v>0</v>
      </c>
      <c r="M171" s="232">
        <v>0</v>
      </c>
      <c r="N171" s="232">
        <v>0</v>
      </c>
    </row>
    <row r="172" spans="1:14" ht="10.7" customHeight="1">
      <c r="A172" s="242" t="s">
        <v>57</v>
      </c>
      <c r="B172" s="241" t="s">
        <v>153</v>
      </c>
      <c r="C172" s="231">
        <v>0</v>
      </c>
      <c r="D172" s="232">
        <v>0</v>
      </c>
      <c r="E172" s="232">
        <v>0</v>
      </c>
      <c r="F172" s="232">
        <v>0</v>
      </c>
      <c r="G172" s="232">
        <v>0</v>
      </c>
      <c r="H172" s="232">
        <v>0</v>
      </c>
      <c r="I172" s="232">
        <v>0</v>
      </c>
      <c r="J172" s="232">
        <v>0</v>
      </c>
      <c r="K172" s="232">
        <v>0</v>
      </c>
      <c r="L172" s="232">
        <v>0</v>
      </c>
      <c r="M172" s="232">
        <v>0</v>
      </c>
      <c r="N172" s="232">
        <v>0</v>
      </c>
    </row>
    <row r="173" spans="1:14" ht="10.7" customHeight="1">
      <c r="A173" s="242" t="s">
        <v>24</v>
      </c>
      <c r="B173" s="241" t="s">
        <v>289</v>
      </c>
      <c r="C173" s="231">
        <v>0</v>
      </c>
      <c r="D173" s="232">
        <v>0</v>
      </c>
      <c r="E173" s="232">
        <v>0</v>
      </c>
      <c r="F173" s="232">
        <v>0</v>
      </c>
      <c r="G173" s="232">
        <v>0</v>
      </c>
      <c r="H173" s="232">
        <v>0</v>
      </c>
      <c r="I173" s="232">
        <v>0</v>
      </c>
      <c r="J173" s="232">
        <v>0</v>
      </c>
      <c r="K173" s="232">
        <v>0</v>
      </c>
      <c r="L173" s="232">
        <v>0</v>
      </c>
      <c r="M173" s="232">
        <v>0</v>
      </c>
      <c r="N173" s="232">
        <v>0</v>
      </c>
    </row>
    <row r="174" spans="1:14" ht="10.7" customHeight="1">
      <c r="A174" s="240"/>
      <c r="B174" s="241" t="s">
        <v>290</v>
      </c>
      <c r="C174" s="231">
        <v>0</v>
      </c>
      <c r="D174" s="232">
        <v>0</v>
      </c>
      <c r="E174" s="232">
        <v>0</v>
      </c>
      <c r="F174" s="232">
        <v>0</v>
      </c>
      <c r="G174" s="232">
        <v>0</v>
      </c>
      <c r="H174" s="232">
        <v>0</v>
      </c>
      <c r="I174" s="232">
        <v>0</v>
      </c>
      <c r="J174" s="232">
        <v>0</v>
      </c>
      <c r="K174" s="232">
        <v>0</v>
      </c>
      <c r="L174" s="232">
        <v>0</v>
      </c>
      <c r="M174" s="232">
        <v>0</v>
      </c>
      <c r="N174" s="232">
        <v>0</v>
      </c>
    </row>
    <row r="175" spans="1:14" ht="10.7" customHeight="1">
      <c r="A175" s="242" t="s">
        <v>55</v>
      </c>
      <c r="B175" s="241" t="s">
        <v>550</v>
      </c>
      <c r="C175" s="231">
        <v>0</v>
      </c>
      <c r="D175" s="232">
        <v>0</v>
      </c>
      <c r="E175" s="232">
        <v>0</v>
      </c>
      <c r="F175" s="232">
        <v>0</v>
      </c>
      <c r="G175" s="232">
        <v>0</v>
      </c>
      <c r="H175" s="232">
        <v>0</v>
      </c>
      <c r="I175" s="232">
        <v>0</v>
      </c>
      <c r="J175" s="232">
        <v>0</v>
      </c>
      <c r="K175" s="232">
        <v>0</v>
      </c>
      <c r="L175" s="232">
        <v>0</v>
      </c>
      <c r="M175" s="232">
        <v>0</v>
      </c>
      <c r="N175" s="232">
        <v>0</v>
      </c>
    </row>
    <row r="176" spans="1:14" ht="10.7" customHeight="1">
      <c r="A176" s="242" t="s">
        <v>59</v>
      </c>
      <c r="B176" s="241" t="s">
        <v>154</v>
      </c>
      <c r="C176" s="231">
        <v>0</v>
      </c>
      <c r="D176" s="232">
        <v>0</v>
      </c>
      <c r="E176" s="232">
        <v>0</v>
      </c>
      <c r="F176" s="232">
        <v>0</v>
      </c>
      <c r="G176" s="232">
        <v>0</v>
      </c>
      <c r="H176" s="232">
        <v>0</v>
      </c>
      <c r="I176" s="232">
        <v>0</v>
      </c>
      <c r="J176" s="232">
        <v>0</v>
      </c>
      <c r="K176" s="232">
        <v>0</v>
      </c>
      <c r="L176" s="232">
        <v>0</v>
      </c>
      <c r="M176" s="232">
        <v>0</v>
      </c>
      <c r="N176" s="232">
        <v>0</v>
      </c>
    </row>
    <row r="177" spans="1:14" ht="10.7" customHeight="1">
      <c r="A177" s="242">
        <v>1</v>
      </c>
      <c r="B177" s="241" t="s">
        <v>292</v>
      </c>
      <c r="C177" s="231">
        <v>0</v>
      </c>
      <c r="D177" s="232">
        <v>0</v>
      </c>
      <c r="E177" s="232">
        <v>0</v>
      </c>
      <c r="F177" s="232">
        <v>0</v>
      </c>
      <c r="G177" s="232">
        <v>0</v>
      </c>
      <c r="H177" s="232">
        <v>0</v>
      </c>
      <c r="I177" s="232">
        <v>0</v>
      </c>
      <c r="J177" s="232">
        <v>0</v>
      </c>
      <c r="K177" s="232">
        <v>0</v>
      </c>
      <c r="L177" s="232">
        <v>0</v>
      </c>
      <c r="M177" s="232">
        <v>0</v>
      </c>
      <c r="N177" s="232">
        <v>0</v>
      </c>
    </row>
    <row r="178" spans="1:14" ht="10.7" customHeight="1">
      <c r="A178" s="242">
        <v>2</v>
      </c>
      <c r="B178" s="241" t="s">
        <v>155</v>
      </c>
      <c r="C178" s="231">
        <v>0</v>
      </c>
      <c r="D178" s="232">
        <v>0</v>
      </c>
      <c r="E178" s="232">
        <v>0</v>
      </c>
      <c r="F178" s="232">
        <v>0</v>
      </c>
      <c r="G178" s="232">
        <v>0</v>
      </c>
      <c r="H178" s="232">
        <v>0</v>
      </c>
      <c r="I178" s="232">
        <v>0</v>
      </c>
      <c r="J178" s="232">
        <v>0</v>
      </c>
      <c r="K178" s="232">
        <v>0</v>
      </c>
      <c r="L178" s="232">
        <v>0</v>
      </c>
      <c r="M178" s="232">
        <v>0</v>
      </c>
      <c r="N178" s="232">
        <v>0</v>
      </c>
    </row>
    <row r="179" spans="1:14" ht="10.7" customHeight="1">
      <c r="A179" s="242" t="s">
        <v>58</v>
      </c>
      <c r="B179" s="241" t="s">
        <v>156</v>
      </c>
      <c r="C179" s="231">
        <v>17259000000</v>
      </c>
      <c r="D179" s="232">
        <v>0</v>
      </c>
      <c r="E179" s="232">
        <v>17259000000</v>
      </c>
      <c r="F179" s="232">
        <v>0</v>
      </c>
      <c r="G179" s="232">
        <v>15000000000</v>
      </c>
      <c r="H179" s="232">
        <v>2259000000</v>
      </c>
      <c r="I179" s="232">
        <v>60105000000</v>
      </c>
      <c r="J179" s="232">
        <v>0</v>
      </c>
      <c r="K179" s="232">
        <v>60105000000</v>
      </c>
      <c r="L179" s="232">
        <v>0</v>
      </c>
      <c r="M179" s="232">
        <v>52000000000</v>
      </c>
      <c r="N179" s="232">
        <v>8105000000</v>
      </c>
    </row>
    <row r="180" spans="1:14" ht="10.7" customHeight="1">
      <c r="A180" s="242" t="s">
        <v>24</v>
      </c>
      <c r="B180" s="241" t="s">
        <v>157</v>
      </c>
      <c r="C180" s="231">
        <v>17259000000</v>
      </c>
      <c r="D180" s="232">
        <v>0</v>
      </c>
      <c r="E180" s="232">
        <v>17259000000</v>
      </c>
      <c r="F180" s="232">
        <v>0</v>
      </c>
      <c r="G180" s="232">
        <v>15000000000</v>
      </c>
      <c r="H180" s="232">
        <v>2259000000</v>
      </c>
      <c r="I180" s="232">
        <v>60105000000</v>
      </c>
      <c r="J180" s="232">
        <v>0</v>
      </c>
      <c r="K180" s="232">
        <v>60105000000</v>
      </c>
      <c r="L180" s="232">
        <v>0</v>
      </c>
      <c r="M180" s="232">
        <v>52000000000</v>
      </c>
      <c r="N180" s="232">
        <v>8105000000</v>
      </c>
    </row>
    <row r="181" spans="1:14" ht="10.7" customHeight="1">
      <c r="A181" s="242">
        <v>1</v>
      </c>
      <c r="B181" s="241" t="s">
        <v>158</v>
      </c>
      <c r="C181" s="231">
        <v>17137000000</v>
      </c>
      <c r="D181" s="232">
        <v>0</v>
      </c>
      <c r="E181" s="232">
        <v>17137000000</v>
      </c>
      <c r="F181" s="232">
        <v>0</v>
      </c>
      <c r="G181" s="232">
        <v>15000000000</v>
      </c>
      <c r="H181" s="232">
        <v>2137000000</v>
      </c>
      <c r="I181" s="232">
        <v>52722000000</v>
      </c>
      <c r="J181" s="232">
        <v>0</v>
      </c>
      <c r="K181" s="232">
        <v>52722000000</v>
      </c>
      <c r="L181" s="232">
        <v>0</v>
      </c>
      <c r="M181" s="232">
        <v>45000000000</v>
      </c>
      <c r="N181" s="232">
        <v>7722000000</v>
      </c>
    </row>
    <row r="182" spans="1:14" ht="10.7" customHeight="1">
      <c r="A182" s="242">
        <v>2</v>
      </c>
      <c r="B182" s="241" t="s">
        <v>159</v>
      </c>
      <c r="C182" s="231">
        <v>122000000</v>
      </c>
      <c r="D182" s="232">
        <v>0</v>
      </c>
      <c r="E182" s="232">
        <v>122000000</v>
      </c>
      <c r="F182" s="232">
        <v>0</v>
      </c>
      <c r="G182" s="232">
        <v>0</v>
      </c>
      <c r="H182" s="232">
        <v>122000000</v>
      </c>
      <c r="I182" s="232">
        <v>7383000000</v>
      </c>
      <c r="J182" s="232">
        <v>0</v>
      </c>
      <c r="K182" s="232">
        <v>7383000000</v>
      </c>
      <c r="L182" s="232">
        <v>0</v>
      </c>
      <c r="M182" s="232">
        <v>7000000000</v>
      </c>
      <c r="N182" s="232">
        <v>383000000</v>
      </c>
    </row>
    <row r="183" spans="1:14" ht="10.7" customHeight="1">
      <c r="A183" s="242" t="s">
        <v>98</v>
      </c>
      <c r="B183" s="241" t="s">
        <v>160</v>
      </c>
      <c r="C183" s="231">
        <v>122000000</v>
      </c>
      <c r="D183" s="232">
        <v>0</v>
      </c>
      <c r="E183" s="232">
        <v>122000000</v>
      </c>
      <c r="F183" s="232">
        <v>0</v>
      </c>
      <c r="G183" s="232">
        <v>0</v>
      </c>
      <c r="H183" s="232">
        <v>122000000</v>
      </c>
      <c r="I183" s="232">
        <v>7383000000</v>
      </c>
      <c r="J183" s="232">
        <v>0</v>
      </c>
      <c r="K183" s="232">
        <v>7383000000</v>
      </c>
      <c r="L183" s="232">
        <v>0</v>
      </c>
      <c r="M183" s="232">
        <v>7000000000</v>
      </c>
      <c r="N183" s="232">
        <v>383000000</v>
      </c>
    </row>
    <row r="184" spans="1:14" ht="10.7" customHeight="1">
      <c r="A184" s="242" t="s">
        <v>99</v>
      </c>
      <c r="B184" s="241" t="s">
        <v>161</v>
      </c>
      <c r="C184" s="231">
        <v>0</v>
      </c>
      <c r="D184" s="232">
        <v>0</v>
      </c>
      <c r="E184" s="232">
        <v>0</v>
      </c>
      <c r="F184" s="232">
        <v>0</v>
      </c>
      <c r="G184" s="232">
        <v>0</v>
      </c>
      <c r="H184" s="232">
        <v>0</v>
      </c>
      <c r="I184" s="232">
        <v>0</v>
      </c>
      <c r="J184" s="232">
        <v>0</v>
      </c>
      <c r="K184" s="232">
        <v>0</v>
      </c>
      <c r="L184" s="232">
        <v>0</v>
      </c>
      <c r="M184" s="232">
        <v>0</v>
      </c>
      <c r="N184" s="232">
        <v>0</v>
      </c>
    </row>
    <row r="185" spans="1:14" ht="10.7" customHeight="1">
      <c r="A185" s="242" t="s">
        <v>55</v>
      </c>
      <c r="B185" s="241" t="s">
        <v>162</v>
      </c>
      <c r="C185" s="231">
        <v>0</v>
      </c>
      <c r="D185" s="232">
        <v>0</v>
      </c>
      <c r="E185" s="232">
        <v>0</v>
      </c>
      <c r="F185" s="232">
        <v>0</v>
      </c>
      <c r="G185" s="232">
        <v>0</v>
      </c>
      <c r="H185" s="232">
        <v>0</v>
      </c>
      <c r="I185" s="232">
        <v>0</v>
      </c>
      <c r="J185" s="232">
        <v>0</v>
      </c>
      <c r="K185" s="232">
        <v>0</v>
      </c>
      <c r="L185" s="232">
        <v>0</v>
      </c>
      <c r="M185" s="232">
        <v>0</v>
      </c>
      <c r="N185" s="232">
        <v>0</v>
      </c>
    </row>
    <row r="186" spans="1:14" ht="10.7" customHeight="1">
      <c r="A186" s="242" t="s">
        <v>59</v>
      </c>
      <c r="B186" s="241" t="s">
        <v>293</v>
      </c>
      <c r="C186" s="231">
        <v>0</v>
      </c>
      <c r="D186" s="232">
        <v>0</v>
      </c>
      <c r="E186" s="232">
        <v>0</v>
      </c>
      <c r="F186" s="232">
        <v>0</v>
      </c>
      <c r="G186" s="232">
        <v>0</v>
      </c>
      <c r="H186" s="232">
        <v>0</v>
      </c>
      <c r="I186" s="232">
        <v>0</v>
      </c>
      <c r="J186" s="232">
        <v>0</v>
      </c>
      <c r="K186" s="232">
        <v>0</v>
      </c>
      <c r="L186" s="232">
        <v>0</v>
      </c>
      <c r="M186" s="232">
        <v>0</v>
      </c>
      <c r="N186" s="232">
        <v>0</v>
      </c>
    </row>
    <row r="187" spans="1:14" ht="10.7" customHeight="1">
      <c r="A187" s="242" t="s">
        <v>60</v>
      </c>
      <c r="B187" s="241" t="s">
        <v>294</v>
      </c>
      <c r="C187" s="231">
        <v>0</v>
      </c>
      <c r="D187" s="232">
        <v>0</v>
      </c>
      <c r="E187" s="232">
        <v>0</v>
      </c>
      <c r="F187" s="232">
        <v>0</v>
      </c>
      <c r="G187" s="232">
        <v>0</v>
      </c>
      <c r="H187" s="232">
        <v>0</v>
      </c>
      <c r="I187" s="232">
        <v>0</v>
      </c>
      <c r="J187" s="232">
        <v>0</v>
      </c>
      <c r="K187" s="232">
        <v>0</v>
      </c>
      <c r="L187" s="232">
        <v>0</v>
      </c>
      <c r="M187" s="232">
        <v>0</v>
      </c>
      <c r="N187" s="232">
        <v>0</v>
      </c>
    </row>
    <row r="188" spans="1:14" ht="10.7" customHeight="1">
      <c r="A188" s="240"/>
      <c r="B188" s="241" t="s">
        <v>152</v>
      </c>
      <c r="C188" s="231">
        <v>0</v>
      </c>
      <c r="D188" s="232">
        <v>0</v>
      </c>
      <c r="E188" s="232">
        <v>0</v>
      </c>
      <c r="F188" s="232">
        <v>0</v>
      </c>
      <c r="G188" s="232">
        <v>0</v>
      </c>
      <c r="H188" s="232">
        <v>0</v>
      </c>
      <c r="I188" s="232">
        <v>0</v>
      </c>
      <c r="J188" s="232">
        <v>0</v>
      </c>
      <c r="K188" s="232">
        <v>0</v>
      </c>
      <c r="L188" s="232">
        <v>0</v>
      </c>
      <c r="M188" s="232">
        <v>0</v>
      </c>
      <c r="N188" s="232">
        <v>0</v>
      </c>
    </row>
    <row r="189" spans="1:14" ht="10.7" customHeight="1">
      <c r="A189" s="242" t="s">
        <v>163</v>
      </c>
      <c r="B189" s="241" t="s">
        <v>295</v>
      </c>
      <c r="C189" s="231">
        <v>536999000</v>
      </c>
      <c r="D189" s="232">
        <v>0</v>
      </c>
      <c r="E189" s="232">
        <v>536999000</v>
      </c>
      <c r="F189" s="232">
        <v>0</v>
      </c>
      <c r="G189" s="232">
        <v>0</v>
      </c>
      <c r="H189" s="232">
        <v>536999000</v>
      </c>
      <c r="I189" s="232">
        <v>536999000</v>
      </c>
      <c r="J189" s="232">
        <v>0</v>
      </c>
      <c r="K189" s="232">
        <v>536999000</v>
      </c>
      <c r="L189" s="232">
        <v>0</v>
      </c>
      <c r="M189" s="232">
        <v>0</v>
      </c>
      <c r="N189" s="232">
        <v>536999000</v>
      </c>
    </row>
    <row r="190" spans="1:14" ht="10.7" customHeight="1">
      <c r="A190" s="242" t="s">
        <v>24</v>
      </c>
      <c r="B190" s="241" t="s">
        <v>164</v>
      </c>
      <c r="C190" s="231">
        <v>536999000</v>
      </c>
      <c r="D190" s="232">
        <v>0</v>
      </c>
      <c r="E190" s="232">
        <v>536999000</v>
      </c>
      <c r="F190" s="232">
        <v>0</v>
      </c>
      <c r="G190" s="232">
        <v>0</v>
      </c>
      <c r="H190" s="232">
        <v>536999000</v>
      </c>
      <c r="I190" s="232">
        <v>536999000</v>
      </c>
      <c r="J190" s="232">
        <v>0</v>
      </c>
      <c r="K190" s="232">
        <v>536999000</v>
      </c>
      <c r="L190" s="232">
        <v>0</v>
      </c>
      <c r="M190" s="232">
        <v>0</v>
      </c>
      <c r="N190" s="232">
        <v>536999000</v>
      </c>
    </row>
    <row r="191" spans="1:14" ht="10.7" customHeight="1">
      <c r="A191" s="242" t="s">
        <v>55</v>
      </c>
      <c r="B191" s="241" t="s">
        <v>151</v>
      </c>
      <c r="C191" s="231">
        <v>0</v>
      </c>
      <c r="D191" s="232">
        <v>0</v>
      </c>
      <c r="E191" s="232">
        <v>0</v>
      </c>
      <c r="F191" s="232">
        <v>0</v>
      </c>
      <c r="G191" s="232">
        <v>0</v>
      </c>
      <c r="H191" s="232">
        <v>0</v>
      </c>
      <c r="I191" s="232">
        <v>0</v>
      </c>
      <c r="J191" s="232">
        <v>0</v>
      </c>
      <c r="K191" s="232">
        <v>0</v>
      </c>
      <c r="L191" s="232">
        <v>0</v>
      </c>
      <c r="M191" s="232">
        <v>0</v>
      </c>
      <c r="N191" s="232">
        <v>0</v>
      </c>
    </row>
    <row r="192" spans="1:14" ht="10.7" customHeight="1">
      <c r="A192" s="240"/>
      <c r="B192" s="241" t="s">
        <v>152</v>
      </c>
      <c r="C192" s="231">
        <v>0</v>
      </c>
      <c r="D192" s="232">
        <v>0</v>
      </c>
      <c r="E192" s="232">
        <v>0</v>
      </c>
      <c r="F192" s="232">
        <v>0</v>
      </c>
      <c r="G192" s="232">
        <v>0</v>
      </c>
      <c r="H192" s="232">
        <v>0</v>
      </c>
      <c r="I192" s="232">
        <v>0</v>
      </c>
      <c r="J192" s="232">
        <v>0</v>
      </c>
      <c r="K192" s="232">
        <v>0</v>
      </c>
      <c r="L192" s="232">
        <v>0</v>
      </c>
      <c r="M192" s="232">
        <v>0</v>
      </c>
      <c r="N192" s="232">
        <v>0</v>
      </c>
    </row>
    <row r="193" spans="1:14" ht="10.7" customHeight="1">
      <c r="A193" s="242" t="s">
        <v>165</v>
      </c>
      <c r="B193" s="241" t="s">
        <v>166</v>
      </c>
      <c r="C193" s="231">
        <v>0</v>
      </c>
      <c r="D193" s="232">
        <v>0</v>
      </c>
      <c r="E193" s="232">
        <v>0</v>
      </c>
      <c r="F193" s="232">
        <v>0</v>
      </c>
      <c r="G193" s="232">
        <v>0</v>
      </c>
      <c r="H193" s="232">
        <v>0</v>
      </c>
      <c r="I193" s="232">
        <v>0</v>
      </c>
      <c r="J193" s="232">
        <v>0</v>
      </c>
      <c r="K193" s="232">
        <v>0</v>
      </c>
      <c r="L193" s="232">
        <v>0</v>
      </c>
      <c r="M193" s="232">
        <v>0</v>
      </c>
      <c r="N193" s="232">
        <v>0</v>
      </c>
    </row>
    <row r="194" spans="1:14" ht="10.7" customHeight="1">
      <c r="A194" s="242" t="s">
        <v>24</v>
      </c>
      <c r="B194" s="241" t="s">
        <v>167</v>
      </c>
      <c r="C194" s="231">
        <v>0</v>
      </c>
      <c r="D194" s="232">
        <v>0</v>
      </c>
      <c r="E194" s="232">
        <v>0</v>
      </c>
      <c r="F194" s="232">
        <v>0</v>
      </c>
      <c r="G194" s="232">
        <v>0</v>
      </c>
      <c r="H194" s="232">
        <v>0</v>
      </c>
      <c r="I194" s="232">
        <v>0</v>
      </c>
      <c r="J194" s="232">
        <v>0</v>
      </c>
      <c r="K194" s="232">
        <v>0</v>
      </c>
      <c r="L194" s="232">
        <v>0</v>
      </c>
      <c r="M194" s="232">
        <v>0</v>
      </c>
      <c r="N194" s="232">
        <v>0</v>
      </c>
    </row>
    <row r="195" spans="1:14" ht="10.7" customHeight="1">
      <c r="A195" s="242" t="s">
        <v>55</v>
      </c>
      <c r="B195" s="241" t="s">
        <v>287</v>
      </c>
      <c r="C195" s="231">
        <v>0</v>
      </c>
      <c r="D195" s="232">
        <v>0</v>
      </c>
      <c r="E195" s="232">
        <v>0</v>
      </c>
      <c r="F195" s="232">
        <v>0</v>
      </c>
      <c r="G195" s="232">
        <v>0</v>
      </c>
      <c r="H195" s="232">
        <v>0</v>
      </c>
      <c r="I195" s="232">
        <v>0</v>
      </c>
      <c r="J195" s="232">
        <v>0</v>
      </c>
      <c r="K195" s="232">
        <v>0</v>
      </c>
      <c r="L195" s="232">
        <v>0</v>
      </c>
      <c r="M195" s="232">
        <v>0</v>
      </c>
      <c r="N195" s="232">
        <v>0</v>
      </c>
    </row>
    <row r="196" spans="1:14" ht="10.7" customHeight="1">
      <c r="A196" s="240"/>
      <c r="B196" s="241" t="s">
        <v>152</v>
      </c>
      <c r="C196" s="231">
        <v>0</v>
      </c>
      <c r="D196" s="232">
        <v>0</v>
      </c>
      <c r="E196" s="232">
        <v>0</v>
      </c>
      <c r="F196" s="232">
        <v>0</v>
      </c>
      <c r="G196" s="232">
        <v>0</v>
      </c>
      <c r="H196" s="232">
        <v>0</v>
      </c>
      <c r="I196" s="232">
        <v>0</v>
      </c>
      <c r="J196" s="232">
        <v>0</v>
      </c>
      <c r="K196" s="232">
        <v>0</v>
      </c>
      <c r="L196" s="232">
        <v>0</v>
      </c>
      <c r="M196" s="232">
        <v>0</v>
      </c>
      <c r="N196" s="232">
        <v>0</v>
      </c>
    </row>
    <row r="197" spans="1:14" ht="8.25" customHeight="1">
      <c r="A197" s="243"/>
      <c r="B197" s="243"/>
      <c r="C197" s="243"/>
      <c r="D197" s="243"/>
      <c r="E197" s="243"/>
      <c r="F197" s="243"/>
      <c r="G197" s="243"/>
      <c r="H197" s="243"/>
      <c r="I197" s="243"/>
      <c r="J197" s="243"/>
      <c r="K197" s="243"/>
      <c r="L197" s="243"/>
      <c r="M197" s="243"/>
      <c r="N197" s="243"/>
    </row>
    <row r="198" spans="1:14" ht="9.1999999999999993" customHeight="1">
      <c r="A198" s="237"/>
      <c r="B198" s="449"/>
      <c r="C198" s="449"/>
      <c r="D198" s="449"/>
      <c r="E198" s="449"/>
      <c r="F198" s="449"/>
      <c r="G198" s="449"/>
      <c r="H198" s="449"/>
      <c r="I198" s="450" t="s">
        <v>591</v>
      </c>
      <c r="J198" s="450"/>
      <c r="K198" s="450"/>
      <c r="L198" s="450"/>
      <c r="M198" s="450"/>
      <c r="N198" s="237"/>
    </row>
    <row r="199" spans="1:14" ht="9.1999999999999993" customHeight="1">
      <c r="A199" s="237"/>
      <c r="B199" s="448" t="s">
        <v>551</v>
      </c>
      <c r="C199" s="448"/>
      <c r="D199" s="448" t="s">
        <v>552</v>
      </c>
      <c r="E199" s="448"/>
      <c r="F199" s="448"/>
      <c r="G199" s="448"/>
      <c r="H199" s="448"/>
      <c r="I199" s="450" t="s">
        <v>553</v>
      </c>
      <c r="J199" s="450"/>
      <c r="K199" s="450"/>
      <c r="L199" s="450"/>
      <c r="M199" s="450"/>
      <c r="N199" s="237"/>
    </row>
    <row r="200" spans="1:14" ht="8.1" customHeight="1">
      <c r="A200" s="237"/>
      <c r="B200" s="449"/>
      <c r="C200" s="449"/>
      <c r="D200" s="449"/>
      <c r="E200" s="449"/>
      <c r="F200" s="449"/>
      <c r="G200" s="449"/>
      <c r="H200" s="449"/>
      <c r="I200" s="449"/>
      <c r="J200" s="449"/>
      <c r="K200" s="449"/>
      <c r="L200" s="449"/>
      <c r="M200" s="449"/>
      <c r="N200" s="237"/>
    </row>
    <row r="201" spans="1:14" ht="8.1" customHeight="1">
      <c r="A201" s="237"/>
      <c r="B201" s="449"/>
      <c r="C201" s="449"/>
      <c r="D201" s="449"/>
      <c r="E201" s="449"/>
      <c r="F201" s="449"/>
      <c r="G201" s="449"/>
      <c r="H201" s="449"/>
      <c r="I201" s="449"/>
      <c r="J201" s="449"/>
      <c r="K201" s="449"/>
      <c r="L201" s="449"/>
      <c r="M201" s="449"/>
      <c r="N201" s="237"/>
    </row>
    <row r="202" spans="1:14" ht="8.1" customHeight="1">
      <c r="A202" s="237"/>
      <c r="B202" s="449"/>
      <c r="C202" s="449"/>
      <c r="D202" s="449"/>
      <c r="E202" s="449"/>
      <c r="F202" s="449"/>
      <c r="G202" s="449"/>
      <c r="H202" s="449"/>
      <c r="I202" s="449"/>
      <c r="J202" s="449"/>
      <c r="K202" s="449"/>
      <c r="L202" s="449"/>
      <c r="M202" s="449"/>
      <c r="N202" s="237"/>
    </row>
    <row r="203" spans="1:14" ht="8.1" customHeight="1">
      <c r="A203" s="237"/>
      <c r="B203" s="449"/>
      <c r="C203" s="449"/>
      <c r="D203" s="449"/>
      <c r="E203" s="449"/>
      <c r="F203" s="449"/>
      <c r="G203" s="449"/>
      <c r="H203" s="449"/>
      <c r="I203" s="449"/>
      <c r="J203" s="449"/>
      <c r="K203" s="449"/>
      <c r="L203" s="449"/>
      <c r="M203" s="449"/>
      <c r="N203" s="237"/>
    </row>
    <row r="204" spans="1:14" ht="9.1999999999999993" customHeight="1">
      <c r="A204" s="237"/>
      <c r="B204" s="448" t="s">
        <v>525</v>
      </c>
      <c r="C204" s="448"/>
      <c r="D204" s="448" t="s">
        <v>525</v>
      </c>
      <c r="E204" s="448"/>
      <c r="F204" s="448"/>
      <c r="G204" s="448"/>
      <c r="H204" s="448"/>
      <c r="I204" s="448" t="s">
        <v>525</v>
      </c>
      <c r="J204" s="448"/>
      <c r="K204" s="448"/>
      <c r="L204" s="448"/>
      <c r="M204" s="448"/>
      <c r="N204" s="237"/>
    </row>
  </sheetData>
  <mergeCells count="42">
    <mergeCell ref="B204:C204"/>
    <mergeCell ref="D204:H204"/>
    <mergeCell ref="I204:M204"/>
    <mergeCell ref="B202:C202"/>
    <mergeCell ref="D202:H202"/>
    <mergeCell ref="I202:M202"/>
    <mergeCell ref="B203:C203"/>
    <mergeCell ref="D203:H203"/>
    <mergeCell ref="I203:M203"/>
    <mergeCell ref="B200:C200"/>
    <mergeCell ref="D200:H200"/>
    <mergeCell ref="I200:M200"/>
    <mergeCell ref="B201:C201"/>
    <mergeCell ref="D201:H201"/>
    <mergeCell ref="I201:M201"/>
    <mergeCell ref="B199:C199"/>
    <mergeCell ref="D199:H199"/>
    <mergeCell ref="I199:M199"/>
    <mergeCell ref="B198:C198"/>
    <mergeCell ref="D198:H198"/>
    <mergeCell ref="I198:M198"/>
    <mergeCell ref="A5:N5"/>
    <mergeCell ref="A6:N6"/>
    <mergeCell ref="L7:N7"/>
    <mergeCell ref="A8:A10"/>
    <mergeCell ref="B8:B10"/>
    <mergeCell ref="C8:H8"/>
    <mergeCell ref="I8:N8"/>
    <mergeCell ref="C9:C10"/>
    <mergeCell ref="D9:D10"/>
    <mergeCell ref="E9:E10"/>
    <mergeCell ref="F9:H9"/>
    <mergeCell ref="I9:I10"/>
    <mergeCell ref="J9:J10"/>
    <mergeCell ref="K9:K10"/>
    <mergeCell ref="L9:N9"/>
    <mergeCell ref="A4:N4"/>
    <mergeCell ref="A1:E1"/>
    <mergeCell ref="K1:N1"/>
    <mergeCell ref="A2:E2"/>
    <mergeCell ref="K2:N2"/>
    <mergeCell ref="A3:N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4"/>
  <sheetViews>
    <sheetView topLeftCell="D1" workbookViewId="0">
      <selection activeCell="B198" sqref="B198:C198"/>
    </sheetView>
  </sheetViews>
  <sheetFormatPr defaultColWidth="9.125" defaultRowHeight="14.25"/>
  <cols>
    <col min="1" max="1" width="18.125" style="236" customWidth="1"/>
    <col min="2" max="2" width="37.5" style="236" customWidth="1"/>
    <col min="3" max="4" width="18.125" style="236" customWidth="1"/>
    <col min="5" max="5" width="18.5" style="236" customWidth="1"/>
    <col min="6" max="6" width="15.5" style="236" customWidth="1"/>
    <col min="7" max="8" width="14.5" style="236" customWidth="1"/>
    <col min="9" max="9" width="15.5" style="236" customWidth="1"/>
    <col min="10" max="10" width="13.5" style="236" customWidth="1"/>
    <col min="11" max="14" width="14.5" style="236" customWidth="1"/>
    <col min="15" max="16384" width="9.125" style="236"/>
  </cols>
  <sheetData>
    <row r="1" spans="1:14" ht="9.1999999999999993" customHeight="1">
      <c r="A1" s="458" t="s">
        <v>561</v>
      </c>
      <c r="B1" s="458"/>
      <c r="C1" s="458"/>
      <c r="D1" s="458"/>
      <c r="E1" s="458"/>
      <c r="F1" s="237"/>
      <c r="G1" s="237"/>
      <c r="H1" s="237"/>
      <c r="I1" s="237"/>
      <c r="J1" s="237"/>
      <c r="K1" s="448" t="s">
        <v>543</v>
      </c>
      <c r="L1" s="448"/>
      <c r="M1" s="448"/>
      <c r="N1" s="448"/>
    </row>
    <row r="2" spans="1:14" ht="9.1999999999999993" customHeight="1">
      <c r="A2" s="449"/>
      <c r="B2" s="449"/>
      <c r="C2" s="449"/>
      <c r="D2" s="449"/>
      <c r="E2" s="449"/>
      <c r="F2" s="237"/>
      <c r="G2" s="237"/>
      <c r="H2" s="237"/>
      <c r="I2" s="237"/>
      <c r="J2" s="237"/>
      <c r="K2" s="448" t="s">
        <v>544</v>
      </c>
      <c r="L2" s="448"/>
      <c r="M2" s="448"/>
      <c r="N2" s="448"/>
    </row>
    <row r="3" spans="1:14" ht="9.1999999999999993" customHeight="1">
      <c r="A3" s="459" t="s">
        <v>579</v>
      </c>
      <c r="B3" s="459"/>
      <c r="C3" s="459"/>
      <c r="D3" s="459"/>
      <c r="E3" s="459"/>
      <c r="F3" s="459"/>
      <c r="G3" s="459"/>
      <c r="H3" s="459"/>
      <c r="I3" s="459"/>
      <c r="J3" s="459"/>
      <c r="K3" s="459"/>
      <c r="L3" s="459"/>
      <c r="M3" s="459"/>
      <c r="N3" s="459"/>
    </row>
    <row r="4" spans="1:14" ht="9.1999999999999993" customHeight="1">
      <c r="A4" s="448" t="s">
        <v>580</v>
      </c>
      <c r="B4" s="448"/>
      <c r="C4" s="448"/>
      <c r="D4" s="448"/>
      <c r="E4" s="448"/>
      <c r="F4" s="448"/>
      <c r="G4" s="448"/>
      <c r="H4" s="448"/>
      <c r="I4" s="448"/>
      <c r="J4" s="448"/>
      <c r="K4" s="448"/>
      <c r="L4" s="448"/>
      <c r="M4" s="448"/>
      <c r="N4" s="448"/>
    </row>
    <row r="5" spans="1:14" ht="9.1999999999999993" customHeight="1">
      <c r="A5" s="448" t="s">
        <v>583</v>
      </c>
      <c r="B5" s="448"/>
      <c r="C5" s="448"/>
      <c r="D5" s="448"/>
      <c r="E5" s="448"/>
      <c r="F5" s="448"/>
      <c r="G5" s="448"/>
      <c r="H5" s="448"/>
      <c r="I5" s="448"/>
      <c r="J5" s="448"/>
      <c r="K5" s="448"/>
      <c r="L5" s="448"/>
      <c r="M5" s="448"/>
      <c r="N5" s="448"/>
    </row>
    <row r="6" spans="1:14" ht="9.1999999999999993" customHeight="1">
      <c r="A6" s="448" t="s">
        <v>545</v>
      </c>
      <c r="B6" s="448"/>
      <c r="C6" s="448"/>
      <c r="D6" s="448"/>
      <c r="E6" s="448"/>
      <c r="F6" s="448"/>
      <c r="G6" s="448"/>
      <c r="H6" s="448"/>
      <c r="I6" s="448"/>
      <c r="J6" s="448"/>
      <c r="K6" s="448"/>
      <c r="L6" s="448"/>
      <c r="M6" s="448"/>
      <c r="N6" s="448"/>
    </row>
    <row r="7" spans="1:14" ht="9.4" customHeight="1">
      <c r="A7" s="238"/>
      <c r="B7" s="238"/>
      <c r="C7" s="238"/>
      <c r="D7" s="238"/>
      <c r="E7" s="238"/>
      <c r="F7" s="238"/>
      <c r="G7" s="238"/>
      <c r="H7" s="238"/>
      <c r="I7" s="238"/>
      <c r="J7" s="238"/>
      <c r="K7" s="238"/>
      <c r="L7" s="451" t="s">
        <v>423</v>
      </c>
      <c r="M7" s="451"/>
      <c r="N7" s="451"/>
    </row>
    <row r="8" spans="1:14" ht="9.75" customHeight="1">
      <c r="A8" s="452" t="s">
        <v>2</v>
      </c>
      <c r="B8" s="452" t="s">
        <v>75</v>
      </c>
      <c r="C8" s="455" t="s">
        <v>76</v>
      </c>
      <c r="D8" s="456"/>
      <c r="E8" s="456"/>
      <c r="F8" s="456"/>
      <c r="G8" s="456"/>
      <c r="H8" s="457"/>
      <c r="I8" s="455" t="s">
        <v>77</v>
      </c>
      <c r="J8" s="456"/>
      <c r="K8" s="456"/>
      <c r="L8" s="456"/>
      <c r="M8" s="456"/>
      <c r="N8" s="457"/>
    </row>
    <row r="9" spans="1:14" ht="9.75" customHeight="1">
      <c r="A9" s="453"/>
      <c r="B9" s="453"/>
      <c r="C9" s="452" t="s">
        <v>78</v>
      </c>
      <c r="D9" s="452" t="s">
        <v>15</v>
      </c>
      <c r="E9" s="452" t="s">
        <v>79</v>
      </c>
      <c r="F9" s="455" t="s">
        <v>80</v>
      </c>
      <c r="G9" s="456"/>
      <c r="H9" s="457"/>
      <c r="I9" s="452" t="s">
        <v>78</v>
      </c>
      <c r="J9" s="452" t="s">
        <v>15</v>
      </c>
      <c r="K9" s="452" t="s">
        <v>79</v>
      </c>
      <c r="L9" s="455" t="s">
        <v>80</v>
      </c>
      <c r="M9" s="456"/>
      <c r="N9" s="457"/>
    </row>
    <row r="10" spans="1:14" ht="9.75" customHeight="1">
      <c r="A10" s="454"/>
      <c r="B10" s="454"/>
      <c r="C10" s="454"/>
      <c r="D10" s="454"/>
      <c r="E10" s="454"/>
      <c r="F10" s="239" t="s">
        <v>81</v>
      </c>
      <c r="G10" s="239" t="s">
        <v>82</v>
      </c>
      <c r="H10" s="239" t="s">
        <v>83</v>
      </c>
      <c r="I10" s="454"/>
      <c r="J10" s="454"/>
      <c r="K10" s="454"/>
      <c r="L10" s="239" t="s">
        <v>81</v>
      </c>
      <c r="M10" s="239" t="s">
        <v>82</v>
      </c>
      <c r="N10" s="239" t="s">
        <v>83</v>
      </c>
    </row>
    <row r="11" spans="1:14" ht="10.7" customHeight="1">
      <c r="A11" s="239" t="s">
        <v>23</v>
      </c>
      <c r="B11" s="239" t="s">
        <v>57</v>
      </c>
      <c r="C11" s="239" t="s">
        <v>84</v>
      </c>
      <c r="D11" s="239">
        <v>2</v>
      </c>
      <c r="E11" s="239" t="s">
        <v>85</v>
      </c>
      <c r="F11" s="239">
        <v>4</v>
      </c>
      <c r="G11" s="239">
        <v>5</v>
      </c>
      <c r="H11" s="239">
        <v>6</v>
      </c>
      <c r="I11" s="239" t="s">
        <v>86</v>
      </c>
      <c r="J11" s="239">
        <v>8</v>
      </c>
      <c r="K11" s="239" t="s">
        <v>87</v>
      </c>
      <c r="L11" s="239">
        <v>10</v>
      </c>
      <c r="M11" s="239">
        <v>11</v>
      </c>
      <c r="N11" s="239">
        <v>12</v>
      </c>
    </row>
    <row r="12" spans="1:14" ht="10.7" customHeight="1">
      <c r="A12" s="240"/>
      <c r="B12" s="241" t="s">
        <v>210</v>
      </c>
      <c r="C12" s="231">
        <v>26187528034</v>
      </c>
      <c r="D12" s="232">
        <v>345347403</v>
      </c>
      <c r="E12" s="232">
        <v>25842180631</v>
      </c>
      <c r="F12" s="232">
        <v>9970384646</v>
      </c>
      <c r="G12" s="232">
        <v>12304401549</v>
      </c>
      <c r="H12" s="232">
        <v>3567394436</v>
      </c>
      <c r="I12" s="232">
        <v>133735030279</v>
      </c>
      <c r="J12" s="232">
        <v>651547471</v>
      </c>
      <c r="K12" s="232">
        <v>133083482808</v>
      </c>
      <c r="L12" s="232">
        <v>23047497871</v>
      </c>
      <c r="M12" s="232">
        <v>94318131967</v>
      </c>
      <c r="N12" s="232">
        <v>15717852970</v>
      </c>
    </row>
    <row r="13" spans="1:14" ht="10.7" customHeight="1">
      <c r="A13" s="240"/>
      <c r="B13" s="241" t="s">
        <v>546</v>
      </c>
      <c r="C13" s="231">
        <v>26187528034</v>
      </c>
      <c r="D13" s="232">
        <v>345347403</v>
      </c>
      <c r="E13" s="232">
        <v>25842180631</v>
      </c>
      <c r="F13" s="232">
        <v>9970384646</v>
      </c>
      <c r="G13" s="232">
        <v>12304401549</v>
      </c>
      <c r="H13" s="232">
        <v>3567394436</v>
      </c>
      <c r="I13" s="232">
        <v>133735030279</v>
      </c>
      <c r="J13" s="232">
        <v>651547471</v>
      </c>
      <c r="K13" s="232">
        <v>133083482808</v>
      </c>
      <c r="L13" s="232">
        <v>23047497871</v>
      </c>
      <c r="M13" s="232">
        <v>94318131967</v>
      </c>
      <c r="N13" s="232">
        <v>15717852970</v>
      </c>
    </row>
    <row r="14" spans="1:14" ht="10.7" customHeight="1">
      <c r="A14" s="242" t="s">
        <v>23</v>
      </c>
      <c r="B14" s="241" t="s">
        <v>88</v>
      </c>
      <c r="C14" s="231">
        <v>19656699034</v>
      </c>
      <c r="D14" s="232">
        <v>345347403</v>
      </c>
      <c r="E14" s="232">
        <v>19311351631</v>
      </c>
      <c r="F14" s="232">
        <v>6965055646</v>
      </c>
      <c r="G14" s="232">
        <v>12304401549</v>
      </c>
      <c r="H14" s="232">
        <v>41894436</v>
      </c>
      <c r="I14" s="232">
        <v>48329201279</v>
      </c>
      <c r="J14" s="232">
        <v>651547471</v>
      </c>
      <c r="K14" s="232">
        <v>47677653808</v>
      </c>
      <c r="L14" s="232">
        <v>20042168871</v>
      </c>
      <c r="M14" s="232">
        <v>27174131967</v>
      </c>
      <c r="N14" s="232">
        <v>461352970</v>
      </c>
    </row>
    <row r="15" spans="1:14" ht="10.7" customHeight="1">
      <c r="A15" s="240"/>
      <c r="B15" s="241" t="s">
        <v>547</v>
      </c>
      <c r="C15" s="231">
        <v>19656699034</v>
      </c>
      <c r="D15" s="232">
        <v>345347403</v>
      </c>
      <c r="E15" s="232">
        <v>19311351631</v>
      </c>
      <c r="F15" s="232">
        <v>6965055646</v>
      </c>
      <c r="G15" s="232">
        <v>12304401549</v>
      </c>
      <c r="H15" s="232">
        <v>41894436</v>
      </c>
      <c r="I15" s="232">
        <v>48329201279</v>
      </c>
      <c r="J15" s="232">
        <v>651547471</v>
      </c>
      <c r="K15" s="232">
        <v>47677653808</v>
      </c>
      <c r="L15" s="232">
        <v>20042168871</v>
      </c>
      <c r="M15" s="232">
        <v>27174131967</v>
      </c>
      <c r="N15" s="232">
        <v>461352970</v>
      </c>
    </row>
    <row r="16" spans="1:14" ht="10.7" customHeight="1">
      <c r="A16" s="242" t="s">
        <v>24</v>
      </c>
      <c r="B16" s="241" t="s">
        <v>213</v>
      </c>
      <c r="C16" s="231">
        <v>19656699034</v>
      </c>
      <c r="D16" s="232">
        <v>345347403</v>
      </c>
      <c r="E16" s="232">
        <v>19311351631</v>
      </c>
      <c r="F16" s="232">
        <v>6965055646</v>
      </c>
      <c r="G16" s="232">
        <v>12304401549</v>
      </c>
      <c r="H16" s="232">
        <v>41894436</v>
      </c>
      <c r="I16" s="232">
        <v>48329201279</v>
      </c>
      <c r="J16" s="232">
        <v>651547471</v>
      </c>
      <c r="K16" s="232">
        <v>47677653808</v>
      </c>
      <c r="L16" s="232">
        <v>20042168871</v>
      </c>
      <c r="M16" s="232">
        <v>27174131967</v>
      </c>
      <c r="N16" s="232">
        <v>461352970</v>
      </c>
    </row>
    <row r="17" spans="1:14" ht="10.7" customHeight="1">
      <c r="A17" s="242">
        <v>1</v>
      </c>
      <c r="B17" s="241" t="s">
        <v>214</v>
      </c>
      <c r="C17" s="231">
        <v>3170923542</v>
      </c>
      <c r="D17" s="232">
        <v>0</v>
      </c>
      <c r="E17" s="232">
        <v>3170923542</v>
      </c>
      <c r="F17" s="232">
        <v>3059696371</v>
      </c>
      <c r="G17" s="232">
        <v>111227171</v>
      </c>
      <c r="H17" s="232">
        <v>0</v>
      </c>
      <c r="I17" s="232">
        <v>13342652444</v>
      </c>
      <c r="J17" s="232">
        <v>0</v>
      </c>
      <c r="K17" s="232">
        <v>13342652444</v>
      </c>
      <c r="L17" s="232">
        <v>12948937224</v>
      </c>
      <c r="M17" s="232">
        <v>393715220</v>
      </c>
      <c r="N17" s="232">
        <v>0</v>
      </c>
    </row>
    <row r="18" spans="1:14" ht="10.7" customHeight="1">
      <c r="A18" s="242" t="s">
        <v>89</v>
      </c>
      <c r="B18" s="241" t="s">
        <v>215</v>
      </c>
      <c r="C18" s="231">
        <v>3168873421</v>
      </c>
      <c r="D18" s="232">
        <v>0</v>
      </c>
      <c r="E18" s="232">
        <v>3168873421</v>
      </c>
      <c r="F18" s="232">
        <v>3057646250</v>
      </c>
      <c r="G18" s="232">
        <v>111227171</v>
      </c>
      <c r="H18" s="232">
        <v>0</v>
      </c>
      <c r="I18" s="232">
        <v>12953367733</v>
      </c>
      <c r="J18" s="232">
        <v>0</v>
      </c>
      <c r="K18" s="232">
        <v>12953367733</v>
      </c>
      <c r="L18" s="232">
        <v>12598357188</v>
      </c>
      <c r="M18" s="232">
        <v>355010545</v>
      </c>
      <c r="N18" s="232">
        <v>0</v>
      </c>
    </row>
    <row r="19" spans="1:14" ht="10.7" customHeight="1">
      <c r="A19" s="242" t="s">
        <v>216</v>
      </c>
      <c r="B19" s="241" t="s">
        <v>90</v>
      </c>
      <c r="C19" s="231">
        <v>590480535</v>
      </c>
      <c r="D19" s="232">
        <v>0</v>
      </c>
      <c r="E19" s="232">
        <v>590480535</v>
      </c>
      <c r="F19" s="232">
        <v>531432481</v>
      </c>
      <c r="G19" s="232">
        <v>59048054</v>
      </c>
      <c r="H19" s="232">
        <v>0</v>
      </c>
      <c r="I19" s="232">
        <v>3028314254</v>
      </c>
      <c r="J19" s="232">
        <v>0</v>
      </c>
      <c r="K19" s="232">
        <v>3028314254</v>
      </c>
      <c r="L19" s="232">
        <v>2725482826</v>
      </c>
      <c r="M19" s="232">
        <v>302831428</v>
      </c>
      <c r="N19" s="232">
        <v>0</v>
      </c>
    </row>
    <row r="20" spans="1:14" ht="10.7" customHeight="1">
      <c r="A20" s="240"/>
      <c r="B20" s="241" t="s">
        <v>297</v>
      </c>
      <c r="C20" s="231">
        <v>0</v>
      </c>
      <c r="D20" s="232">
        <v>0</v>
      </c>
      <c r="E20" s="232">
        <v>0</v>
      </c>
      <c r="F20" s="232">
        <v>0</v>
      </c>
      <c r="G20" s="232">
        <v>0</v>
      </c>
      <c r="H20" s="232">
        <v>0</v>
      </c>
      <c r="I20" s="232">
        <v>0</v>
      </c>
      <c r="J20" s="232">
        <v>0</v>
      </c>
      <c r="K20" s="232">
        <v>0</v>
      </c>
      <c r="L20" s="232">
        <v>0</v>
      </c>
      <c r="M20" s="232">
        <v>0</v>
      </c>
      <c r="N20" s="232">
        <v>0</v>
      </c>
    </row>
    <row r="21" spans="1:14" ht="10.7" customHeight="1">
      <c r="A21" s="242" t="s">
        <v>217</v>
      </c>
      <c r="B21" s="241" t="s">
        <v>218</v>
      </c>
      <c r="C21" s="231">
        <v>0</v>
      </c>
      <c r="D21" s="232">
        <v>0</v>
      </c>
      <c r="E21" s="232">
        <v>0</v>
      </c>
      <c r="F21" s="232">
        <v>0</v>
      </c>
      <c r="G21" s="232">
        <v>0</v>
      </c>
      <c r="H21" s="232">
        <v>0</v>
      </c>
      <c r="I21" s="232">
        <v>0</v>
      </c>
      <c r="J21" s="232">
        <v>0</v>
      </c>
      <c r="K21" s="232">
        <v>0</v>
      </c>
      <c r="L21" s="232">
        <v>0</v>
      </c>
      <c r="M21" s="232">
        <v>0</v>
      </c>
      <c r="N21" s="232">
        <v>0</v>
      </c>
    </row>
    <row r="22" spans="1:14" ht="10.7" customHeight="1">
      <c r="A22" s="240"/>
      <c r="B22" s="241" t="s">
        <v>219</v>
      </c>
      <c r="C22" s="231">
        <v>0</v>
      </c>
      <c r="D22" s="232">
        <v>0</v>
      </c>
      <c r="E22" s="232">
        <v>0</v>
      </c>
      <c r="F22" s="232">
        <v>0</v>
      </c>
      <c r="G22" s="232">
        <v>0</v>
      </c>
      <c r="H22" s="232">
        <v>0</v>
      </c>
      <c r="I22" s="232">
        <v>0</v>
      </c>
      <c r="J22" s="232">
        <v>0</v>
      </c>
      <c r="K22" s="232">
        <v>0</v>
      </c>
      <c r="L22" s="232">
        <v>0</v>
      </c>
      <c r="M22" s="232">
        <v>0</v>
      </c>
      <c r="N22" s="232">
        <v>0</v>
      </c>
    </row>
    <row r="23" spans="1:14" ht="10.7" customHeight="1">
      <c r="A23" s="242" t="s">
        <v>220</v>
      </c>
      <c r="B23" s="241" t="s">
        <v>221</v>
      </c>
      <c r="C23" s="231">
        <v>521791152</v>
      </c>
      <c r="D23" s="232">
        <v>0</v>
      </c>
      <c r="E23" s="232">
        <v>521791152</v>
      </c>
      <c r="F23" s="232">
        <v>469612035</v>
      </c>
      <c r="G23" s="232">
        <v>52179117</v>
      </c>
      <c r="H23" s="232">
        <v>0</v>
      </c>
      <c r="I23" s="232">
        <v>521791152</v>
      </c>
      <c r="J23" s="232">
        <v>0</v>
      </c>
      <c r="K23" s="232">
        <v>521791152</v>
      </c>
      <c r="L23" s="232">
        <v>469612035</v>
      </c>
      <c r="M23" s="232">
        <v>52179117</v>
      </c>
      <c r="N23" s="232">
        <v>0</v>
      </c>
    </row>
    <row r="24" spans="1:14" ht="10.7" customHeight="1">
      <c r="A24" s="240"/>
      <c r="B24" s="241" t="s">
        <v>298</v>
      </c>
      <c r="C24" s="231">
        <v>0</v>
      </c>
      <c r="D24" s="232">
        <v>0</v>
      </c>
      <c r="E24" s="232">
        <v>0</v>
      </c>
      <c r="F24" s="232">
        <v>0</v>
      </c>
      <c r="G24" s="232">
        <v>0</v>
      </c>
      <c r="H24" s="232">
        <v>0</v>
      </c>
      <c r="I24" s="232">
        <v>0</v>
      </c>
      <c r="J24" s="232">
        <v>0</v>
      </c>
      <c r="K24" s="232">
        <v>0</v>
      </c>
      <c r="L24" s="232">
        <v>0</v>
      </c>
      <c r="M24" s="232">
        <v>0</v>
      </c>
      <c r="N24" s="232">
        <v>0</v>
      </c>
    </row>
    <row r="25" spans="1:14" ht="10.7" customHeight="1">
      <c r="A25" s="242" t="s">
        <v>222</v>
      </c>
      <c r="B25" s="241" t="s">
        <v>28</v>
      </c>
      <c r="C25" s="231">
        <v>2056601734</v>
      </c>
      <c r="D25" s="232">
        <v>0</v>
      </c>
      <c r="E25" s="232">
        <v>2056601734</v>
      </c>
      <c r="F25" s="232">
        <v>2056601734</v>
      </c>
      <c r="G25" s="232">
        <v>0</v>
      </c>
      <c r="H25" s="232">
        <v>0</v>
      </c>
      <c r="I25" s="232">
        <v>9403262327</v>
      </c>
      <c r="J25" s="232">
        <v>0</v>
      </c>
      <c r="K25" s="232">
        <v>9403262327</v>
      </c>
      <c r="L25" s="232">
        <v>9403262327</v>
      </c>
      <c r="M25" s="232">
        <v>0</v>
      </c>
      <c r="N25" s="232">
        <v>0</v>
      </c>
    </row>
    <row r="26" spans="1:14" ht="10.7" customHeight="1">
      <c r="A26" s="240"/>
      <c r="B26" s="241" t="s">
        <v>299</v>
      </c>
      <c r="C26" s="231">
        <v>0</v>
      </c>
      <c r="D26" s="232">
        <v>0</v>
      </c>
      <c r="E26" s="232">
        <v>0</v>
      </c>
      <c r="F26" s="232">
        <v>0</v>
      </c>
      <c r="G26" s="232">
        <v>0</v>
      </c>
      <c r="H26" s="232">
        <v>0</v>
      </c>
      <c r="I26" s="232">
        <v>0</v>
      </c>
      <c r="J26" s="232">
        <v>0</v>
      </c>
      <c r="K26" s="232">
        <v>0</v>
      </c>
      <c r="L26" s="232">
        <v>0</v>
      </c>
      <c r="M26" s="232">
        <v>0</v>
      </c>
      <c r="N26" s="232">
        <v>0</v>
      </c>
    </row>
    <row r="27" spans="1:14" ht="10.7" customHeight="1">
      <c r="A27" s="240"/>
      <c r="B27" s="241" t="s">
        <v>223</v>
      </c>
      <c r="C27" s="231">
        <v>2056601734</v>
      </c>
      <c r="D27" s="232">
        <v>0</v>
      </c>
      <c r="E27" s="232">
        <v>2056601734</v>
      </c>
      <c r="F27" s="232">
        <v>2056601734</v>
      </c>
      <c r="G27" s="232">
        <v>0</v>
      </c>
      <c r="H27" s="232">
        <v>0</v>
      </c>
      <c r="I27" s="232">
        <v>9403262327</v>
      </c>
      <c r="J27" s="232">
        <v>0</v>
      </c>
      <c r="K27" s="232">
        <v>9403262327</v>
      </c>
      <c r="L27" s="232">
        <v>9403262327</v>
      </c>
      <c r="M27" s="232">
        <v>0</v>
      </c>
      <c r="N27" s="232">
        <v>0</v>
      </c>
    </row>
    <row r="28" spans="1:14" ht="10.7" customHeight="1">
      <c r="A28" s="242" t="s">
        <v>224</v>
      </c>
      <c r="B28" s="241" t="s">
        <v>300</v>
      </c>
      <c r="C28" s="231">
        <v>0</v>
      </c>
      <c r="D28" s="232">
        <v>0</v>
      </c>
      <c r="E28" s="232">
        <v>0</v>
      </c>
      <c r="F28" s="232">
        <v>0</v>
      </c>
      <c r="G28" s="232">
        <v>0</v>
      </c>
      <c r="H28" s="232">
        <v>0</v>
      </c>
      <c r="I28" s="232">
        <v>0</v>
      </c>
      <c r="J28" s="232">
        <v>0</v>
      </c>
      <c r="K28" s="232">
        <v>0</v>
      </c>
      <c r="L28" s="232">
        <v>0</v>
      </c>
      <c r="M28" s="232">
        <v>0</v>
      </c>
      <c r="N28" s="232">
        <v>0</v>
      </c>
    </row>
    <row r="29" spans="1:14" ht="10.7" customHeight="1">
      <c r="A29" s="242" t="s">
        <v>91</v>
      </c>
      <c r="B29" s="241" t="s">
        <v>225</v>
      </c>
      <c r="C29" s="231">
        <v>2050121</v>
      </c>
      <c r="D29" s="232">
        <v>0</v>
      </c>
      <c r="E29" s="232">
        <v>2050121</v>
      </c>
      <c r="F29" s="232">
        <v>2050121</v>
      </c>
      <c r="G29" s="232">
        <v>0</v>
      </c>
      <c r="H29" s="232">
        <v>0</v>
      </c>
      <c r="I29" s="232">
        <v>389284711</v>
      </c>
      <c r="J29" s="232">
        <v>0</v>
      </c>
      <c r="K29" s="232">
        <v>389284711</v>
      </c>
      <c r="L29" s="232">
        <v>350580036</v>
      </c>
      <c r="M29" s="232">
        <v>38704675</v>
      </c>
      <c r="N29" s="232">
        <v>0</v>
      </c>
    </row>
    <row r="30" spans="1:14" ht="10.7" customHeight="1">
      <c r="A30" s="242" t="s">
        <v>226</v>
      </c>
      <c r="B30" s="241" t="s">
        <v>90</v>
      </c>
      <c r="C30" s="231">
        <v>0</v>
      </c>
      <c r="D30" s="232">
        <v>0</v>
      </c>
      <c r="E30" s="232">
        <v>0</v>
      </c>
      <c r="F30" s="232">
        <v>0</v>
      </c>
      <c r="G30" s="232">
        <v>0</v>
      </c>
      <c r="H30" s="232">
        <v>0</v>
      </c>
      <c r="I30" s="232">
        <v>44580010</v>
      </c>
      <c r="J30" s="232">
        <v>0</v>
      </c>
      <c r="K30" s="232">
        <v>44580010</v>
      </c>
      <c r="L30" s="232">
        <v>40122007</v>
      </c>
      <c r="M30" s="232">
        <v>4458003</v>
      </c>
      <c r="N30" s="232">
        <v>0</v>
      </c>
    </row>
    <row r="31" spans="1:14" ht="10.7" customHeight="1">
      <c r="A31" s="240"/>
      <c r="B31" s="241" t="s">
        <v>297</v>
      </c>
      <c r="C31" s="231">
        <v>0</v>
      </c>
      <c r="D31" s="232">
        <v>0</v>
      </c>
      <c r="E31" s="232">
        <v>0</v>
      </c>
      <c r="F31" s="232">
        <v>0</v>
      </c>
      <c r="G31" s="232">
        <v>0</v>
      </c>
      <c r="H31" s="232">
        <v>0</v>
      </c>
      <c r="I31" s="232">
        <v>0</v>
      </c>
      <c r="J31" s="232">
        <v>0</v>
      </c>
      <c r="K31" s="232">
        <v>0</v>
      </c>
      <c r="L31" s="232">
        <v>0</v>
      </c>
      <c r="M31" s="232">
        <v>0</v>
      </c>
      <c r="N31" s="232">
        <v>0</v>
      </c>
    </row>
    <row r="32" spans="1:14" ht="10.7" customHeight="1">
      <c r="A32" s="242" t="s">
        <v>227</v>
      </c>
      <c r="B32" s="241" t="s">
        <v>218</v>
      </c>
      <c r="C32" s="231">
        <v>0</v>
      </c>
      <c r="D32" s="232">
        <v>0</v>
      </c>
      <c r="E32" s="232">
        <v>0</v>
      </c>
      <c r="F32" s="232">
        <v>0</v>
      </c>
      <c r="G32" s="232">
        <v>0</v>
      </c>
      <c r="H32" s="232">
        <v>0</v>
      </c>
      <c r="I32" s="232">
        <v>0</v>
      </c>
      <c r="J32" s="232">
        <v>0</v>
      </c>
      <c r="K32" s="232">
        <v>0</v>
      </c>
      <c r="L32" s="232">
        <v>0</v>
      </c>
      <c r="M32" s="232">
        <v>0</v>
      </c>
      <c r="N32" s="232">
        <v>0</v>
      </c>
    </row>
    <row r="33" spans="1:14" ht="10.7" customHeight="1">
      <c r="A33" s="240"/>
      <c r="B33" s="241" t="s">
        <v>219</v>
      </c>
      <c r="C33" s="231">
        <v>0</v>
      </c>
      <c r="D33" s="232">
        <v>0</v>
      </c>
      <c r="E33" s="232">
        <v>0</v>
      </c>
      <c r="F33" s="232">
        <v>0</v>
      </c>
      <c r="G33" s="232">
        <v>0</v>
      </c>
      <c r="H33" s="232">
        <v>0</v>
      </c>
      <c r="I33" s="232">
        <v>0</v>
      </c>
      <c r="J33" s="232">
        <v>0</v>
      </c>
      <c r="K33" s="232">
        <v>0</v>
      </c>
      <c r="L33" s="232">
        <v>0</v>
      </c>
      <c r="M33" s="232">
        <v>0</v>
      </c>
      <c r="N33" s="232">
        <v>0</v>
      </c>
    </row>
    <row r="34" spans="1:14" ht="10.7" customHeight="1">
      <c r="A34" s="242" t="s">
        <v>228</v>
      </c>
      <c r="B34" s="241" t="s">
        <v>221</v>
      </c>
      <c r="C34" s="231">
        <v>0</v>
      </c>
      <c r="D34" s="232">
        <v>0</v>
      </c>
      <c r="E34" s="232">
        <v>0</v>
      </c>
      <c r="F34" s="232">
        <v>0</v>
      </c>
      <c r="G34" s="232">
        <v>0</v>
      </c>
      <c r="H34" s="232">
        <v>0</v>
      </c>
      <c r="I34" s="232">
        <v>341632121</v>
      </c>
      <c r="J34" s="232">
        <v>0</v>
      </c>
      <c r="K34" s="232">
        <v>341632121</v>
      </c>
      <c r="L34" s="232">
        <v>307468908</v>
      </c>
      <c r="M34" s="232">
        <v>34163213</v>
      </c>
      <c r="N34" s="232">
        <v>0</v>
      </c>
    </row>
    <row r="35" spans="1:14" ht="10.7" customHeight="1">
      <c r="A35" s="240"/>
      <c r="B35" s="241" t="s">
        <v>301</v>
      </c>
      <c r="C35" s="231">
        <v>0</v>
      </c>
      <c r="D35" s="232">
        <v>0</v>
      </c>
      <c r="E35" s="232">
        <v>0</v>
      </c>
      <c r="F35" s="232">
        <v>0</v>
      </c>
      <c r="G35" s="232">
        <v>0</v>
      </c>
      <c r="H35" s="232">
        <v>0</v>
      </c>
      <c r="I35" s="232">
        <v>0</v>
      </c>
      <c r="J35" s="232">
        <v>0</v>
      </c>
      <c r="K35" s="232">
        <v>0</v>
      </c>
      <c r="L35" s="232">
        <v>0</v>
      </c>
      <c r="M35" s="232">
        <v>0</v>
      </c>
      <c r="N35" s="232">
        <v>0</v>
      </c>
    </row>
    <row r="36" spans="1:14" ht="10.7" customHeight="1">
      <c r="A36" s="242" t="s">
        <v>229</v>
      </c>
      <c r="B36" s="241" t="s">
        <v>28</v>
      </c>
      <c r="C36" s="231">
        <v>2050121</v>
      </c>
      <c r="D36" s="232">
        <v>0</v>
      </c>
      <c r="E36" s="232">
        <v>2050121</v>
      </c>
      <c r="F36" s="232">
        <v>2050121</v>
      </c>
      <c r="G36" s="232">
        <v>0</v>
      </c>
      <c r="H36" s="232">
        <v>0</v>
      </c>
      <c r="I36" s="232">
        <v>3072580</v>
      </c>
      <c r="J36" s="232">
        <v>0</v>
      </c>
      <c r="K36" s="232">
        <v>3072580</v>
      </c>
      <c r="L36" s="232">
        <v>2989121</v>
      </c>
      <c r="M36" s="232">
        <v>83459</v>
      </c>
      <c r="N36" s="232">
        <v>0</v>
      </c>
    </row>
    <row r="37" spans="1:14" ht="10.7" customHeight="1">
      <c r="A37" s="240"/>
      <c r="B37" s="241" t="s">
        <v>299</v>
      </c>
      <c r="C37" s="231">
        <v>0</v>
      </c>
      <c r="D37" s="232">
        <v>0</v>
      </c>
      <c r="E37" s="232">
        <v>0</v>
      </c>
      <c r="F37" s="232">
        <v>0</v>
      </c>
      <c r="G37" s="232">
        <v>0</v>
      </c>
      <c r="H37" s="232">
        <v>0</v>
      </c>
      <c r="I37" s="232">
        <v>0</v>
      </c>
      <c r="J37" s="232">
        <v>0</v>
      </c>
      <c r="K37" s="232">
        <v>0</v>
      </c>
      <c r="L37" s="232">
        <v>0</v>
      </c>
      <c r="M37" s="232">
        <v>0</v>
      </c>
      <c r="N37" s="232">
        <v>0</v>
      </c>
    </row>
    <row r="38" spans="1:14" ht="10.7" customHeight="1">
      <c r="A38" s="240"/>
      <c r="B38" s="241" t="s">
        <v>230</v>
      </c>
      <c r="C38" s="231">
        <v>0</v>
      </c>
      <c r="D38" s="232">
        <v>0</v>
      </c>
      <c r="E38" s="232">
        <v>0</v>
      </c>
      <c r="F38" s="232">
        <v>0</v>
      </c>
      <c r="G38" s="232">
        <v>0</v>
      </c>
      <c r="H38" s="232">
        <v>0</v>
      </c>
      <c r="I38" s="232">
        <v>0</v>
      </c>
      <c r="J38" s="232">
        <v>0</v>
      </c>
      <c r="K38" s="232">
        <v>0</v>
      </c>
      <c r="L38" s="232">
        <v>0</v>
      </c>
      <c r="M38" s="232">
        <v>0</v>
      </c>
      <c r="N38" s="232">
        <v>0</v>
      </c>
    </row>
    <row r="39" spans="1:14" ht="10.7" customHeight="1">
      <c r="A39" s="242" t="s">
        <v>231</v>
      </c>
      <c r="B39" s="241" t="s">
        <v>300</v>
      </c>
      <c r="C39" s="231">
        <v>0</v>
      </c>
      <c r="D39" s="232">
        <v>0</v>
      </c>
      <c r="E39" s="232">
        <v>0</v>
      </c>
      <c r="F39" s="232">
        <v>0</v>
      </c>
      <c r="G39" s="232">
        <v>0</v>
      </c>
      <c r="H39" s="232">
        <v>0</v>
      </c>
      <c r="I39" s="232">
        <v>0</v>
      </c>
      <c r="J39" s="232">
        <v>0</v>
      </c>
      <c r="K39" s="232">
        <v>0</v>
      </c>
      <c r="L39" s="232">
        <v>0</v>
      </c>
      <c r="M39" s="232">
        <v>0</v>
      </c>
      <c r="N39" s="232">
        <v>0</v>
      </c>
    </row>
    <row r="40" spans="1:14" ht="10.7" customHeight="1">
      <c r="A40" s="242">
        <v>2</v>
      </c>
      <c r="B40" s="241" t="s">
        <v>232</v>
      </c>
      <c r="C40" s="231">
        <v>549161348</v>
      </c>
      <c r="D40" s="232">
        <v>0</v>
      </c>
      <c r="E40" s="232">
        <v>549161348</v>
      </c>
      <c r="F40" s="232">
        <v>494245213</v>
      </c>
      <c r="G40" s="232">
        <v>54916135</v>
      </c>
      <c r="H40" s="232">
        <v>0</v>
      </c>
      <c r="I40" s="232">
        <v>549161348</v>
      </c>
      <c r="J40" s="232">
        <v>0</v>
      </c>
      <c r="K40" s="232">
        <v>549161348</v>
      </c>
      <c r="L40" s="232">
        <v>494245213</v>
      </c>
      <c r="M40" s="232">
        <v>54916135</v>
      </c>
      <c r="N40" s="232">
        <v>0</v>
      </c>
    </row>
    <row r="41" spans="1:14" ht="10.7" customHeight="1">
      <c r="A41" s="242" t="s">
        <v>98</v>
      </c>
      <c r="B41" s="241" t="s">
        <v>90</v>
      </c>
      <c r="C41" s="231">
        <v>549161348</v>
      </c>
      <c r="D41" s="232">
        <v>0</v>
      </c>
      <c r="E41" s="232">
        <v>549161348</v>
      </c>
      <c r="F41" s="232">
        <v>494245213</v>
      </c>
      <c r="G41" s="232">
        <v>54916135</v>
      </c>
      <c r="H41" s="232">
        <v>0</v>
      </c>
      <c r="I41" s="232">
        <v>549161348</v>
      </c>
      <c r="J41" s="232">
        <v>0</v>
      </c>
      <c r="K41" s="232">
        <v>549161348</v>
      </c>
      <c r="L41" s="232">
        <v>494245213</v>
      </c>
      <c r="M41" s="232">
        <v>54916135</v>
      </c>
      <c r="N41" s="232">
        <v>0</v>
      </c>
    </row>
    <row r="42" spans="1:14" ht="10.7" customHeight="1">
      <c r="A42" s="240"/>
      <c r="B42" s="241" t="s">
        <v>297</v>
      </c>
      <c r="C42" s="231">
        <v>0</v>
      </c>
      <c r="D42" s="232">
        <v>0</v>
      </c>
      <c r="E42" s="232">
        <v>0</v>
      </c>
      <c r="F42" s="232">
        <v>0</v>
      </c>
      <c r="G42" s="232">
        <v>0</v>
      </c>
      <c r="H42" s="232">
        <v>0</v>
      </c>
      <c r="I42" s="232">
        <v>0</v>
      </c>
      <c r="J42" s="232">
        <v>0</v>
      </c>
      <c r="K42" s="232">
        <v>0</v>
      </c>
      <c r="L42" s="232">
        <v>0</v>
      </c>
      <c r="M42" s="232">
        <v>0</v>
      </c>
      <c r="N42" s="232">
        <v>0</v>
      </c>
    </row>
    <row r="43" spans="1:14" ht="10.7" customHeight="1">
      <c r="A43" s="242" t="s">
        <v>99</v>
      </c>
      <c r="B43" s="241" t="s">
        <v>218</v>
      </c>
      <c r="C43" s="231">
        <v>0</v>
      </c>
      <c r="D43" s="232">
        <v>0</v>
      </c>
      <c r="E43" s="232">
        <v>0</v>
      </c>
      <c r="F43" s="232">
        <v>0</v>
      </c>
      <c r="G43" s="232">
        <v>0</v>
      </c>
      <c r="H43" s="232">
        <v>0</v>
      </c>
      <c r="I43" s="232">
        <v>0</v>
      </c>
      <c r="J43" s="232">
        <v>0</v>
      </c>
      <c r="K43" s="232">
        <v>0</v>
      </c>
      <c r="L43" s="232">
        <v>0</v>
      </c>
      <c r="M43" s="232">
        <v>0</v>
      </c>
      <c r="N43" s="232">
        <v>0</v>
      </c>
    </row>
    <row r="44" spans="1:14" ht="10.7" customHeight="1">
      <c r="A44" s="240"/>
      <c r="B44" s="241" t="s">
        <v>219</v>
      </c>
      <c r="C44" s="231">
        <v>0</v>
      </c>
      <c r="D44" s="232">
        <v>0</v>
      </c>
      <c r="E44" s="232">
        <v>0</v>
      </c>
      <c r="F44" s="232">
        <v>0</v>
      </c>
      <c r="G44" s="232">
        <v>0</v>
      </c>
      <c r="H44" s="232">
        <v>0</v>
      </c>
      <c r="I44" s="232">
        <v>0</v>
      </c>
      <c r="J44" s="232">
        <v>0</v>
      </c>
      <c r="K44" s="232">
        <v>0</v>
      </c>
      <c r="L44" s="232">
        <v>0</v>
      </c>
      <c r="M44" s="232">
        <v>0</v>
      </c>
      <c r="N44" s="232">
        <v>0</v>
      </c>
    </row>
    <row r="45" spans="1:14" ht="10.7" customHeight="1">
      <c r="A45" s="242" t="s">
        <v>100</v>
      </c>
      <c r="B45" s="241" t="s">
        <v>27</v>
      </c>
      <c r="C45" s="231">
        <v>0</v>
      </c>
      <c r="D45" s="232">
        <v>0</v>
      </c>
      <c r="E45" s="232">
        <v>0</v>
      </c>
      <c r="F45" s="232">
        <v>0</v>
      </c>
      <c r="G45" s="232">
        <v>0</v>
      </c>
      <c r="H45" s="232">
        <v>0</v>
      </c>
      <c r="I45" s="232">
        <v>0</v>
      </c>
      <c r="J45" s="232">
        <v>0</v>
      </c>
      <c r="K45" s="232">
        <v>0</v>
      </c>
      <c r="L45" s="232">
        <v>0</v>
      </c>
      <c r="M45" s="232">
        <v>0</v>
      </c>
      <c r="N45" s="232">
        <v>0</v>
      </c>
    </row>
    <row r="46" spans="1:14" ht="10.7" customHeight="1">
      <c r="A46" s="240"/>
      <c r="B46" s="241" t="s">
        <v>301</v>
      </c>
      <c r="C46" s="231">
        <v>0</v>
      </c>
      <c r="D46" s="232">
        <v>0</v>
      </c>
      <c r="E46" s="232">
        <v>0</v>
      </c>
      <c r="F46" s="232">
        <v>0</v>
      </c>
      <c r="G46" s="232">
        <v>0</v>
      </c>
      <c r="H46" s="232">
        <v>0</v>
      </c>
      <c r="I46" s="232">
        <v>0</v>
      </c>
      <c r="J46" s="232">
        <v>0</v>
      </c>
      <c r="K46" s="232">
        <v>0</v>
      </c>
      <c r="L46" s="232">
        <v>0</v>
      </c>
      <c r="M46" s="232">
        <v>0</v>
      </c>
      <c r="N46" s="232">
        <v>0</v>
      </c>
    </row>
    <row r="47" spans="1:14" ht="10.7" customHeight="1">
      <c r="A47" s="242" t="s">
        <v>101</v>
      </c>
      <c r="B47" s="241" t="s">
        <v>28</v>
      </c>
      <c r="C47" s="231">
        <v>0</v>
      </c>
      <c r="D47" s="232">
        <v>0</v>
      </c>
      <c r="E47" s="232">
        <v>0</v>
      </c>
      <c r="F47" s="232">
        <v>0</v>
      </c>
      <c r="G47" s="232">
        <v>0</v>
      </c>
      <c r="H47" s="232">
        <v>0</v>
      </c>
      <c r="I47" s="232">
        <v>0</v>
      </c>
      <c r="J47" s="232">
        <v>0</v>
      </c>
      <c r="K47" s="232">
        <v>0</v>
      </c>
      <c r="L47" s="232">
        <v>0</v>
      </c>
      <c r="M47" s="232">
        <v>0</v>
      </c>
      <c r="N47" s="232">
        <v>0</v>
      </c>
    </row>
    <row r="48" spans="1:14" ht="10.7" customHeight="1">
      <c r="A48" s="240"/>
      <c r="B48" s="241" t="s">
        <v>302</v>
      </c>
      <c r="C48" s="231">
        <v>0</v>
      </c>
      <c r="D48" s="232">
        <v>0</v>
      </c>
      <c r="E48" s="232">
        <v>0</v>
      </c>
      <c r="F48" s="232">
        <v>0</v>
      </c>
      <c r="G48" s="232">
        <v>0</v>
      </c>
      <c r="H48" s="232">
        <v>0</v>
      </c>
      <c r="I48" s="232">
        <v>0</v>
      </c>
      <c r="J48" s="232">
        <v>0</v>
      </c>
      <c r="K48" s="232">
        <v>0</v>
      </c>
      <c r="L48" s="232">
        <v>0</v>
      </c>
      <c r="M48" s="232">
        <v>0</v>
      </c>
      <c r="N48" s="232">
        <v>0</v>
      </c>
    </row>
    <row r="49" spans="1:14" ht="10.7" customHeight="1">
      <c r="A49" s="240"/>
      <c r="B49" s="241" t="s">
        <v>223</v>
      </c>
      <c r="C49" s="231">
        <v>0</v>
      </c>
      <c r="D49" s="232">
        <v>0</v>
      </c>
      <c r="E49" s="232">
        <v>0</v>
      </c>
      <c r="F49" s="232">
        <v>0</v>
      </c>
      <c r="G49" s="232">
        <v>0</v>
      </c>
      <c r="H49" s="232">
        <v>0</v>
      </c>
      <c r="I49" s="232">
        <v>0</v>
      </c>
      <c r="J49" s="232">
        <v>0</v>
      </c>
      <c r="K49" s="232">
        <v>0</v>
      </c>
      <c r="L49" s="232">
        <v>0</v>
      </c>
      <c r="M49" s="232">
        <v>0</v>
      </c>
      <c r="N49" s="232">
        <v>0</v>
      </c>
    </row>
    <row r="50" spans="1:14" ht="10.7" customHeight="1">
      <c r="A50" s="242" t="s">
        <v>102</v>
      </c>
      <c r="B50" s="241" t="s">
        <v>303</v>
      </c>
      <c r="C50" s="231">
        <v>0</v>
      </c>
      <c r="D50" s="232">
        <v>0</v>
      </c>
      <c r="E50" s="232">
        <v>0</v>
      </c>
      <c r="F50" s="232">
        <v>0</v>
      </c>
      <c r="G50" s="232">
        <v>0</v>
      </c>
      <c r="H50" s="232">
        <v>0</v>
      </c>
      <c r="I50" s="232">
        <v>0</v>
      </c>
      <c r="J50" s="232">
        <v>0</v>
      </c>
      <c r="K50" s="232">
        <v>0</v>
      </c>
      <c r="L50" s="232">
        <v>0</v>
      </c>
      <c r="M50" s="232">
        <v>0</v>
      </c>
      <c r="N50" s="232">
        <v>0</v>
      </c>
    </row>
    <row r="51" spans="1:14" ht="10.7" customHeight="1">
      <c r="A51" s="242">
        <v>3</v>
      </c>
      <c r="B51" s="241" t="s">
        <v>169</v>
      </c>
      <c r="C51" s="231">
        <v>14347485558</v>
      </c>
      <c r="D51" s="232">
        <v>0</v>
      </c>
      <c r="E51" s="232">
        <v>14347485558</v>
      </c>
      <c r="F51" s="232">
        <v>2961687369</v>
      </c>
      <c r="G51" s="232">
        <v>11385798189</v>
      </c>
      <c r="H51" s="232">
        <v>0</v>
      </c>
      <c r="I51" s="232">
        <v>30260334292</v>
      </c>
      <c r="J51" s="232">
        <v>0</v>
      </c>
      <c r="K51" s="232">
        <v>30260334292</v>
      </c>
      <c r="L51" s="232">
        <v>5773323517</v>
      </c>
      <c r="M51" s="232">
        <v>24487010775</v>
      </c>
      <c r="N51" s="232">
        <v>0</v>
      </c>
    </row>
    <row r="52" spans="1:14" ht="10.7" customHeight="1">
      <c r="A52" s="242" t="s">
        <v>32</v>
      </c>
      <c r="B52" s="241" t="s">
        <v>90</v>
      </c>
      <c r="C52" s="231">
        <v>5838741470</v>
      </c>
      <c r="D52" s="232">
        <v>0</v>
      </c>
      <c r="E52" s="232">
        <v>5838741470</v>
      </c>
      <c r="F52" s="232">
        <v>583874133</v>
      </c>
      <c r="G52" s="232">
        <v>5254867337</v>
      </c>
      <c r="H52" s="232">
        <v>0</v>
      </c>
      <c r="I52" s="232">
        <v>14464301419</v>
      </c>
      <c r="J52" s="232">
        <v>0</v>
      </c>
      <c r="K52" s="232">
        <v>14464301419</v>
      </c>
      <c r="L52" s="232">
        <v>1446430106</v>
      </c>
      <c r="M52" s="232">
        <v>13017871313</v>
      </c>
      <c r="N52" s="232">
        <v>0</v>
      </c>
    </row>
    <row r="53" spans="1:14" ht="10.7" customHeight="1">
      <c r="A53" s="240"/>
      <c r="B53" s="241" t="s">
        <v>297</v>
      </c>
      <c r="C53" s="231">
        <v>0</v>
      </c>
      <c r="D53" s="232">
        <v>0</v>
      </c>
      <c r="E53" s="232">
        <v>0</v>
      </c>
      <c r="F53" s="232">
        <v>0</v>
      </c>
      <c r="G53" s="232">
        <v>0</v>
      </c>
      <c r="H53" s="232">
        <v>0</v>
      </c>
      <c r="I53" s="232">
        <v>0</v>
      </c>
      <c r="J53" s="232">
        <v>0</v>
      </c>
      <c r="K53" s="232">
        <v>0</v>
      </c>
      <c r="L53" s="232">
        <v>0</v>
      </c>
      <c r="M53" s="232">
        <v>0</v>
      </c>
      <c r="N53" s="232">
        <v>0</v>
      </c>
    </row>
    <row r="54" spans="1:14" ht="10.7" customHeight="1">
      <c r="A54" s="242" t="s">
        <v>33</v>
      </c>
      <c r="B54" s="241" t="s">
        <v>218</v>
      </c>
      <c r="C54" s="231">
        <v>8208620</v>
      </c>
      <c r="D54" s="232">
        <v>0</v>
      </c>
      <c r="E54" s="232">
        <v>8208620</v>
      </c>
      <c r="F54" s="232">
        <v>0</v>
      </c>
      <c r="G54" s="232">
        <v>8208620</v>
      </c>
      <c r="H54" s="232">
        <v>0</v>
      </c>
      <c r="I54" s="232">
        <v>12658268</v>
      </c>
      <c r="J54" s="232">
        <v>0</v>
      </c>
      <c r="K54" s="232">
        <v>12658268</v>
      </c>
      <c r="L54" s="232">
        <v>0</v>
      </c>
      <c r="M54" s="232">
        <v>12658268</v>
      </c>
      <c r="N54" s="232">
        <v>0</v>
      </c>
    </row>
    <row r="55" spans="1:14" ht="10.7" customHeight="1">
      <c r="A55" s="240"/>
      <c r="B55" s="241" t="s">
        <v>219</v>
      </c>
      <c r="C55" s="231">
        <v>0</v>
      </c>
      <c r="D55" s="232">
        <v>0</v>
      </c>
      <c r="E55" s="232">
        <v>0</v>
      </c>
      <c r="F55" s="232">
        <v>0</v>
      </c>
      <c r="G55" s="232">
        <v>0</v>
      </c>
      <c r="H55" s="232">
        <v>0</v>
      </c>
      <c r="I55" s="232">
        <v>0</v>
      </c>
      <c r="J55" s="232">
        <v>0</v>
      </c>
      <c r="K55" s="232">
        <v>0</v>
      </c>
      <c r="L55" s="232">
        <v>0</v>
      </c>
      <c r="M55" s="232">
        <v>0</v>
      </c>
      <c r="N55" s="232">
        <v>0</v>
      </c>
    </row>
    <row r="56" spans="1:14" ht="10.7" customHeight="1">
      <c r="A56" s="242" t="s">
        <v>106</v>
      </c>
      <c r="B56" s="241" t="s">
        <v>27</v>
      </c>
      <c r="C56" s="231">
        <v>468549664</v>
      </c>
      <c r="D56" s="232">
        <v>0</v>
      </c>
      <c r="E56" s="232">
        <v>468549664</v>
      </c>
      <c r="F56" s="232">
        <v>46854965</v>
      </c>
      <c r="G56" s="232">
        <v>421694699</v>
      </c>
      <c r="H56" s="232">
        <v>0</v>
      </c>
      <c r="I56" s="232">
        <v>1482304287</v>
      </c>
      <c r="J56" s="232">
        <v>0</v>
      </c>
      <c r="K56" s="232">
        <v>1482304287</v>
      </c>
      <c r="L56" s="232">
        <v>148230424</v>
      </c>
      <c r="M56" s="232">
        <v>1334073863</v>
      </c>
      <c r="N56" s="232">
        <v>0</v>
      </c>
    </row>
    <row r="57" spans="1:14" ht="10.7" customHeight="1">
      <c r="A57" s="240"/>
      <c r="B57" s="241" t="s">
        <v>301</v>
      </c>
      <c r="C57" s="231">
        <v>0</v>
      </c>
      <c r="D57" s="232">
        <v>0</v>
      </c>
      <c r="E57" s="232">
        <v>0</v>
      </c>
      <c r="F57" s="232">
        <v>0</v>
      </c>
      <c r="G57" s="232">
        <v>0</v>
      </c>
      <c r="H57" s="232">
        <v>0</v>
      </c>
      <c r="I57" s="232">
        <v>0</v>
      </c>
      <c r="J57" s="232">
        <v>0</v>
      </c>
      <c r="K57" s="232">
        <v>0</v>
      </c>
      <c r="L57" s="232">
        <v>0</v>
      </c>
      <c r="M57" s="232">
        <v>0</v>
      </c>
      <c r="N57" s="232">
        <v>0</v>
      </c>
    </row>
    <row r="58" spans="1:14" ht="10.7" customHeight="1">
      <c r="A58" s="242" t="s">
        <v>107</v>
      </c>
      <c r="B58" s="241" t="s">
        <v>28</v>
      </c>
      <c r="C58" s="231">
        <v>8031985804</v>
      </c>
      <c r="D58" s="232">
        <v>0</v>
      </c>
      <c r="E58" s="232">
        <v>8031985804</v>
      </c>
      <c r="F58" s="232">
        <v>2330958271</v>
      </c>
      <c r="G58" s="232">
        <v>5701027533</v>
      </c>
      <c r="H58" s="232">
        <v>0</v>
      </c>
      <c r="I58" s="232">
        <v>14301070318</v>
      </c>
      <c r="J58" s="232">
        <v>0</v>
      </c>
      <c r="K58" s="232">
        <v>14301070318</v>
      </c>
      <c r="L58" s="232">
        <v>4178662987</v>
      </c>
      <c r="M58" s="232">
        <v>10122407331</v>
      </c>
      <c r="N58" s="232">
        <v>0</v>
      </c>
    </row>
    <row r="59" spans="1:14" ht="10.7" customHeight="1">
      <c r="A59" s="240"/>
      <c r="B59" s="241" t="s">
        <v>302</v>
      </c>
      <c r="C59" s="231">
        <v>0</v>
      </c>
      <c r="D59" s="232">
        <v>0</v>
      </c>
      <c r="E59" s="232">
        <v>0</v>
      </c>
      <c r="F59" s="232">
        <v>0</v>
      </c>
      <c r="G59" s="232">
        <v>0</v>
      </c>
      <c r="H59" s="232">
        <v>0</v>
      </c>
      <c r="I59" s="232">
        <v>0</v>
      </c>
      <c r="J59" s="232">
        <v>0</v>
      </c>
      <c r="K59" s="232">
        <v>0</v>
      </c>
      <c r="L59" s="232">
        <v>0</v>
      </c>
      <c r="M59" s="232">
        <v>0</v>
      </c>
      <c r="N59" s="232">
        <v>0</v>
      </c>
    </row>
    <row r="60" spans="1:14" ht="10.7" customHeight="1">
      <c r="A60" s="240"/>
      <c r="B60" s="241" t="s">
        <v>223</v>
      </c>
      <c r="C60" s="231">
        <v>7769819708</v>
      </c>
      <c r="D60" s="232">
        <v>0</v>
      </c>
      <c r="E60" s="232">
        <v>7769819708</v>
      </c>
      <c r="F60" s="232">
        <v>2330945911</v>
      </c>
      <c r="G60" s="232">
        <v>5438873797</v>
      </c>
      <c r="H60" s="232">
        <v>0</v>
      </c>
      <c r="I60" s="232">
        <v>13928705836</v>
      </c>
      <c r="J60" s="232">
        <v>0</v>
      </c>
      <c r="K60" s="232">
        <v>13928705836</v>
      </c>
      <c r="L60" s="232">
        <v>4178611747</v>
      </c>
      <c r="M60" s="232">
        <v>9750094089</v>
      </c>
      <c r="N60" s="232">
        <v>0</v>
      </c>
    </row>
    <row r="61" spans="1:14" ht="10.7" customHeight="1">
      <c r="A61" s="242" t="s">
        <v>108</v>
      </c>
      <c r="B61" s="241" t="s">
        <v>303</v>
      </c>
      <c r="C61" s="231">
        <v>0</v>
      </c>
      <c r="D61" s="232">
        <v>0</v>
      </c>
      <c r="E61" s="232">
        <v>0</v>
      </c>
      <c r="F61" s="232">
        <v>0</v>
      </c>
      <c r="G61" s="232">
        <v>0</v>
      </c>
      <c r="H61" s="232">
        <v>0</v>
      </c>
      <c r="I61" s="232">
        <v>0</v>
      </c>
      <c r="J61" s="232">
        <v>0</v>
      </c>
      <c r="K61" s="232">
        <v>0</v>
      </c>
      <c r="L61" s="232">
        <v>0</v>
      </c>
      <c r="M61" s="232">
        <v>0</v>
      </c>
      <c r="N61" s="232">
        <v>0</v>
      </c>
    </row>
    <row r="62" spans="1:14" ht="10.7" customHeight="1">
      <c r="A62" s="242">
        <v>4</v>
      </c>
      <c r="B62" s="241" t="s">
        <v>44</v>
      </c>
      <c r="C62" s="231">
        <v>283635576</v>
      </c>
      <c r="D62" s="232">
        <v>0</v>
      </c>
      <c r="E62" s="232">
        <v>283635576</v>
      </c>
      <c r="F62" s="232">
        <v>28363545</v>
      </c>
      <c r="G62" s="232">
        <v>255272031</v>
      </c>
      <c r="H62" s="232">
        <v>0</v>
      </c>
      <c r="I62" s="232">
        <v>1026228859</v>
      </c>
      <c r="J62" s="232">
        <v>0</v>
      </c>
      <c r="K62" s="232">
        <v>1026228859</v>
      </c>
      <c r="L62" s="232">
        <v>102622851</v>
      </c>
      <c r="M62" s="232">
        <v>923606008</v>
      </c>
      <c r="N62" s="232">
        <v>0</v>
      </c>
    </row>
    <row r="63" spans="1:14" ht="10.7" customHeight="1">
      <c r="A63" s="242">
        <v>5</v>
      </c>
      <c r="B63" s="241" t="s">
        <v>233</v>
      </c>
      <c r="C63" s="231">
        <v>0</v>
      </c>
      <c r="D63" s="232">
        <v>0</v>
      </c>
      <c r="E63" s="232">
        <v>0</v>
      </c>
      <c r="F63" s="232">
        <v>0</v>
      </c>
      <c r="G63" s="232">
        <v>0</v>
      </c>
      <c r="H63" s="232">
        <v>0</v>
      </c>
      <c r="I63" s="232">
        <v>0</v>
      </c>
      <c r="J63" s="232">
        <v>0</v>
      </c>
      <c r="K63" s="232">
        <v>0</v>
      </c>
      <c r="L63" s="232">
        <v>0</v>
      </c>
      <c r="M63" s="232">
        <v>0</v>
      </c>
      <c r="N63" s="232">
        <v>0</v>
      </c>
    </row>
    <row r="64" spans="1:14" ht="10.7" customHeight="1">
      <c r="A64" s="240"/>
      <c r="B64" s="241" t="s">
        <v>234</v>
      </c>
      <c r="C64" s="231">
        <v>0</v>
      </c>
      <c r="D64" s="232">
        <v>0</v>
      </c>
      <c r="E64" s="232">
        <v>0</v>
      </c>
      <c r="F64" s="232">
        <v>0</v>
      </c>
      <c r="G64" s="232">
        <v>0</v>
      </c>
      <c r="H64" s="232">
        <v>0</v>
      </c>
      <c r="I64" s="232">
        <v>0</v>
      </c>
      <c r="J64" s="232">
        <v>0</v>
      </c>
      <c r="K64" s="232">
        <v>0</v>
      </c>
      <c r="L64" s="232">
        <v>0</v>
      </c>
      <c r="M64" s="232">
        <v>0</v>
      </c>
      <c r="N64" s="232">
        <v>0</v>
      </c>
    </row>
    <row r="65" spans="1:14" ht="10.7" customHeight="1">
      <c r="A65" s="240"/>
      <c r="B65" s="241" t="s">
        <v>235</v>
      </c>
      <c r="C65" s="231">
        <v>0</v>
      </c>
      <c r="D65" s="232">
        <v>0</v>
      </c>
      <c r="E65" s="232">
        <v>0</v>
      </c>
      <c r="F65" s="232">
        <v>0</v>
      </c>
      <c r="G65" s="232">
        <v>0</v>
      </c>
      <c r="H65" s="232">
        <v>0</v>
      </c>
      <c r="I65" s="232">
        <v>0</v>
      </c>
      <c r="J65" s="232">
        <v>0</v>
      </c>
      <c r="K65" s="232">
        <v>0</v>
      </c>
      <c r="L65" s="232">
        <v>0</v>
      </c>
      <c r="M65" s="232">
        <v>0</v>
      </c>
      <c r="N65" s="232">
        <v>0</v>
      </c>
    </row>
    <row r="66" spans="1:14" ht="10.7" customHeight="1">
      <c r="A66" s="242">
        <v>6</v>
      </c>
      <c r="B66" s="241" t="s">
        <v>38</v>
      </c>
      <c r="C66" s="231">
        <v>203971367</v>
      </c>
      <c r="D66" s="232">
        <v>0</v>
      </c>
      <c r="E66" s="232">
        <v>203971367</v>
      </c>
      <c r="F66" s="232">
        <v>0</v>
      </c>
      <c r="G66" s="232">
        <v>182909709</v>
      </c>
      <c r="H66" s="232">
        <v>21061658</v>
      </c>
      <c r="I66" s="232">
        <v>974834243</v>
      </c>
      <c r="J66" s="232">
        <v>0</v>
      </c>
      <c r="K66" s="232">
        <v>974834243</v>
      </c>
      <c r="L66" s="232">
        <v>0</v>
      </c>
      <c r="M66" s="232">
        <v>878495298</v>
      </c>
      <c r="N66" s="232">
        <v>96338945</v>
      </c>
    </row>
    <row r="67" spans="1:14" ht="10.7" customHeight="1">
      <c r="A67" s="242">
        <v>7</v>
      </c>
      <c r="B67" s="241" t="s">
        <v>304</v>
      </c>
      <c r="C67" s="231">
        <v>29371840</v>
      </c>
      <c r="D67" s="232">
        <v>5625</v>
      </c>
      <c r="E67" s="232">
        <v>28809340</v>
      </c>
      <c r="F67" s="232">
        <v>0</v>
      </c>
      <c r="G67" s="232">
        <v>11923340</v>
      </c>
      <c r="H67" s="232">
        <v>16886000</v>
      </c>
      <c r="I67" s="232">
        <v>479791318</v>
      </c>
      <c r="J67" s="232">
        <v>9725</v>
      </c>
      <c r="K67" s="232">
        <v>478818818</v>
      </c>
      <c r="L67" s="232">
        <v>0</v>
      </c>
      <c r="M67" s="232">
        <v>118030818</v>
      </c>
      <c r="N67" s="232">
        <v>360788000</v>
      </c>
    </row>
    <row r="68" spans="1:14" ht="10.7" customHeight="1">
      <c r="A68" s="240"/>
      <c r="B68" s="241" t="s">
        <v>236</v>
      </c>
      <c r="C68" s="231">
        <v>0</v>
      </c>
      <c r="D68" s="232">
        <v>0</v>
      </c>
      <c r="E68" s="232">
        <v>0</v>
      </c>
      <c r="F68" s="232">
        <v>0</v>
      </c>
      <c r="G68" s="232">
        <v>0</v>
      </c>
      <c r="H68" s="232">
        <v>0</v>
      </c>
      <c r="I68" s="232">
        <v>0</v>
      </c>
      <c r="J68" s="232">
        <v>0</v>
      </c>
      <c r="K68" s="232">
        <v>0</v>
      </c>
      <c r="L68" s="232">
        <v>0</v>
      </c>
      <c r="M68" s="232">
        <v>0</v>
      </c>
      <c r="N68" s="232">
        <v>0</v>
      </c>
    </row>
    <row r="69" spans="1:14" ht="10.7" customHeight="1">
      <c r="A69" s="240"/>
      <c r="B69" s="241" t="s">
        <v>237</v>
      </c>
      <c r="C69" s="231">
        <v>0</v>
      </c>
      <c r="D69" s="232">
        <v>0</v>
      </c>
      <c r="E69" s="232">
        <v>0</v>
      </c>
      <c r="F69" s="232">
        <v>0</v>
      </c>
      <c r="G69" s="232">
        <v>0</v>
      </c>
      <c r="H69" s="232">
        <v>0</v>
      </c>
      <c r="I69" s="232">
        <v>0</v>
      </c>
      <c r="J69" s="232">
        <v>0</v>
      </c>
      <c r="K69" s="232">
        <v>0</v>
      </c>
      <c r="L69" s="232">
        <v>0</v>
      </c>
      <c r="M69" s="232">
        <v>0</v>
      </c>
      <c r="N69" s="232">
        <v>0</v>
      </c>
    </row>
    <row r="70" spans="1:14" ht="10.7" customHeight="1">
      <c r="A70" s="240"/>
      <c r="B70" s="241" t="s">
        <v>238</v>
      </c>
      <c r="C70" s="231">
        <v>11428340</v>
      </c>
      <c r="D70" s="232">
        <v>0</v>
      </c>
      <c r="E70" s="232">
        <v>11428340</v>
      </c>
      <c r="F70" s="232">
        <v>0</v>
      </c>
      <c r="G70" s="232">
        <v>11428340</v>
      </c>
      <c r="H70" s="232">
        <v>0</v>
      </c>
      <c r="I70" s="232">
        <v>114673818</v>
      </c>
      <c r="J70" s="232">
        <v>0</v>
      </c>
      <c r="K70" s="232">
        <v>114673818</v>
      </c>
      <c r="L70" s="232">
        <v>0</v>
      </c>
      <c r="M70" s="232">
        <v>114673818</v>
      </c>
      <c r="N70" s="232">
        <v>0</v>
      </c>
    </row>
    <row r="71" spans="1:14" ht="10.7" customHeight="1">
      <c r="A71" s="240"/>
      <c r="B71" s="241" t="s">
        <v>548</v>
      </c>
      <c r="C71" s="231">
        <v>0</v>
      </c>
      <c r="D71" s="232">
        <v>0</v>
      </c>
      <c r="E71" s="232">
        <v>0</v>
      </c>
      <c r="F71" s="232">
        <v>0</v>
      </c>
      <c r="G71" s="232">
        <v>0</v>
      </c>
      <c r="H71" s="232">
        <v>0</v>
      </c>
      <c r="I71" s="232">
        <v>0</v>
      </c>
      <c r="J71" s="232">
        <v>0</v>
      </c>
      <c r="K71" s="232">
        <v>0</v>
      </c>
      <c r="L71" s="232">
        <v>0</v>
      </c>
      <c r="M71" s="232">
        <v>0</v>
      </c>
      <c r="N71" s="232">
        <v>0</v>
      </c>
    </row>
    <row r="72" spans="1:14" ht="10.7" customHeight="1">
      <c r="A72" s="240"/>
      <c r="B72" s="241" t="s">
        <v>581</v>
      </c>
      <c r="C72" s="231">
        <v>0</v>
      </c>
      <c r="D72" s="232">
        <v>0</v>
      </c>
      <c r="E72" s="232">
        <v>0</v>
      </c>
      <c r="F72" s="232">
        <v>0</v>
      </c>
      <c r="G72" s="232">
        <v>0</v>
      </c>
      <c r="H72" s="232">
        <v>0</v>
      </c>
      <c r="I72" s="232">
        <v>0</v>
      </c>
      <c r="J72" s="232">
        <v>0</v>
      </c>
      <c r="K72" s="232">
        <v>0</v>
      </c>
      <c r="L72" s="232">
        <v>0</v>
      </c>
      <c r="M72" s="232">
        <v>0</v>
      </c>
      <c r="N72" s="232">
        <v>0</v>
      </c>
    </row>
    <row r="73" spans="1:14" ht="10.7" customHeight="1">
      <c r="A73" s="242" t="s">
        <v>239</v>
      </c>
      <c r="B73" s="241" t="s">
        <v>171</v>
      </c>
      <c r="C73" s="231">
        <v>1562500</v>
      </c>
      <c r="D73" s="232">
        <v>5625</v>
      </c>
      <c r="E73" s="232">
        <v>1000000</v>
      </c>
      <c r="F73" s="232">
        <v>0</v>
      </c>
      <c r="G73" s="232">
        <v>0</v>
      </c>
      <c r="H73" s="232">
        <v>1000000</v>
      </c>
      <c r="I73" s="232">
        <v>3972500</v>
      </c>
      <c r="J73" s="232">
        <v>9725</v>
      </c>
      <c r="K73" s="232">
        <v>3000000</v>
      </c>
      <c r="L73" s="232">
        <v>0</v>
      </c>
      <c r="M73" s="232">
        <v>0</v>
      </c>
      <c r="N73" s="232">
        <v>3000000</v>
      </c>
    </row>
    <row r="74" spans="1:14" ht="10.7" customHeight="1">
      <c r="A74" s="242" t="s">
        <v>240</v>
      </c>
      <c r="B74" s="241" t="s">
        <v>305</v>
      </c>
      <c r="C74" s="231">
        <v>6875000</v>
      </c>
      <c r="D74" s="232">
        <v>0</v>
      </c>
      <c r="E74" s="232">
        <v>6875000</v>
      </c>
      <c r="F74" s="232">
        <v>0</v>
      </c>
      <c r="G74" s="232">
        <v>6875000</v>
      </c>
      <c r="H74" s="232">
        <v>0</v>
      </c>
      <c r="I74" s="232">
        <v>213911388</v>
      </c>
      <c r="J74" s="232">
        <v>0</v>
      </c>
      <c r="K74" s="232">
        <v>213911388</v>
      </c>
      <c r="L74" s="232">
        <v>0</v>
      </c>
      <c r="M74" s="232">
        <v>103911388</v>
      </c>
      <c r="N74" s="232">
        <v>110000000</v>
      </c>
    </row>
    <row r="75" spans="1:14" ht="10.7" customHeight="1">
      <c r="A75" s="242" t="s">
        <v>241</v>
      </c>
      <c r="B75" s="241" t="s">
        <v>306</v>
      </c>
      <c r="C75" s="231">
        <v>14948340</v>
      </c>
      <c r="D75" s="232">
        <v>0</v>
      </c>
      <c r="E75" s="232">
        <v>14948340</v>
      </c>
      <c r="F75" s="232">
        <v>0</v>
      </c>
      <c r="G75" s="232">
        <v>5048340</v>
      </c>
      <c r="H75" s="232">
        <v>9900000</v>
      </c>
      <c r="I75" s="232">
        <v>241019430</v>
      </c>
      <c r="J75" s="232">
        <v>0</v>
      </c>
      <c r="K75" s="232">
        <v>241019430</v>
      </c>
      <c r="L75" s="232">
        <v>0</v>
      </c>
      <c r="M75" s="232">
        <v>14119430</v>
      </c>
      <c r="N75" s="232">
        <v>226900000</v>
      </c>
    </row>
    <row r="76" spans="1:14" ht="10.7" customHeight="1">
      <c r="A76" s="242" t="s">
        <v>242</v>
      </c>
      <c r="B76" s="241" t="s">
        <v>172</v>
      </c>
      <c r="C76" s="231">
        <v>5986000</v>
      </c>
      <c r="D76" s="232">
        <v>0</v>
      </c>
      <c r="E76" s="232">
        <v>5986000</v>
      </c>
      <c r="F76" s="232">
        <v>0</v>
      </c>
      <c r="G76" s="232">
        <v>0</v>
      </c>
      <c r="H76" s="232">
        <v>5986000</v>
      </c>
      <c r="I76" s="232">
        <v>20888000</v>
      </c>
      <c r="J76" s="232">
        <v>0</v>
      </c>
      <c r="K76" s="232">
        <v>20888000</v>
      </c>
      <c r="L76" s="232">
        <v>0</v>
      </c>
      <c r="M76" s="232">
        <v>0</v>
      </c>
      <c r="N76" s="232">
        <v>20888000</v>
      </c>
    </row>
    <row r="77" spans="1:14" ht="10.7" customHeight="1">
      <c r="A77" s="242">
        <v>8</v>
      </c>
      <c r="B77" s="241" t="s">
        <v>307</v>
      </c>
      <c r="C77" s="231">
        <v>259771049</v>
      </c>
      <c r="D77" s="232">
        <v>0</v>
      </c>
      <c r="E77" s="232">
        <v>259771049</v>
      </c>
      <c r="F77" s="232">
        <v>51164853</v>
      </c>
      <c r="G77" s="232">
        <v>204659418</v>
      </c>
      <c r="H77" s="232">
        <v>3946778</v>
      </c>
      <c r="I77" s="232">
        <v>260050296</v>
      </c>
      <c r="J77" s="232">
        <v>0</v>
      </c>
      <c r="K77" s="232">
        <v>260050296</v>
      </c>
      <c r="L77" s="232">
        <v>51164853</v>
      </c>
      <c r="M77" s="232">
        <v>204659418</v>
      </c>
      <c r="N77" s="232">
        <v>4226025</v>
      </c>
    </row>
    <row r="78" spans="1:14" ht="10.7" customHeight="1">
      <c r="A78" s="242" t="s">
        <v>109</v>
      </c>
      <c r="B78" s="241" t="s">
        <v>40</v>
      </c>
      <c r="C78" s="231">
        <v>3402380</v>
      </c>
      <c r="D78" s="232">
        <v>0</v>
      </c>
      <c r="E78" s="232">
        <v>3402380</v>
      </c>
      <c r="F78" s="232">
        <v>0</v>
      </c>
      <c r="G78" s="232">
        <v>0</v>
      </c>
      <c r="H78" s="232">
        <v>3402380</v>
      </c>
      <c r="I78" s="232">
        <v>3402380</v>
      </c>
      <c r="J78" s="232">
        <v>0</v>
      </c>
      <c r="K78" s="232">
        <v>3402380</v>
      </c>
      <c r="L78" s="232">
        <v>0</v>
      </c>
      <c r="M78" s="232">
        <v>0</v>
      </c>
      <c r="N78" s="232">
        <v>3402380</v>
      </c>
    </row>
    <row r="79" spans="1:14" ht="10.7" customHeight="1">
      <c r="A79" s="242" t="s">
        <v>110</v>
      </c>
      <c r="B79" s="241" t="s">
        <v>113</v>
      </c>
      <c r="C79" s="231">
        <v>544398</v>
      </c>
      <c r="D79" s="232">
        <v>0</v>
      </c>
      <c r="E79" s="232">
        <v>544398</v>
      </c>
      <c r="F79" s="232">
        <v>0</v>
      </c>
      <c r="G79" s="232">
        <v>0</v>
      </c>
      <c r="H79" s="232">
        <v>544398</v>
      </c>
      <c r="I79" s="232">
        <v>823645</v>
      </c>
      <c r="J79" s="232">
        <v>0</v>
      </c>
      <c r="K79" s="232">
        <v>823645</v>
      </c>
      <c r="L79" s="232">
        <v>0</v>
      </c>
      <c r="M79" s="232">
        <v>0</v>
      </c>
      <c r="N79" s="232">
        <v>823645</v>
      </c>
    </row>
    <row r="80" spans="1:14" ht="10.7" customHeight="1">
      <c r="A80" s="242" t="s">
        <v>111</v>
      </c>
      <c r="B80" s="241" t="s">
        <v>308</v>
      </c>
      <c r="C80" s="231">
        <v>255824271</v>
      </c>
      <c r="D80" s="232">
        <v>0</v>
      </c>
      <c r="E80" s="232">
        <v>255824271</v>
      </c>
      <c r="F80" s="232">
        <v>51164853</v>
      </c>
      <c r="G80" s="232">
        <v>204659418</v>
      </c>
      <c r="H80" s="232">
        <v>0</v>
      </c>
      <c r="I80" s="232">
        <v>255824271</v>
      </c>
      <c r="J80" s="232">
        <v>0</v>
      </c>
      <c r="K80" s="232">
        <v>255824271</v>
      </c>
      <c r="L80" s="232">
        <v>51164853</v>
      </c>
      <c r="M80" s="232">
        <v>204659418</v>
      </c>
      <c r="N80" s="232">
        <v>0</v>
      </c>
    </row>
    <row r="81" spans="1:14" ht="10.7" customHeight="1">
      <c r="A81" s="240"/>
      <c r="B81" s="241" t="s">
        <v>309</v>
      </c>
      <c r="C81" s="231">
        <v>0</v>
      </c>
      <c r="D81" s="232">
        <v>0</v>
      </c>
      <c r="E81" s="232">
        <v>0</v>
      </c>
      <c r="F81" s="232">
        <v>0</v>
      </c>
      <c r="G81" s="232">
        <v>0</v>
      </c>
      <c r="H81" s="232">
        <v>0</v>
      </c>
      <c r="I81" s="232">
        <v>0</v>
      </c>
      <c r="J81" s="232">
        <v>0</v>
      </c>
      <c r="K81" s="232">
        <v>0</v>
      </c>
      <c r="L81" s="232">
        <v>0</v>
      </c>
      <c r="M81" s="232">
        <v>0</v>
      </c>
      <c r="N81" s="232">
        <v>0</v>
      </c>
    </row>
    <row r="82" spans="1:14" ht="10.7" customHeight="1">
      <c r="A82" s="240"/>
      <c r="B82" s="241" t="s">
        <v>582</v>
      </c>
      <c r="C82" s="231">
        <v>0</v>
      </c>
      <c r="D82" s="232">
        <v>0</v>
      </c>
      <c r="E82" s="232">
        <v>0</v>
      </c>
      <c r="F82" s="232">
        <v>0</v>
      </c>
      <c r="G82" s="232">
        <v>0</v>
      </c>
      <c r="H82" s="232">
        <v>0</v>
      </c>
      <c r="I82" s="232">
        <v>0</v>
      </c>
      <c r="J82" s="232">
        <v>0</v>
      </c>
      <c r="K82" s="232">
        <v>0</v>
      </c>
      <c r="L82" s="232">
        <v>0</v>
      </c>
      <c r="M82" s="232">
        <v>0</v>
      </c>
      <c r="N82" s="232">
        <v>0</v>
      </c>
    </row>
    <row r="83" spans="1:14" ht="10.7" customHeight="1">
      <c r="A83" s="242" t="s">
        <v>243</v>
      </c>
      <c r="B83" s="241" t="s">
        <v>117</v>
      </c>
      <c r="C83" s="231">
        <v>0</v>
      </c>
      <c r="D83" s="232">
        <v>0</v>
      </c>
      <c r="E83" s="232">
        <v>0</v>
      </c>
      <c r="F83" s="232">
        <v>0</v>
      </c>
      <c r="G83" s="232">
        <v>0</v>
      </c>
      <c r="H83" s="232">
        <v>0</v>
      </c>
      <c r="I83" s="232">
        <v>0</v>
      </c>
      <c r="J83" s="232">
        <v>0</v>
      </c>
      <c r="K83" s="232">
        <v>0</v>
      </c>
      <c r="L83" s="232">
        <v>0</v>
      </c>
      <c r="M83" s="232">
        <v>0</v>
      </c>
      <c r="N83" s="232">
        <v>0</v>
      </c>
    </row>
    <row r="84" spans="1:14" ht="10.7" customHeight="1">
      <c r="A84" s="240"/>
      <c r="B84" s="241" t="s">
        <v>310</v>
      </c>
      <c r="C84" s="231">
        <v>0</v>
      </c>
      <c r="D84" s="232">
        <v>0</v>
      </c>
      <c r="E84" s="232">
        <v>0</v>
      </c>
      <c r="F84" s="232">
        <v>0</v>
      </c>
      <c r="G84" s="232">
        <v>0</v>
      </c>
      <c r="H84" s="232">
        <v>0</v>
      </c>
      <c r="I84" s="232">
        <v>0</v>
      </c>
      <c r="J84" s="232">
        <v>0</v>
      </c>
      <c r="K84" s="232">
        <v>0</v>
      </c>
      <c r="L84" s="232">
        <v>0</v>
      </c>
      <c r="M84" s="232">
        <v>0</v>
      </c>
      <c r="N84" s="232">
        <v>0</v>
      </c>
    </row>
    <row r="85" spans="1:14" ht="10.7" customHeight="1">
      <c r="A85" s="242" t="s">
        <v>244</v>
      </c>
      <c r="B85" s="241" t="s">
        <v>245</v>
      </c>
      <c r="C85" s="231">
        <v>0</v>
      </c>
      <c r="D85" s="232">
        <v>0</v>
      </c>
      <c r="E85" s="232">
        <v>0</v>
      </c>
      <c r="F85" s="232">
        <v>0</v>
      </c>
      <c r="G85" s="232">
        <v>0</v>
      </c>
      <c r="H85" s="232">
        <v>0</v>
      </c>
      <c r="I85" s="232">
        <v>0</v>
      </c>
      <c r="J85" s="232">
        <v>0</v>
      </c>
      <c r="K85" s="232">
        <v>0</v>
      </c>
      <c r="L85" s="232">
        <v>0</v>
      </c>
      <c r="M85" s="232">
        <v>0</v>
      </c>
      <c r="N85" s="232">
        <v>0</v>
      </c>
    </row>
    <row r="86" spans="1:14" ht="10.7" customHeight="1">
      <c r="A86" s="242">
        <v>9</v>
      </c>
      <c r="B86" s="241" t="s">
        <v>246</v>
      </c>
      <c r="C86" s="231">
        <v>0</v>
      </c>
      <c r="D86" s="232">
        <v>0</v>
      </c>
      <c r="E86" s="232">
        <v>0</v>
      </c>
      <c r="F86" s="232">
        <v>0</v>
      </c>
      <c r="G86" s="232">
        <v>0</v>
      </c>
      <c r="H86" s="232">
        <v>0</v>
      </c>
      <c r="I86" s="232">
        <v>0</v>
      </c>
      <c r="J86" s="232">
        <v>0</v>
      </c>
      <c r="K86" s="232">
        <v>0</v>
      </c>
      <c r="L86" s="232">
        <v>0</v>
      </c>
      <c r="M86" s="232">
        <v>0</v>
      </c>
      <c r="N86" s="232">
        <v>0</v>
      </c>
    </row>
    <row r="87" spans="1:14" ht="10.7" customHeight="1">
      <c r="A87" s="242" t="s">
        <v>112</v>
      </c>
      <c r="B87" s="241" t="s">
        <v>26</v>
      </c>
      <c r="C87" s="231">
        <v>0</v>
      </c>
      <c r="D87" s="232">
        <v>0</v>
      </c>
      <c r="E87" s="232">
        <v>0</v>
      </c>
      <c r="F87" s="232">
        <v>0</v>
      </c>
      <c r="G87" s="232">
        <v>0</v>
      </c>
      <c r="H87" s="232">
        <v>0</v>
      </c>
      <c r="I87" s="232">
        <v>0</v>
      </c>
      <c r="J87" s="232">
        <v>0</v>
      </c>
      <c r="K87" s="232">
        <v>0</v>
      </c>
      <c r="L87" s="232">
        <v>0</v>
      </c>
      <c r="M87" s="232">
        <v>0</v>
      </c>
      <c r="N87" s="232">
        <v>0</v>
      </c>
    </row>
    <row r="88" spans="1:14" ht="10.7" customHeight="1">
      <c r="A88" s="242" t="s">
        <v>114</v>
      </c>
      <c r="B88" s="241" t="s">
        <v>27</v>
      </c>
      <c r="C88" s="231">
        <v>0</v>
      </c>
      <c r="D88" s="232">
        <v>0</v>
      </c>
      <c r="E88" s="232">
        <v>0</v>
      </c>
      <c r="F88" s="232">
        <v>0</v>
      </c>
      <c r="G88" s="232">
        <v>0</v>
      </c>
      <c r="H88" s="232">
        <v>0</v>
      </c>
      <c r="I88" s="232">
        <v>0</v>
      </c>
      <c r="J88" s="232">
        <v>0</v>
      </c>
      <c r="K88" s="232">
        <v>0</v>
      </c>
      <c r="L88" s="232">
        <v>0</v>
      </c>
      <c r="M88" s="232">
        <v>0</v>
      </c>
      <c r="N88" s="232">
        <v>0</v>
      </c>
    </row>
    <row r="89" spans="1:14" ht="10.7" customHeight="1">
      <c r="A89" s="242" t="s">
        <v>115</v>
      </c>
      <c r="B89" s="241" t="s">
        <v>247</v>
      </c>
      <c r="C89" s="231">
        <v>0</v>
      </c>
      <c r="D89" s="232">
        <v>0</v>
      </c>
      <c r="E89" s="232">
        <v>0</v>
      </c>
      <c r="F89" s="232">
        <v>0</v>
      </c>
      <c r="G89" s="232">
        <v>0</v>
      </c>
      <c r="H89" s="232">
        <v>0</v>
      </c>
      <c r="I89" s="232">
        <v>0</v>
      </c>
      <c r="J89" s="232">
        <v>0</v>
      </c>
      <c r="K89" s="232">
        <v>0</v>
      </c>
      <c r="L89" s="232">
        <v>0</v>
      </c>
      <c r="M89" s="232">
        <v>0</v>
      </c>
      <c r="N89" s="232">
        <v>0</v>
      </c>
    </row>
    <row r="90" spans="1:14" ht="10.7" customHeight="1">
      <c r="A90" s="242" t="s">
        <v>116</v>
      </c>
      <c r="B90" s="241" t="s">
        <v>135</v>
      </c>
      <c r="C90" s="231">
        <v>0</v>
      </c>
      <c r="D90" s="232">
        <v>0</v>
      </c>
      <c r="E90" s="232">
        <v>0</v>
      </c>
      <c r="F90" s="232">
        <v>0</v>
      </c>
      <c r="G90" s="232">
        <v>0</v>
      </c>
      <c r="H90" s="232">
        <v>0</v>
      </c>
      <c r="I90" s="232">
        <v>0</v>
      </c>
      <c r="J90" s="232">
        <v>0</v>
      </c>
      <c r="K90" s="232">
        <v>0</v>
      </c>
      <c r="L90" s="232">
        <v>0</v>
      </c>
      <c r="M90" s="232">
        <v>0</v>
      </c>
      <c r="N90" s="232">
        <v>0</v>
      </c>
    </row>
    <row r="91" spans="1:14" ht="10.7" customHeight="1">
      <c r="A91" s="242" t="s">
        <v>118</v>
      </c>
      <c r="B91" s="241" t="s">
        <v>34</v>
      </c>
      <c r="C91" s="231">
        <v>0</v>
      </c>
      <c r="D91" s="232">
        <v>0</v>
      </c>
      <c r="E91" s="232">
        <v>0</v>
      </c>
      <c r="F91" s="232">
        <v>0</v>
      </c>
      <c r="G91" s="232">
        <v>0</v>
      </c>
      <c r="H91" s="232">
        <v>0</v>
      </c>
      <c r="I91" s="232">
        <v>0</v>
      </c>
      <c r="J91" s="232">
        <v>0</v>
      </c>
      <c r="K91" s="232">
        <v>0</v>
      </c>
      <c r="L91" s="232">
        <v>0</v>
      </c>
      <c r="M91" s="232">
        <v>0</v>
      </c>
      <c r="N91" s="232">
        <v>0</v>
      </c>
    </row>
    <row r="92" spans="1:14" ht="10.7" customHeight="1">
      <c r="A92" s="242">
        <v>10</v>
      </c>
      <c r="B92" s="241" t="s">
        <v>311</v>
      </c>
      <c r="C92" s="231">
        <v>497255688</v>
      </c>
      <c r="D92" s="232">
        <v>302880083</v>
      </c>
      <c r="E92" s="232">
        <v>194375605</v>
      </c>
      <c r="F92" s="232">
        <v>194375605</v>
      </c>
      <c r="G92" s="232">
        <v>0</v>
      </c>
      <c r="H92" s="232">
        <v>0</v>
      </c>
      <c r="I92" s="232">
        <v>810858579</v>
      </c>
      <c r="J92" s="232">
        <v>496015974</v>
      </c>
      <c r="K92" s="232">
        <v>314842605</v>
      </c>
      <c r="L92" s="232">
        <v>299320980</v>
      </c>
      <c r="M92" s="232">
        <v>15521625</v>
      </c>
      <c r="N92" s="232">
        <v>0</v>
      </c>
    </row>
    <row r="93" spans="1:14" ht="10.7" customHeight="1">
      <c r="A93" s="242" t="s">
        <v>120</v>
      </c>
      <c r="B93" s="241" t="s">
        <v>119</v>
      </c>
      <c r="C93" s="231">
        <v>0</v>
      </c>
      <c r="D93" s="232">
        <v>0</v>
      </c>
      <c r="E93" s="232">
        <v>0</v>
      </c>
      <c r="F93" s="232">
        <v>0</v>
      </c>
      <c r="G93" s="232">
        <v>0</v>
      </c>
      <c r="H93" s="232">
        <v>0</v>
      </c>
      <c r="I93" s="232">
        <v>0</v>
      </c>
      <c r="J93" s="232">
        <v>0</v>
      </c>
      <c r="K93" s="232">
        <v>0</v>
      </c>
      <c r="L93" s="232">
        <v>0</v>
      </c>
      <c r="M93" s="232">
        <v>0</v>
      </c>
      <c r="N93" s="232">
        <v>0</v>
      </c>
    </row>
    <row r="94" spans="1:14" ht="10.7" customHeight="1">
      <c r="A94" s="240"/>
      <c r="B94" s="241" t="s">
        <v>248</v>
      </c>
      <c r="C94" s="231">
        <v>0</v>
      </c>
      <c r="D94" s="232">
        <v>0</v>
      </c>
      <c r="E94" s="232">
        <v>0</v>
      </c>
      <c r="F94" s="232">
        <v>0</v>
      </c>
      <c r="G94" s="232">
        <v>0</v>
      </c>
      <c r="H94" s="232">
        <v>0</v>
      </c>
      <c r="I94" s="232">
        <v>0</v>
      </c>
      <c r="J94" s="232">
        <v>0</v>
      </c>
      <c r="K94" s="232">
        <v>0</v>
      </c>
      <c r="L94" s="232">
        <v>0</v>
      </c>
      <c r="M94" s="232">
        <v>0</v>
      </c>
      <c r="N94" s="232">
        <v>0</v>
      </c>
    </row>
    <row r="95" spans="1:14" ht="10.7" customHeight="1">
      <c r="A95" s="240"/>
      <c r="B95" s="241" t="s">
        <v>249</v>
      </c>
      <c r="C95" s="231">
        <v>0</v>
      </c>
      <c r="D95" s="232">
        <v>0</v>
      </c>
      <c r="E95" s="232">
        <v>0</v>
      </c>
      <c r="F95" s="232">
        <v>0</v>
      </c>
      <c r="G95" s="232">
        <v>0</v>
      </c>
      <c r="H95" s="232">
        <v>0</v>
      </c>
      <c r="I95" s="232">
        <v>0</v>
      </c>
      <c r="J95" s="232">
        <v>0</v>
      </c>
      <c r="K95" s="232">
        <v>0</v>
      </c>
      <c r="L95" s="232">
        <v>0</v>
      </c>
      <c r="M95" s="232">
        <v>0</v>
      </c>
      <c r="N95" s="232">
        <v>0</v>
      </c>
    </row>
    <row r="96" spans="1:14" ht="10.7" customHeight="1">
      <c r="A96" s="242" t="s">
        <v>121</v>
      </c>
      <c r="B96" s="241" t="s">
        <v>250</v>
      </c>
      <c r="C96" s="231">
        <v>0</v>
      </c>
      <c r="D96" s="232">
        <v>0</v>
      </c>
      <c r="E96" s="232">
        <v>0</v>
      </c>
      <c r="F96" s="232">
        <v>0</v>
      </c>
      <c r="G96" s="232">
        <v>0</v>
      </c>
      <c r="H96" s="232">
        <v>0</v>
      </c>
      <c r="I96" s="232">
        <v>0</v>
      </c>
      <c r="J96" s="232">
        <v>0</v>
      </c>
      <c r="K96" s="232">
        <v>0</v>
      </c>
      <c r="L96" s="232">
        <v>0</v>
      </c>
      <c r="M96" s="232">
        <v>0</v>
      </c>
      <c r="N96" s="232">
        <v>0</v>
      </c>
    </row>
    <row r="97" spans="1:14" ht="10.7" customHeight="1">
      <c r="A97" s="240"/>
      <c r="B97" s="241" t="s">
        <v>248</v>
      </c>
      <c r="C97" s="231">
        <v>0</v>
      </c>
      <c r="D97" s="232">
        <v>0</v>
      </c>
      <c r="E97" s="232">
        <v>0</v>
      </c>
      <c r="F97" s="232">
        <v>0</v>
      </c>
      <c r="G97" s="232">
        <v>0</v>
      </c>
      <c r="H97" s="232">
        <v>0</v>
      </c>
      <c r="I97" s="232">
        <v>0</v>
      </c>
      <c r="J97" s="232">
        <v>0</v>
      </c>
      <c r="K97" s="232">
        <v>0</v>
      </c>
      <c r="L97" s="232">
        <v>0</v>
      </c>
      <c r="M97" s="232">
        <v>0</v>
      </c>
      <c r="N97" s="232">
        <v>0</v>
      </c>
    </row>
    <row r="98" spans="1:14" ht="10.7" customHeight="1">
      <c r="A98" s="240"/>
      <c r="B98" s="241" t="s">
        <v>249</v>
      </c>
      <c r="C98" s="231">
        <v>0</v>
      </c>
      <c r="D98" s="232">
        <v>0</v>
      </c>
      <c r="E98" s="232">
        <v>0</v>
      </c>
      <c r="F98" s="232">
        <v>0</v>
      </c>
      <c r="G98" s="232">
        <v>0</v>
      </c>
      <c r="H98" s="232">
        <v>0</v>
      </c>
      <c r="I98" s="232">
        <v>0</v>
      </c>
      <c r="J98" s="232">
        <v>0</v>
      </c>
      <c r="K98" s="232">
        <v>0</v>
      </c>
      <c r="L98" s="232">
        <v>0</v>
      </c>
      <c r="M98" s="232">
        <v>0</v>
      </c>
      <c r="N98" s="232">
        <v>0</v>
      </c>
    </row>
    <row r="99" spans="1:14" ht="10.7" customHeight="1">
      <c r="A99" s="242" t="s">
        <v>122</v>
      </c>
      <c r="B99" s="241" t="s">
        <v>251</v>
      </c>
      <c r="C99" s="231">
        <v>497255688</v>
      </c>
      <c r="D99" s="232">
        <v>302880083</v>
      </c>
      <c r="E99" s="232">
        <v>194375605</v>
      </c>
      <c r="F99" s="232">
        <v>194375605</v>
      </c>
      <c r="G99" s="232">
        <v>0</v>
      </c>
      <c r="H99" s="232">
        <v>0</v>
      </c>
      <c r="I99" s="232">
        <v>810858579</v>
      </c>
      <c r="J99" s="232">
        <v>496015974</v>
      </c>
      <c r="K99" s="232">
        <v>314842605</v>
      </c>
      <c r="L99" s="232">
        <v>299320980</v>
      </c>
      <c r="M99" s="232">
        <v>15521625</v>
      </c>
      <c r="N99" s="232">
        <v>0</v>
      </c>
    </row>
    <row r="100" spans="1:14" ht="10.7" customHeight="1">
      <c r="A100" s="240"/>
      <c r="B100" s="241" t="s">
        <v>248</v>
      </c>
      <c r="C100" s="231">
        <v>432685833</v>
      </c>
      <c r="D100" s="232">
        <v>302880083</v>
      </c>
      <c r="E100" s="232">
        <v>129805750</v>
      </c>
      <c r="F100" s="232">
        <v>129805750</v>
      </c>
      <c r="G100" s="232">
        <v>0</v>
      </c>
      <c r="H100" s="232">
        <v>0</v>
      </c>
      <c r="I100" s="232">
        <v>708594250</v>
      </c>
      <c r="J100" s="232">
        <v>496015974</v>
      </c>
      <c r="K100" s="232">
        <v>212578276</v>
      </c>
      <c r="L100" s="232">
        <v>212578276</v>
      </c>
      <c r="M100" s="232">
        <v>0</v>
      </c>
      <c r="N100" s="232">
        <v>0</v>
      </c>
    </row>
    <row r="101" spans="1:14" ht="10.7" customHeight="1">
      <c r="A101" s="240"/>
      <c r="B101" s="241" t="s">
        <v>249</v>
      </c>
      <c r="C101" s="231">
        <v>64569855</v>
      </c>
      <c r="D101" s="232">
        <v>0</v>
      </c>
      <c r="E101" s="232">
        <v>64569855</v>
      </c>
      <c r="F101" s="232">
        <v>64569855</v>
      </c>
      <c r="G101" s="232">
        <v>0</v>
      </c>
      <c r="H101" s="232">
        <v>0</v>
      </c>
      <c r="I101" s="232">
        <v>102264329</v>
      </c>
      <c r="J101" s="232">
        <v>0</v>
      </c>
      <c r="K101" s="232">
        <v>102264329</v>
      </c>
      <c r="L101" s="232">
        <v>86742704</v>
      </c>
      <c r="M101" s="232">
        <v>15521625</v>
      </c>
      <c r="N101" s="232">
        <v>0</v>
      </c>
    </row>
    <row r="102" spans="1:14" ht="10.7" customHeight="1">
      <c r="A102" s="242">
        <v>11</v>
      </c>
      <c r="B102" s="241" t="s">
        <v>66</v>
      </c>
      <c r="C102" s="231">
        <v>315123066</v>
      </c>
      <c r="D102" s="232">
        <v>41904820</v>
      </c>
      <c r="E102" s="232">
        <v>273218246</v>
      </c>
      <c r="F102" s="232">
        <v>175522690</v>
      </c>
      <c r="G102" s="232">
        <v>97695556</v>
      </c>
      <c r="H102" s="232">
        <v>0</v>
      </c>
      <c r="I102" s="232">
        <v>532405157</v>
      </c>
      <c r="J102" s="232">
        <v>154558997</v>
      </c>
      <c r="K102" s="232">
        <v>377846160</v>
      </c>
      <c r="L102" s="232">
        <v>279669490</v>
      </c>
      <c r="M102" s="232">
        <v>98176670</v>
      </c>
      <c r="N102" s="232">
        <v>0</v>
      </c>
    </row>
    <row r="103" spans="1:14" ht="10.7" customHeight="1">
      <c r="A103" s="242" t="s">
        <v>123</v>
      </c>
      <c r="B103" s="241" t="s">
        <v>124</v>
      </c>
      <c r="C103" s="231">
        <v>0</v>
      </c>
      <c r="D103" s="232">
        <v>0</v>
      </c>
      <c r="E103" s="232">
        <v>0</v>
      </c>
      <c r="F103" s="232">
        <v>0</v>
      </c>
      <c r="G103" s="232">
        <v>0</v>
      </c>
      <c r="H103" s="232">
        <v>0</v>
      </c>
      <c r="I103" s="232">
        <v>0</v>
      </c>
      <c r="J103" s="232">
        <v>0</v>
      </c>
      <c r="K103" s="232">
        <v>0</v>
      </c>
      <c r="L103" s="232">
        <v>0</v>
      </c>
      <c r="M103" s="232">
        <v>0</v>
      </c>
      <c r="N103" s="232">
        <v>0</v>
      </c>
    </row>
    <row r="104" spans="1:14" ht="10.7" customHeight="1">
      <c r="A104" s="242" t="s">
        <v>125</v>
      </c>
      <c r="B104" s="241" t="s">
        <v>252</v>
      </c>
      <c r="C104" s="231">
        <v>70379820</v>
      </c>
      <c r="D104" s="232">
        <v>40379820</v>
      </c>
      <c r="E104" s="232">
        <v>30000000</v>
      </c>
      <c r="F104" s="232">
        <v>20000000</v>
      </c>
      <c r="G104" s="232">
        <v>10000000</v>
      </c>
      <c r="H104" s="232">
        <v>0</v>
      </c>
      <c r="I104" s="232">
        <v>223348997</v>
      </c>
      <c r="J104" s="232">
        <v>153033997</v>
      </c>
      <c r="K104" s="232">
        <v>70315000</v>
      </c>
      <c r="L104" s="232">
        <v>60315000</v>
      </c>
      <c r="M104" s="232">
        <v>10000000</v>
      </c>
      <c r="N104" s="232">
        <v>0</v>
      </c>
    </row>
    <row r="105" spans="1:14" ht="10.7" customHeight="1">
      <c r="A105" s="240"/>
      <c r="B105" s="241" t="s">
        <v>253</v>
      </c>
      <c r="C105" s="231">
        <v>7950000</v>
      </c>
      <c r="D105" s="232">
        <v>7950000</v>
      </c>
      <c r="E105" s="232">
        <v>0</v>
      </c>
      <c r="F105" s="232">
        <v>0</v>
      </c>
      <c r="G105" s="232">
        <v>0</v>
      </c>
      <c r="H105" s="232">
        <v>0</v>
      </c>
      <c r="I105" s="232">
        <v>37400000</v>
      </c>
      <c r="J105" s="232">
        <v>37400000</v>
      </c>
      <c r="K105" s="232">
        <v>0</v>
      </c>
      <c r="L105" s="232">
        <v>0</v>
      </c>
      <c r="M105" s="232">
        <v>0</v>
      </c>
      <c r="N105" s="232">
        <v>0</v>
      </c>
    </row>
    <row r="106" spans="1:14" ht="10.7" customHeight="1">
      <c r="A106" s="240"/>
      <c r="B106" s="241" t="s">
        <v>254</v>
      </c>
      <c r="C106" s="231">
        <v>3529820</v>
      </c>
      <c r="D106" s="232">
        <v>3529820</v>
      </c>
      <c r="E106" s="232">
        <v>0</v>
      </c>
      <c r="F106" s="232">
        <v>0</v>
      </c>
      <c r="G106" s="232">
        <v>0</v>
      </c>
      <c r="H106" s="232">
        <v>0</v>
      </c>
      <c r="I106" s="232">
        <v>66833997</v>
      </c>
      <c r="J106" s="232">
        <v>66833997</v>
      </c>
      <c r="K106" s="232">
        <v>0</v>
      </c>
      <c r="L106" s="232">
        <v>0</v>
      </c>
      <c r="M106" s="232">
        <v>0</v>
      </c>
      <c r="N106" s="232">
        <v>0</v>
      </c>
    </row>
    <row r="107" spans="1:14" ht="10.7" customHeight="1">
      <c r="A107" s="242" t="s">
        <v>126</v>
      </c>
      <c r="B107" s="241" t="s">
        <v>255</v>
      </c>
      <c r="C107" s="231">
        <v>1525000</v>
      </c>
      <c r="D107" s="232">
        <v>1525000</v>
      </c>
      <c r="E107" s="232">
        <v>0</v>
      </c>
      <c r="F107" s="232">
        <v>0</v>
      </c>
      <c r="G107" s="232">
        <v>0</v>
      </c>
      <c r="H107" s="232">
        <v>0</v>
      </c>
      <c r="I107" s="232">
        <v>1525000</v>
      </c>
      <c r="J107" s="232">
        <v>1525000</v>
      </c>
      <c r="K107" s="232">
        <v>0</v>
      </c>
      <c r="L107" s="232">
        <v>0</v>
      </c>
      <c r="M107" s="232">
        <v>0</v>
      </c>
      <c r="N107" s="232">
        <v>0</v>
      </c>
    </row>
    <row r="108" spans="1:14" ht="10.7" customHeight="1">
      <c r="A108" s="240"/>
      <c r="B108" s="241" t="s">
        <v>128</v>
      </c>
      <c r="C108" s="231">
        <v>0</v>
      </c>
      <c r="D108" s="232">
        <v>0</v>
      </c>
      <c r="E108" s="232">
        <v>0</v>
      </c>
      <c r="F108" s="232">
        <v>0</v>
      </c>
      <c r="G108" s="232">
        <v>0</v>
      </c>
      <c r="H108" s="232">
        <v>0</v>
      </c>
      <c r="I108" s="232">
        <v>0</v>
      </c>
      <c r="J108" s="232">
        <v>0</v>
      </c>
      <c r="K108" s="232">
        <v>0</v>
      </c>
      <c r="L108" s="232">
        <v>0</v>
      </c>
      <c r="M108" s="232">
        <v>0</v>
      </c>
      <c r="N108" s="232">
        <v>0</v>
      </c>
    </row>
    <row r="109" spans="1:14" ht="10.7" customHeight="1">
      <c r="A109" s="242" t="s">
        <v>127</v>
      </c>
      <c r="B109" s="241" t="s">
        <v>130</v>
      </c>
      <c r="C109" s="231">
        <v>235098000</v>
      </c>
      <c r="D109" s="232">
        <v>0</v>
      </c>
      <c r="E109" s="232">
        <v>235098000</v>
      </c>
      <c r="F109" s="232">
        <v>155502000</v>
      </c>
      <c r="G109" s="232">
        <v>79596000</v>
      </c>
      <c r="H109" s="232">
        <v>0</v>
      </c>
      <c r="I109" s="232">
        <v>298898000</v>
      </c>
      <c r="J109" s="232">
        <v>0</v>
      </c>
      <c r="K109" s="232">
        <v>298898000</v>
      </c>
      <c r="L109" s="232">
        <v>219302000</v>
      </c>
      <c r="M109" s="232">
        <v>79596000</v>
      </c>
      <c r="N109" s="232">
        <v>0</v>
      </c>
    </row>
    <row r="110" spans="1:14" ht="10.7" customHeight="1">
      <c r="A110" s="242" t="s">
        <v>129</v>
      </c>
      <c r="B110" s="241" t="s">
        <v>132</v>
      </c>
      <c r="C110" s="231">
        <v>0</v>
      </c>
      <c r="D110" s="232">
        <v>0</v>
      </c>
      <c r="E110" s="232">
        <v>0</v>
      </c>
      <c r="F110" s="232">
        <v>0</v>
      </c>
      <c r="G110" s="232">
        <v>0</v>
      </c>
      <c r="H110" s="232">
        <v>0</v>
      </c>
      <c r="I110" s="232">
        <v>0</v>
      </c>
      <c r="J110" s="232">
        <v>0</v>
      </c>
      <c r="K110" s="232">
        <v>0</v>
      </c>
      <c r="L110" s="232">
        <v>0</v>
      </c>
      <c r="M110" s="232">
        <v>0</v>
      </c>
      <c r="N110" s="232">
        <v>0</v>
      </c>
    </row>
    <row r="111" spans="1:14" ht="10.7" customHeight="1">
      <c r="A111" s="242" t="s">
        <v>131</v>
      </c>
      <c r="B111" s="241" t="s">
        <v>173</v>
      </c>
      <c r="C111" s="231">
        <v>0</v>
      </c>
      <c r="D111" s="232">
        <v>0</v>
      </c>
      <c r="E111" s="232">
        <v>0</v>
      </c>
      <c r="F111" s="232">
        <v>0</v>
      </c>
      <c r="G111" s="232">
        <v>0</v>
      </c>
      <c r="H111" s="232">
        <v>0</v>
      </c>
      <c r="I111" s="232">
        <v>0</v>
      </c>
      <c r="J111" s="232">
        <v>0</v>
      </c>
      <c r="K111" s="232">
        <v>0</v>
      </c>
      <c r="L111" s="232">
        <v>0</v>
      </c>
      <c r="M111" s="232">
        <v>0</v>
      </c>
      <c r="N111" s="232">
        <v>0</v>
      </c>
    </row>
    <row r="112" spans="1:14" ht="10.7" customHeight="1">
      <c r="A112" s="242" t="s">
        <v>133</v>
      </c>
      <c r="B112" s="241" t="s">
        <v>256</v>
      </c>
      <c r="C112" s="231">
        <v>0</v>
      </c>
      <c r="D112" s="232">
        <v>0</v>
      </c>
      <c r="E112" s="232">
        <v>0</v>
      </c>
      <c r="F112" s="232">
        <v>0</v>
      </c>
      <c r="G112" s="232">
        <v>0</v>
      </c>
      <c r="H112" s="232">
        <v>0</v>
      </c>
      <c r="I112" s="232">
        <v>0</v>
      </c>
      <c r="J112" s="232">
        <v>0</v>
      </c>
      <c r="K112" s="232">
        <v>0</v>
      </c>
      <c r="L112" s="232">
        <v>0</v>
      </c>
      <c r="M112" s="232">
        <v>0</v>
      </c>
      <c r="N112" s="232">
        <v>0</v>
      </c>
    </row>
    <row r="113" spans="1:14" ht="10.7" customHeight="1">
      <c r="A113" s="242" t="s">
        <v>134</v>
      </c>
      <c r="B113" s="241" t="s">
        <v>257</v>
      </c>
      <c r="C113" s="231">
        <v>8120246</v>
      </c>
      <c r="D113" s="232">
        <v>0</v>
      </c>
      <c r="E113" s="232">
        <v>8120246</v>
      </c>
      <c r="F113" s="232">
        <v>2069</v>
      </c>
      <c r="G113" s="232">
        <v>8099556</v>
      </c>
      <c r="H113" s="232">
        <v>0</v>
      </c>
      <c r="I113" s="232">
        <v>8633160</v>
      </c>
      <c r="J113" s="232">
        <v>0</v>
      </c>
      <c r="K113" s="232">
        <v>8633160</v>
      </c>
      <c r="L113" s="232">
        <v>5249</v>
      </c>
      <c r="M113" s="232">
        <v>8580670</v>
      </c>
      <c r="N113" s="232">
        <v>0</v>
      </c>
    </row>
    <row r="114" spans="1:14" ht="10.7" customHeight="1">
      <c r="A114" s="240"/>
      <c r="B114" s="241" t="s">
        <v>549</v>
      </c>
      <c r="C114" s="231">
        <v>0</v>
      </c>
      <c r="D114" s="232">
        <v>0</v>
      </c>
      <c r="E114" s="232">
        <v>0</v>
      </c>
      <c r="F114" s="232">
        <v>0</v>
      </c>
      <c r="G114" s="232">
        <v>0</v>
      </c>
      <c r="H114" s="232">
        <v>0</v>
      </c>
      <c r="I114" s="232">
        <v>0</v>
      </c>
      <c r="J114" s="232">
        <v>0</v>
      </c>
      <c r="K114" s="232">
        <v>0</v>
      </c>
      <c r="L114" s="232">
        <v>0</v>
      </c>
      <c r="M114" s="232">
        <v>0</v>
      </c>
      <c r="N114" s="232">
        <v>0</v>
      </c>
    </row>
    <row r="115" spans="1:14" ht="10.7" customHeight="1">
      <c r="A115" s="242">
        <v>12</v>
      </c>
      <c r="B115" s="241" t="s">
        <v>258</v>
      </c>
      <c r="C115" s="231">
        <v>0</v>
      </c>
      <c r="D115" s="232">
        <v>0</v>
      </c>
      <c r="E115" s="232">
        <v>0</v>
      </c>
      <c r="F115" s="232">
        <v>0</v>
      </c>
      <c r="G115" s="232">
        <v>0</v>
      </c>
      <c r="H115" s="232">
        <v>0</v>
      </c>
      <c r="I115" s="232">
        <v>0</v>
      </c>
      <c r="J115" s="232">
        <v>0</v>
      </c>
      <c r="K115" s="232">
        <v>0</v>
      </c>
      <c r="L115" s="232">
        <v>0</v>
      </c>
      <c r="M115" s="232">
        <v>0</v>
      </c>
      <c r="N115" s="232">
        <v>0</v>
      </c>
    </row>
    <row r="116" spans="1:14" ht="10.7" customHeight="1">
      <c r="A116" s="240"/>
      <c r="B116" s="241" t="s">
        <v>259</v>
      </c>
      <c r="C116" s="231">
        <v>0</v>
      </c>
      <c r="D116" s="232">
        <v>0</v>
      </c>
      <c r="E116" s="232">
        <v>0</v>
      </c>
      <c r="F116" s="232">
        <v>0</v>
      </c>
      <c r="G116" s="232">
        <v>0</v>
      </c>
      <c r="H116" s="232">
        <v>0</v>
      </c>
      <c r="I116" s="232">
        <v>0</v>
      </c>
      <c r="J116" s="232">
        <v>0</v>
      </c>
      <c r="K116" s="232">
        <v>0</v>
      </c>
      <c r="L116" s="232">
        <v>0</v>
      </c>
      <c r="M116" s="232">
        <v>0</v>
      </c>
      <c r="N116" s="232">
        <v>0</v>
      </c>
    </row>
    <row r="117" spans="1:14" ht="10.7" customHeight="1">
      <c r="A117" s="242">
        <v>13</v>
      </c>
      <c r="B117" s="241" t="s">
        <v>312</v>
      </c>
      <c r="C117" s="231">
        <v>0</v>
      </c>
      <c r="D117" s="232">
        <v>0</v>
      </c>
      <c r="E117" s="232">
        <v>0</v>
      </c>
      <c r="F117" s="232">
        <v>0</v>
      </c>
      <c r="G117" s="232">
        <v>0</v>
      </c>
      <c r="H117" s="232">
        <v>0</v>
      </c>
      <c r="I117" s="232">
        <v>92884743</v>
      </c>
      <c r="J117" s="232">
        <v>0</v>
      </c>
      <c r="K117" s="232">
        <v>92884743</v>
      </c>
      <c r="L117" s="232">
        <v>92884743</v>
      </c>
      <c r="M117" s="232">
        <v>0</v>
      </c>
      <c r="N117" s="232">
        <v>0</v>
      </c>
    </row>
    <row r="118" spans="1:14" ht="10.7" customHeight="1">
      <c r="A118" s="240"/>
      <c r="B118" s="241" t="s">
        <v>260</v>
      </c>
      <c r="C118" s="231">
        <v>0</v>
      </c>
      <c r="D118" s="232">
        <v>0</v>
      </c>
      <c r="E118" s="232">
        <v>0</v>
      </c>
      <c r="F118" s="232">
        <v>0</v>
      </c>
      <c r="G118" s="232">
        <v>0</v>
      </c>
      <c r="H118" s="232">
        <v>0</v>
      </c>
      <c r="I118" s="232">
        <v>0</v>
      </c>
      <c r="J118" s="232">
        <v>0</v>
      </c>
      <c r="K118" s="232">
        <v>0</v>
      </c>
      <c r="L118" s="232">
        <v>0</v>
      </c>
      <c r="M118" s="232">
        <v>0</v>
      </c>
      <c r="N118" s="232">
        <v>0</v>
      </c>
    </row>
    <row r="119" spans="1:14" ht="10.7" customHeight="1">
      <c r="A119" s="240"/>
      <c r="B119" s="241" t="s">
        <v>261</v>
      </c>
      <c r="C119" s="231">
        <v>0</v>
      </c>
      <c r="D119" s="232">
        <v>0</v>
      </c>
      <c r="E119" s="232">
        <v>0</v>
      </c>
      <c r="F119" s="232">
        <v>0</v>
      </c>
      <c r="G119" s="232">
        <v>0</v>
      </c>
      <c r="H119" s="232">
        <v>0</v>
      </c>
      <c r="I119" s="232">
        <v>92884743</v>
      </c>
      <c r="J119" s="232">
        <v>0</v>
      </c>
      <c r="K119" s="232">
        <v>92884743</v>
      </c>
      <c r="L119" s="232">
        <v>92884743</v>
      </c>
      <c r="M119" s="232">
        <v>0</v>
      </c>
      <c r="N119" s="232">
        <v>0</v>
      </c>
    </row>
    <row r="120" spans="1:14" ht="10.7" customHeight="1">
      <c r="A120" s="242" t="s">
        <v>262</v>
      </c>
      <c r="B120" s="241" t="s">
        <v>263</v>
      </c>
      <c r="C120" s="231">
        <v>0</v>
      </c>
      <c r="D120" s="232">
        <v>0</v>
      </c>
      <c r="E120" s="232">
        <v>0</v>
      </c>
      <c r="F120" s="232">
        <v>0</v>
      </c>
      <c r="G120" s="232">
        <v>0</v>
      </c>
      <c r="H120" s="232">
        <v>0</v>
      </c>
      <c r="I120" s="232">
        <v>0</v>
      </c>
      <c r="J120" s="232">
        <v>0</v>
      </c>
      <c r="K120" s="232">
        <v>0</v>
      </c>
      <c r="L120" s="232">
        <v>0</v>
      </c>
      <c r="M120" s="232">
        <v>0</v>
      </c>
      <c r="N120" s="232">
        <v>0</v>
      </c>
    </row>
    <row r="121" spans="1:14" ht="10.7" customHeight="1">
      <c r="A121" s="242" t="s">
        <v>264</v>
      </c>
      <c r="B121" s="241" t="s">
        <v>265</v>
      </c>
      <c r="C121" s="231">
        <v>0</v>
      </c>
      <c r="D121" s="232">
        <v>0</v>
      </c>
      <c r="E121" s="232">
        <v>0</v>
      </c>
      <c r="F121" s="232">
        <v>0</v>
      </c>
      <c r="G121" s="232">
        <v>0</v>
      </c>
      <c r="H121" s="232">
        <v>0</v>
      </c>
      <c r="I121" s="232">
        <v>0</v>
      </c>
      <c r="J121" s="232">
        <v>0</v>
      </c>
      <c r="K121" s="232">
        <v>0</v>
      </c>
      <c r="L121" s="232">
        <v>0</v>
      </c>
      <c r="M121" s="232">
        <v>0</v>
      </c>
      <c r="N121" s="232">
        <v>0</v>
      </c>
    </row>
    <row r="122" spans="1:14" ht="10.7" customHeight="1">
      <c r="A122" s="242" t="s">
        <v>266</v>
      </c>
      <c r="B122" s="241" t="s">
        <v>267</v>
      </c>
      <c r="C122" s="231">
        <v>0</v>
      </c>
      <c r="D122" s="232">
        <v>0</v>
      </c>
      <c r="E122" s="232">
        <v>0</v>
      </c>
      <c r="F122" s="232">
        <v>0</v>
      </c>
      <c r="G122" s="232">
        <v>0</v>
      </c>
      <c r="H122" s="232">
        <v>0</v>
      </c>
      <c r="I122" s="232">
        <v>0</v>
      </c>
      <c r="J122" s="232">
        <v>0</v>
      </c>
      <c r="K122" s="232">
        <v>0</v>
      </c>
      <c r="L122" s="232">
        <v>0</v>
      </c>
      <c r="M122" s="232">
        <v>0</v>
      </c>
      <c r="N122" s="232">
        <v>0</v>
      </c>
    </row>
    <row r="123" spans="1:14" ht="10.7" customHeight="1">
      <c r="A123" s="242" t="s">
        <v>268</v>
      </c>
      <c r="B123" s="241" t="s">
        <v>269</v>
      </c>
      <c r="C123" s="231">
        <v>0</v>
      </c>
      <c r="D123" s="232">
        <v>0</v>
      </c>
      <c r="E123" s="232">
        <v>0</v>
      </c>
      <c r="F123" s="232">
        <v>0</v>
      </c>
      <c r="G123" s="232">
        <v>0</v>
      </c>
      <c r="H123" s="232">
        <v>0</v>
      </c>
      <c r="I123" s="232">
        <v>92884743</v>
      </c>
      <c r="J123" s="232">
        <v>0</v>
      </c>
      <c r="K123" s="232">
        <v>92884743</v>
      </c>
      <c r="L123" s="232">
        <v>92884743</v>
      </c>
      <c r="M123" s="232">
        <v>0</v>
      </c>
      <c r="N123" s="232">
        <v>0</v>
      </c>
    </row>
    <row r="124" spans="1:14" ht="10.7" customHeight="1">
      <c r="A124" s="240"/>
      <c r="B124" s="241" t="s">
        <v>313</v>
      </c>
      <c r="C124" s="231">
        <v>0</v>
      </c>
      <c r="D124" s="232">
        <v>0</v>
      </c>
      <c r="E124" s="232">
        <v>0</v>
      </c>
      <c r="F124" s="232">
        <v>0</v>
      </c>
      <c r="G124" s="232">
        <v>0</v>
      </c>
      <c r="H124" s="232">
        <v>0</v>
      </c>
      <c r="I124" s="232">
        <v>0</v>
      </c>
      <c r="J124" s="232">
        <v>0</v>
      </c>
      <c r="K124" s="232">
        <v>0</v>
      </c>
      <c r="L124" s="232">
        <v>0</v>
      </c>
      <c r="M124" s="232">
        <v>0</v>
      </c>
      <c r="N124" s="232">
        <v>0</v>
      </c>
    </row>
    <row r="125" spans="1:14" ht="10.7" customHeight="1">
      <c r="A125" s="240"/>
      <c r="B125" s="241" t="s">
        <v>270</v>
      </c>
      <c r="C125" s="231">
        <v>0</v>
      </c>
      <c r="D125" s="232">
        <v>0</v>
      </c>
      <c r="E125" s="232">
        <v>0</v>
      </c>
      <c r="F125" s="232">
        <v>0</v>
      </c>
      <c r="G125" s="232">
        <v>0</v>
      </c>
      <c r="H125" s="232">
        <v>0</v>
      </c>
      <c r="I125" s="232">
        <v>92884743</v>
      </c>
      <c r="J125" s="232">
        <v>0</v>
      </c>
      <c r="K125" s="232">
        <v>92884743</v>
      </c>
      <c r="L125" s="232">
        <v>92884743</v>
      </c>
      <c r="M125" s="232">
        <v>0</v>
      </c>
      <c r="N125" s="232">
        <v>0</v>
      </c>
    </row>
    <row r="126" spans="1:14" ht="10.7" customHeight="1">
      <c r="A126" s="242" t="s">
        <v>271</v>
      </c>
      <c r="B126" s="241" t="s">
        <v>314</v>
      </c>
      <c r="C126" s="231">
        <v>0</v>
      </c>
      <c r="D126" s="232">
        <v>0</v>
      </c>
      <c r="E126" s="232">
        <v>0</v>
      </c>
      <c r="F126" s="232">
        <v>0</v>
      </c>
      <c r="G126" s="232">
        <v>0</v>
      </c>
      <c r="H126" s="232">
        <v>0</v>
      </c>
      <c r="I126" s="232">
        <v>0</v>
      </c>
      <c r="J126" s="232">
        <v>0</v>
      </c>
      <c r="K126" s="232">
        <v>0</v>
      </c>
      <c r="L126" s="232">
        <v>0</v>
      </c>
      <c r="M126" s="232">
        <v>0</v>
      </c>
      <c r="N126" s="232">
        <v>0</v>
      </c>
    </row>
    <row r="127" spans="1:14" ht="10.7" customHeight="1">
      <c r="A127" s="242" t="s">
        <v>55</v>
      </c>
      <c r="B127" s="241" t="s">
        <v>136</v>
      </c>
      <c r="C127" s="231">
        <v>0</v>
      </c>
      <c r="D127" s="232">
        <v>0</v>
      </c>
      <c r="E127" s="232">
        <v>0</v>
      </c>
      <c r="F127" s="232">
        <v>0</v>
      </c>
      <c r="G127" s="232">
        <v>0</v>
      </c>
      <c r="H127" s="232">
        <v>0</v>
      </c>
      <c r="I127" s="232">
        <v>0</v>
      </c>
      <c r="J127" s="232">
        <v>0</v>
      </c>
      <c r="K127" s="232">
        <v>0</v>
      </c>
      <c r="L127" s="232">
        <v>0</v>
      </c>
      <c r="M127" s="232">
        <v>0</v>
      </c>
      <c r="N127" s="232">
        <v>0</v>
      </c>
    </row>
    <row r="128" spans="1:14" ht="10.7" customHeight="1">
      <c r="A128" s="242">
        <v>1</v>
      </c>
      <c r="B128" s="241" t="s">
        <v>315</v>
      </c>
      <c r="C128" s="231">
        <v>0</v>
      </c>
      <c r="D128" s="232">
        <v>0</v>
      </c>
      <c r="E128" s="232">
        <v>0</v>
      </c>
      <c r="F128" s="232">
        <v>0</v>
      </c>
      <c r="G128" s="232">
        <v>0</v>
      </c>
      <c r="H128" s="232">
        <v>0</v>
      </c>
      <c r="I128" s="232">
        <v>0</v>
      </c>
      <c r="J128" s="232">
        <v>0</v>
      </c>
      <c r="K128" s="232">
        <v>0</v>
      </c>
      <c r="L128" s="232">
        <v>0</v>
      </c>
      <c r="M128" s="232">
        <v>0</v>
      </c>
      <c r="N128" s="232">
        <v>0</v>
      </c>
    </row>
    <row r="129" spans="1:14" ht="10.7" customHeight="1">
      <c r="A129" s="242" t="s">
        <v>89</v>
      </c>
      <c r="B129" s="241" t="s">
        <v>28</v>
      </c>
      <c r="C129" s="231">
        <v>0</v>
      </c>
      <c r="D129" s="232">
        <v>0</v>
      </c>
      <c r="E129" s="232">
        <v>0</v>
      </c>
      <c r="F129" s="232">
        <v>0</v>
      </c>
      <c r="G129" s="232">
        <v>0</v>
      </c>
      <c r="H129" s="232">
        <v>0</v>
      </c>
      <c r="I129" s="232">
        <v>0</v>
      </c>
      <c r="J129" s="232">
        <v>0</v>
      </c>
      <c r="K129" s="232">
        <v>0</v>
      </c>
      <c r="L129" s="232">
        <v>0</v>
      </c>
      <c r="M129" s="232">
        <v>0</v>
      </c>
      <c r="N129" s="232">
        <v>0</v>
      </c>
    </row>
    <row r="130" spans="1:14" ht="10.7" customHeight="1">
      <c r="A130" s="242" t="s">
        <v>91</v>
      </c>
      <c r="B130" s="241" t="s">
        <v>27</v>
      </c>
      <c r="C130" s="231">
        <v>0</v>
      </c>
      <c r="D130" s="232">
        <v>0</v>
      </c>
      <c r="E130" s="232">
        <v>0</v>
      </c>
      <c r="F130" s="232">
        <v>0</v>
      </c>
      <c r="G130" s="232">
        <v>0</v>
      </c>
      <c r="H130" s="232">
        <v>0</v>
      </c>
      <c r="I130" s="232">
        <v>0</v>
      </c>
      <c r="J130" s="232">
        <v>0</v>
      </c>
      <c r="K130" s="232">
        <v>0</v>
      </c>
      <c r="L130" s="232">
        <v>0</v>
      </c>
      <c r="M130" s="232">
        <v>0</v>
      </c>
      <c r="N130" s="232">
        <v>0</v>
      </c>
    </row>
    <row r="131" spans="1:14" ht="10.7" customHeight="1">
      <c r="A131" s="242" t="s">
        <v>92</v>
      </c>
      <c r="B131" s="241" t="s">
        <v>137</v>
      </c>
      <c r="C131" s="231">
        <v>0</v>
      </c>
      <c r="D131" s="232">
        <v>0</v>
      </c>
      <c r="E131" s="232">
        <v>0</v>
      </c>
      <c r="F131" s="232">
        <v>0</v>
      </c>
      <c r="G131" s="232">
        <v>0</v>
      </c>
      <c r="H131" s="232">
        <v>0</v>
      </c>
      <c r="I131" s="232">
        <v>0</v>
      </c>
      <c r="J131" s="232">
        <v>0</v>
      </c>
      <c r="K131" s="232">
        <v>0</v>
      </c>
      <c r="L131" s="232">
        <v>0</v>
      </c>
      <c r="M131" s="232">
        <v>0</v>
      </c>
      <c r="N131" s="232">
        <v>0</v>
      </c>
    </row>
    <row r="132" spans="1:14" ht="10.7" customHeight="1">
      <c r="A132" s="242" t="s">
        <v>93</v>
      </c>
      <c r="B132" s="241" t="s">
        <v>138</v>
      </c>
      <c r="C132" s="231">
        <v>0</v>
      </c>
      <c r="D132" s="232">
        <v>0</v>
      </c>
      <c r="E132" s="232">
        <v>0</v>
      </c>
      <c r="F132" s="232">
        <v>0</v>
      </c>
      <c r="G132" s="232">
        <v>0</v>
      </c>
      <c r="H132" s="232">
        <v>0</v>
      </c>
      <c r="I132" s="232">
        <v>0</v>
      </c>
      <c r="J132" s="232">
        <v>0</v>
      </c>
      <c r="K132" s="232">
        <v>0</v>
      </c>
      <c r="L132" s="232">
        <v>0</v>
      </c>
      <c r="M132" s="232">
        <v>0</v>
      </c>
      <c r="N132" s="232">
        <v>0</v>
      </c>
    </row>
    <row r="133" spans="1:14" ht="10.7" customHeight="1">
      <c r="A133" s="242" t="s">
        <v>94</v>
      </c>
      <c r="B133" s="241" t="s">
        <v>139</v>
      </c>
      <c r="C133" s="231">
        <v>0</v>
      </c>
      <c r="D133" s="232">
        <v>0</v>
      </c>
      <c r="E133" s="232">
        <v>0</v>
      </c>
      <c r="F133" s="232">
        <v>0</v>
      </c>
      <c r="G133" s="232">
        <v>0</v>
      </c>
      <c r="H133" s="232">
        <v>0</v>
      </c>
      <c r="I133" s="232">
        <v>0</v>
      </c>
      <c r="J133" s="232">
        <v>0</v>
      </c>
      <c r="K133" s="232">
        <v>0</v>
      </c>
      <c r="L133" s="232">
        <v>0</v>
      </c>
      <c r="M133" s="232">
        <v>0</v>
      </c>
      <c r="N133" s="232">
        <v>0</v>
      </c>
    </row>
    <row r="134" spans="1:14" ht="10.7" customHeight="1">
      <c r="A134" s="242" t="s">
        <v>95</v>
      </c>
      <c r="B134" s="241" t="s">
        <v>272</v>
      </c>
      <c r="C134" s="231">
        <v>0</v>
      </c>
      <c r="D134" s="232">
        <v>0</v>
      </c>
      <c r="E134" s="232">
        <v>0</v>
      </c>
      <c r="F134" s="232">
        <v>0</v>
      </c>
      <c r="G134" s="232">
        <v>0</v>
      </c>
      <c r="H134" s="232">
        <v>0</v>
      </c>
      <c r="I134" s="232">
        <v>0</v>
      </c>
      <c r="J134" s="232">
        <v>0</v>
      </c>
      <c r="K134" s="232">
        <v>0</v>
      </c>
      <c r="L134" s="232">
        <v>0</v>
      </c>
      <c r="M134" s="232">
        <v>0</v>
      </c>
      <c r="N134" s="232">
        <v>0</v>
      </c>
    </row>
    <row r="135" spans="1:14" ht="10.7" customHeight="1">
      <c r="A135" s="242" t="s">
        <v>96</v>
      </c>
      <c r="B135" s="241" t="s">
        <v>273</v>
      </c>
      <c r="C135" s="231">
        <v>0</v>
      </c>
      <c r="D135" s="232">
        <v>0</v>
      </c>
      <c r="E135" s="232">
        <v>0</v>
      </c>
      <c r="F135" s="232">
        <v>0</v>
      </c>
      <c r="G135" s="232">
        <v>0</v>
      </c>
      <c r="H135" s="232">
        <v>0</v>
      </c>
      <c r="I135" s="232">
        <v>0</v>
      </c>
      <c r="J135" s="232">
        <v>0</v>
      </c>
      <c r="K135" s="232">
        <v>0</v>
      </c>
      <c r="L135" s="232">
        <v>0</v>
      </c>
      <c r="M135" s="232">
        <v>0</v>
      </c>
      <c r="N135" s="232">
        <v>0</v>
      </c>
    </row>
    <row r="136" spans="1:14" ht="10.7" customHeight="1">
      <c r="A136" s="242" t="s">
        <v>97</v>
      </c>
      <c r="B136" s="241" t="s">
        <v>274</v>
      </c>
      <c r="C136" s="231">
        <v>0</v>
      </c>
      <c r="D136" s="232">
        <v>0</v>
      </c>
      <c r="E136" s="232">
        <v>0</v>
      </c>
      <c r="F136" s="232">
        <v>0</v>
      </c>
      <c r="G136" s="232">
        <v>0</v>
      </c>
      <c r="H136" s="232">
        <v>0</v>
      </c>
      <c r="I136" s="232">
        <v>0</v>
      </c>
      <c r="J136" s="232">
        <v>0</v>
      </c>
      <c r="K136" s="232">
        <v>0</v>
      </c>
      <c r="L136" s="232">
        <v>0</v>
      </c>
      <c r="M136" s="232">
        <v>0</v>
      </c>
      <c r="N136" s="232">
        <v>0</v>
      </c>
    </row>
    <row r="137" spans="1:14" ht="10.7" customHeight="1">
      <c r="A137" s="242">
        <v>2</v>
      </c>
      <c r="B137" s="241" t="s">
        <v>316</v>
      </c>
      <c r="C137" s="231">
        <v>0</v>
      </c>
      <c r="D137" s="232">
        <v>0</v>
      </c>
      <c r="E137" s="232">
        <v>0</v>
      </c>
      <c r="F137" s="232">
        <v>0</v>
      </c>
      <c r="G137" s="232">
        <v>0</v>
      </c>
      <c r="H137" s="232">
        <v>0</v>
      </c>
      <c r="I137" s="232">
        <v>0</v>
      </c>
      <c r="J137" s="232">
        <v>0</v>
      </c>
      <c r="K137" s="232">
        <v>0</v>
      </c>
      <c r="L137" s="232">
        <v>0</v>
      </c>
      <c r="M137" s="232">
        <v>0</v>
      </c>
      <c r="N137" s="232">
        <v>0</v>
      </c>
    </row>
    <row r="138" spans="1:14" ht="10.7" customHeight="1">
      <c r="A138" s="242" t="s">
        <v>98</v>
      </c>
      <c r="B138" s="241" t="s">
        <v>28</v>
      </c>
      <c r="C138" s="231">
        <v>0</v>
      </c>
      <c r="D138" s="232">
        <v>0</v>
      </c>
      <c r="E138" s="232">
        <v>0</v>
      </c>
      <c r="F138" s="232">
        <v>0</v>
      </c>
      <c r="G138" s="232">
        <v>0</v>
      </c>
      <c r="H138" s="232">
        <v>0</v>
      </c>
      <c r="I138" s="232">
        <v>0</v>
      </c>
      <c r="J138" s="232">
        <v>0</v>
      </c>
      <c r="K138" s="232">
        <v>0</v>
      </c>
      <c r="L138" s="232">
        <v>0</v>
      </c>
      <c r="M138" s="232">
        <v>0</v>
      </c>
      <c r="N138" s="232">
        <v>0</v>
      </c>
    </row>
    <row r="139" spans="1:14" ht="10.7" customHeight="1">
      <c r="A139" s="242" t="s">
        <v>99</v>
      </c>
      <c r="B139" s="241" t="s">
        <v>27</v>
      </c>
      <c r="C139" s="231">
        <v>0</v>
      </c>
      <c r="D139" s="232">
        <v>0</v>
      </c>
      <c r="E139" s="232">
        <v>0</v>
      </c>
      <c r="F139" s="232">
        <v>0</v>
      </c>
      <c r="G139" s="232">
        <v>0</v>
      </c>
      <c r="H139" s="232">
        <v>0</v>
      </c>
      <c r="I139" s="232">
        <v>0</v>
      </c>
      <c r="J139" s="232">
        <v>0</v>
      </c>
      <c r="K139" s="232">
        <v>0</v>
      </c>
      <c r="L139" s="232">
        <v>0</v>
      </c>
      <c r="M139" s="232">
        <v>0</v>
      </c>
      <c r="N139" s="232">
        <v>0</v>
      </c>
    </row>
    <row r="140" spans="1:14" ht="10.7" customHeight="1">
      <c r="A140" s="242" t="s">
        <v>100</v>
      </c>
      <c r="B140" s="241" t="s">
        <v>275</v>
      </c>
      <c r="C140" s="231">
        <v>0</v>
      </c>
      <c r="D140" s="232">
        <v>0</v>
      </c>
      <c r="E140" s="232">
        <v>0</v>
      </c>
      <c r="F140" s="232">
        <v>0</v>
      </c>
      <c r="G140" s="232">
        <v>0</v>
      </c>
      <c r="H140" s="232">
        <v>0</v>
      </c>
      <c r="I140" s="232">
        <v>0</v>
      </c>
      <c r="J140" s="232">
        <v>0</v>
      </c>
      <c r="K140" s="232">
        <v>0</v>
      </c>
      <c r="L140" s="232">
        <v>0</v>
      </c>
      <c r="M140" s="232">
        <v>0</v>
      </c>
      <c r="N140" s="232">
        <v>0</v>
      </c>
    </row>
    <row r="141" spans="1:14" ht="10.7" customHeight="1">
      <c r="A141" s="242" t="s">
        <v>101</v>
      </c>
      <c r="B141" s="241" t="s">
        <v>137</v>
      </c>
      <c r="C141" s="231">
        <v>0</v>
      </c>
      <c r="D141" s="232">
        <v>0</v>
      </c>
      <c r="E141" s="232">
        <v>0</v>
      </c>
      <c r="F141" s="232">
        <v>0</v>
      </c>
      <c r="G141" s="232">
        <v>0</v>
      </c>
      <c r="H141" s="232">
        <v>0</v>
      </c>
      <c r="I141" s="232">
        <v>0</v>
      </c>
      <c r="J141" s="232">
        <v>0</v>
      </c>
      <c r="K141" s="232">
        <v>0</v>
      </c>
      <c r="L141" s="232">
        <v>0</v>
      </c>
      <c r="M141" s="232">
        <v>0</v>
      </c>
      <c r="N141" s="232">
        <v>0</v>
      </c>
    </row>
    <row r="142" spans="1:14" ht="10.7" customHeight="1">
      <c r="A142" s="242" t="s">
        <v>102</v>
      </c>
      <c r="B142" s="241" t="s">
        <v>139</v>
      </c>
      <c r="C142" s="231">
        <v>0</v>
      </c>
      <c r="D142" s="232">
        <v>0</v>
      </c>
      <c r="E142" s="232">
        <v>0</v>
      </c>
      <c r="F142" s="232">
        <v>0</v>
      </c>
      <c r="G142" s="232">
        <v>0</v>
      </c>
      <c r="H142" s="232">
        <v>0</v>
      </c>
      <c r="I142" s="232">
        <v>0</v>
      </c>
      <c r="J142" s="232">
        <v>0</v>
      </c>
      <c r="K142" s="232">
        <v>0</v>
      </c>
      <c r="L142" s="232">
        <v>0</v>
      </c>
      <c r="M142" s="232">
        <v>0</v>
      </c>
      <c r="N142" s="232">
        <v>0</v>
      </c>
    </row>
    <row r="143" spans="1:14" ht="10.7" customHeight="1">
      <c r="A143" s="242" t="s">
        <v>103</v>
      </c>
      <c r="B143" s="241" t="s">
        <v>276</v>
      </c>
      <c r="C143" s="231">
        <v>0</v>
      </c>
      <c r="D143" s="232">
        <v>0</v>
      </c>
      <c r="E143" s="232">
        <v>0</v>
      </c>
      <c r="F143" s="232">
        <v>0</v>
      </c>
      <c r="G143" s="232">
        <v>0</v>
      </c>
      <c r="H143" s="232">
        <v>0</v>
      </c>
      <c r="I143" s="232">
        <v>0</v>
      </c>
      <c r="J143" s="232">
        <v>0</v>
      </c>
      <c r="K143" s="232">
        <v>0</v>
      </c>
      <c r="L143" s="232">
        <v>0</v>
      </c>
      <c r="M143" s="232">
        <v>0</v>
      </c>
      <c r="N143" s="232">
        <v>0</v>
      </c>
    </row>
    <row r="144" spans="1:14" ht="10.7" customHeight="1">
      <c r="A144" s="242" t="s">
        <v>104</v>
      </c>
      <c r="B144" s="241" t="s">
        <v>277</v>
      </c>
      <c r="C144" s="231">
        <v>0</v>
      </c>
      <c r="D144" s="232">
        <v>0</v>
      </c>
      <c r="E144" s="232">
        <v>0</v>
      </c>
      <c r="F144" s="232">
        <v>0</v>
      </c>
      <c r="G144" s="232">
        <v>0</v>
      </c>
      <c r="H144" s="232">
        <v>0</v>
      </c>
      <c r="I144" s="232">
        <v>0</v>
      </c>
      <c r="J144" s="232">
        <v>0</v>
      </c>
      <c r="K144" s="232">
        <v>0</v>
      </c>
      <c r="L144" s="232">
        <v>0</v>
      </c>
      <c r="M144" s="232">
        <v>0</v>
      </c>
      <c r="N144" s="232">
        <v>0</v>
      </c>
    </row>
    <row r="145" spans="1:14" ht="10.7" customHeight="1">
      <c r="A145" s="242" t="s">
        <v>105</v>
      </c>
      <c r="B145" s="241" t="s">
        <v>274</v>
      </c>
      <c r="C145" s="231">
        <v>0</v>
      </c>
      <c r="D145" s="232">
        <v>0</v>
      </c>
      <c r="E145" s="232">
        <v>0</v>
      </c>
      <c r="F145" s="232">
        <v>0</v>
      </c>
      <c r="G145" s="232">
        <v>0</v>
      </c>
      <c r="H145" s="232">
        <v>0</v>
      </c>
      <c r="I145" s="232">
        <v>0</v>
      </c>
      <c r="J145" s="232">
        <v>0</v>
      </c>
      <c r="K145" s="232">
        <v>0</v>
      </c>
      <c r="L145" s="232">
        <v>0</v>
      </c>
      <c r="M145" s="232">
        <v>0</v>
      </c>
      <c r="N145" s="232">
        <v>0</v>
      </c>
    </row>
    <row r="146" spans="1:14" ht="10.7" customHeight="1">
      <c r="A146" s="242" t="s">
        <v>59</v>
      </c>
      <c r="B146" s="241" t="s">
        <v>67</v>
      </c>
      <c r="C146" s="231">
        <v>0</v>
      </c>
      <c r="D146" s="232">
        <v>0</v>
      </c>
      <c r="E146" s="232">
        <v>0</v>
      </c>
      <c r="F146" s="232">
        <v>0</v>
      </c>
      <c r="G146" s="232">
        <v>0</v>
      </c>
      <c r="H146" s="232">
        <v>0</v>
      </c>
      <c r="I146" s="232">
        <v>0</v>
      </c>
      <c r="J146" s="232">
        <v>0</v>
      </c>
      <c r="K146" s="232">
        <v>0</v>
      </c>
      <c r="L146" s="232">
        <v>0</v>
      </c>
      <c r="M146" s="232">
        <v>0</v>
      </c>
      <c r="N146" s="232">
        <v>0</v>
      </c>
    </row>
    <row r="147" spans="1:14" ht="10.7" customHeight="1">
      <c r="A147" s="242">
        <v>1</v>
      </c>
      <c r="B147" s="241" t="s">
        <v>278</v>
      </c>
      <c r="C147" s="231">
        <v>0</v>
      </c>
      <c r="D147" s="232">
        <v>0</v>
      </c>
      <c r="E147" s="232">
        <v>0</v>
      </c>
      <c r="F147" s="232">
        <v>0</v>
      </c>
      <c r="G147" s="232">
        <v>0</v>
      </c>
      <c r="H147" s="232">
        <v>0</v>
      </c>
      <c r="I147" s="232">
        <v>0</v>
      </c>
      <c r="J147" s="232">
        <v>0</v>
      </c>
      <c r="K147" s="232">
        <v>0</v>
      </c>
      <c r="L147" s="232">
        <v>0</v>
      </c>
      <c r="M147" s="232">
        <v>0</v>
      </c>
      <c r="N147" s="232">
        <v>0</v>
      </c>
    </row>
    <row r="148" spans="1:14" ht="10.7" customHeight="1">
      <c r="A148" s="242" t="s">
        <v>89</v>
      </c>
      <c r="B148" s="241" t="s">
        <v>74</v>
      </c>
      <c r="C148" s="231">
        <v>0</v>
      </c>
      <c r="D148" s="232">
        <v>0</v>
      </c>
      <c r="E148" s="232">
        <v>0</v>
      </c>
      <c r="F148" s="232">
        <v>0</v>
      </c>
      <c r="G148" s="232">
        <v>0</v>
      </c>
      <c r="H148" s="232">
        <v>0</v>
      </c>
      <c r="I148" s="232">
        <v>0</v>
      </c>
      <c r="J148" s="232">
        <v>0</v>
      </c>
      <c r="K148" s="232">
        <v>0</v>
      </c>
      <c r="L148" s="232">
        <v>0</v>
      </c>
      <c r="M148" s="232">
        <v>0</v>
      </c>
      <c r="N148" s="232">
        <v>0</v>
      </c>
    </row>
    <row r="149" spans="1:14" ht="10.7" customHeight="1">
      <c r="A149" s="242" t="s">
        <v>91</v>
      </c>
      <c r="B149" s="241" t="s">
        <v>73</v>
      </c>
      <c r="C149" s="231">
        <v>0</v>
      </c>
      <c r="D149" s="232">
        <v>0</v>
      </c>
      <c r="E149" s="232">
        <v>0</v>
      </c>
      <c r="F149" s="232">
        <v>0</v>
      </c>
      <c r="G149" s="232">
        <v>0</v>
      </c>
      <c r="H149" s="232">
        <v>0</v>
      </c>
      <c r="I149" s="232">
        <v>0</v>
      </c>
      <c r="J149" s="232">
        <v>0</v>
      </c>
      <c r="K149" s="232">
        <v>0</v>
      </c>
      <c r="L149" s="232">
        <v>0</v>
      </c>
      <c r="M149" s="232">
        <v>0</v>
      </c>
      <c r="N149" s="232">
        <v>0</v>
      </c>
    </row>
    <row r="150" spans="1:14" ht="10.7" customHeight="1">
      <c r="A150" s="242" t="s">
        <v>92</v>
      </c>
      <c r="B150" s="241" t="s">
        <v>140</v>
      </c>
      <c r="C150" s="231">
        <v>0</v>
      </c>
      <c r="D150" s="232">
        <v>0</v>
      </c>
      <c r="E150" s="232">
        <v>0</v>
      </c>
      <c r="F150" s="232">
        <v>0</v>
      </c>
      <c r="G150" s="232">
        <v>0</v>
      </c>
      <c r="H150" s="232">
        <v>0</v>
      </c>
      <c r="I150" s="232">
        <v>0</v>
      </c>
      <c r="J150" s="232">
        <v>0</v>
      </c>
      <c r="K150" s="232">
        <v>0</v>
      </c>
      <c r="L150" s="232">
        <v>0</v>
      </c>
      <c r="M150" s="232">
        <v>0</v>
      </c>
      <c r="N150" s="232">
        <v>0</v>
      </c>
    </row>
    <row r="151" spans="1:14" ht="10.7" customHeight="1">
      <c r="A151" s="242" t="s">
        <v>93</v>
      </c>
      <c r="B151" s="241" t="s">
        <v>141</v>
      </c>
      <c r="C151" s="231">
        <v>0</v>
      </c>
      <c r="D151" s="232">
        <v>0</v>
      </c>
      <c r="E151" s="232">
        <v>0</v>
      </c>
      <c r="F151" s="232">
        <v>0</v>
      </c>
      <c r="G151" s="232">
        <v>0</v>
      </c>
      <c r="H151" s="232">
        <v>0</v>
      </c>
      <c r="I151" s="232">
        <v>0</v>
      </c>
      <c r="J151" s="232">
        <v>0</v>
      </c>
      <c r="K151" s="232">
        <v>0</v>
      </c>
      <c r="L151" s="232">
        <v>0</v>
      </c>
      <c r="M151" s="232">
        <v>0</v>
      </c>
      <c r="N151" s="232">
        <v>0</v>
      </c>
    </row>
    <row r="152" spans="1:14" ht="10.7" customHeight="1">
      <c r="A152" s="242" t="s">
        <v>94</v>
      </c>
      <c r="B152" s="241" t="s">
        <v>142</v>
      </c>
      <c r="C152" s="231">
        <v>0</v>
      </c>
      <c r="D152" s="232">
        <v>0</v>
      </c>
      <c r="E152" s="232">
        <v>0</v>
      </c>
      <c r="F152" s="232">
        <v>0</v>
      </c>
      <c r="G152" s="232">
        <v>0</v>
      </c>
      <c r="H152" s="232">
        <v>0</v>
      </c>
      <c r="I152" s="232">
        <v>0</v>
      </c>
      <c r="J152" s="232">
        <v>0</v>
      </c>
      <c r="K152" s="232">
        <v>0</v>
      </c>
      <c r="L152" s="232">
        <v>0</v>
      </c>
      <c r="M152" s="232">
        <v>0</v>
      </c>
      <c r="N152" s="232">
        <v>0</v>
      </c>
    </row>
    <row r="153" spans="1:14" ht="10.7" customHeight="1">
      <c r="A153" s="240"/>
      <c r="B153" s="241" t="s">
        <v>279</v>
      </c>
      <c r="C153" s="231">
        <v>0</v>
      </c>
      <c r="D153" s="232">
        <v>0</v>
      </c>
      <c r="E153" s="232">
        <v>0</v>
      </c>
      <c r="F153" s="232">
        <v>0</v>
      </c>
      <c r="G153" s="232">
        <v>0</v>
      </c>
      <c r="H153" s="232">
        <v>0</v>
      </c>
      <c r="I153" s="232">
        <v>0</v>
      </c>
      <c r="J153" s="232">
        <v>0</v>
      </c>
      <c r="K153" s="232">
        <v>0</v>
      </c>
      <c r="L153" s="232">
        <v>0</v>
      </c>
      <c r="M153" s="232">
        <v>0</v>
      </c>
      <c r="N153" s="232">
        <v>0</v>
      </c>
    </row>
    <row r="154" spans="1:14" ht="10.7" customHeight="1">
      <c r="A154" s="240"/>
      <c r="B154" s="241" t="s">
        <v>280</v>
      </c>
      <c r="C154" s="231">
        <v>0</v>
      </c>
      <c r="D154" s="232">
        <v>0</v>
      </c>
      <c r="E154" s="232">
        <v>0</v>
      </c>
      <c r="F154" s="232">
        <v>0</v>
      </c>
      <c r="G154" s="232">
        <v>0</v>
      </c>
      <c r="H154" s="232">
        <v>0</v>
      </c>
      <c r="I154" s="232">
        <v>0</v>
      </c>
      <c r="J154" s="232">
        <v>0</v>
      </c>
      <c r="K154" s="232">
        <v>0</v>
      </c>
      <c r="L154" s="232">
        <v>0</v>
      </c>
      <c r="M154" s="232">
        <v>0</v>
      </c>
      <c r="N154" s="232">
        <v>0</v>
      </c>
    </row>
    <row r="155" spans="1:14" ht="10.7" customHeight="1">
      <c r="A155" s="240"/>
      <c r="B155" s="241" t="s">
        <v>281</v>
      </c>
      <c r="C155" s="231">
        <v>0</v>
      </c>
      <c r="D155" s="232">
        <v>0</v>
      </c>
      <c r="E155" s="232">
        <v>0</v>
      </c>
      <c r="F155" s="232">
        <v>0</v>
      </c>
      <c r="G155" s="232">
        <v>0</v>
      </c>
      <c r="H155" s="232">
        <v>0</v>
      </c>
      <c r="I155" s="232">
        <v>0</v>
      </c>
      <c r="J155" s="232">
        <v>0</v>
      </c>
      <c r="K155" s="232">
        <v>0</v>
      </c>
      <c r="L155" s="232">
        <v>0</v>
      </c>
      <c r="M155" s="232">
        <v>0</v>
      </c>
      <c r="N155" s="232">
        <v>0</v>
      </c>
    </row>
    <row r="156" spans="1:14" ht="10.7" customHeight="1">
      <c r="A156" s="240"/>
      <c r="B156" s="241" t="s">
        <v>282</v>
      </c>
      <c r="C156" s="231">
        <v>0</v>
      </c>
      <c r="D156" s="232">
        <v>0</v>
      </c>
      <c r="E156" s="232">
        <v>0</v>
      </c>
      <c r="F156" s="232">
        <v>0</v>
      </c>
      <c r="G156" s="232">
        <v>0</v>
      </c>
      <c r="H156" s="232">
        <v>0</v>
      </c>
      <c r="I156" s="232">
        <v>0</v>
      </c>
      <c r="J156" s="232">
        <v>0</v>
      </c>
      <c r="K156" s="232">
        <v>0</v>
      </c>
      <c r="L156" s="232">
        <v>0</v>
      </c>
      <c r="M156" s="232">
        <v>0</v>
      </c>
      <c r="N156" s="232">
        <v>0</v>
      </c>
    </row>
    <row r="157" spans="1:14" ht="10.7" customHeight="1">
      <c r="A157" s="242" t="s">
        <v>95</v>
      </c>
      <c r="B157" s="241" t="s">
        <v>283</v>
      </c>
      <c r="C157" s="231">
        <v>0</v>
      </c>
      <c r="D157" s="232">
        <v>0</v>
      </c>
      <c r="E157" s="232">
        <v>0</v>
      </c>
      <c r="F157" s="232">
        <v>0</v>
      </c>
      <c r="G157" s="232">
        <v>0</v>
      </c>
      <c r="H157" s="232">
        <v>0</v>
      </c>
      <c r="I157" s="232">
        <v>0</v>
      </c>
      <c r="J157" s="232">
        <v>0</v>
      </c>
      <c r="K157" s="232">
        <v>0</v>
      </c>
      <c r="L157" s="232">
        <v>0</v>
      </c>
      <c r="M157" s="232">
        <v>0</v>
      </c>
      <c r="N157" s="232">
        <v>0</v>
      </c>
    </row>
    <row r="158" spans="1:14" ht="10.7" customHeight="1">
      <c r="A158" s="242" t="s">
        <v>96</v>
      </c>
      <c r="B158" s="241" t="s">
        <v>34</v>
      </c>
      <c r="C158" s="231">
        <v>0</v>
      </c>
      <c r="D158" s="232">
        <v>0</v>
      </c>
      <c r="E158" s="232">
        <v>0</v>
      </c>
      <c r="F158" s="232">
        <v>0</v>
      </c>
      <c r="G158" s="232">
        <v>0</v>
      </c>
      <c r="H158" s="232">
        <v>0</v>
      </c>
      <c r="I158" s="232">
        <v>0</v>
      </c>
      <c r="J158" s="232">
        <v>0</v>
      </c>
      <c r="K158" s="232">
        <v>0</v>
      </c>
      <c r="L158" s="232">
        <v>0</v>
      </c>
      <c r="M158" s="232">
        <v>0</v>
      </c>
      <c r="N158" s="232">
        <v>0</v>
      </c>
    </row>
    <row r="159" spans="1:14" ht="10.7" customHeight="1">
      <c r="A159" s="242">
        <v>2</v>
      </c>
      <c r="B159" s="241" t="s">
        <v>71</v>
      </c>
      <c r="C159" s="231">
        <v>0</v>
      </c>
      <c r="D159" s="232">
        <v>0</v>
      </c>
      <c r="E159" s="232">
        <v>0</v>
      </c>
      <c r="F159" s="232">
        <v>0</v>
      </c>
      <c r="G159" s="232">
        <v>0</v>
      </c>
      <c r="H159" s="232">
        <v>0</v>
      </c>
      <c r="I159" s="232">
        <v>0</v>
      </c>
      <c r="J159" s="232">
        <v>0</v>
      </c>
      <c r="K159" s="232">
        <v>0</v>
      </c>
      <c r="L159" s="232">
        <v>0</v>
      </c>
      <c r="M159" s="232">
        <v>0</v>
      </c>
      <c r="N159" s="232">
        <v>0</v>
      </c>
    </row>
    <row r="160" spans="1:14" ht="10.7" customHeight="1">
      <c r="A160" s="242" t="s">
        <v>60</v>
      </c>
      <c r="B160" s="241" t="s">
        <v>284</v>
      </c>
      <c r="C160" s="231">
        <v>0</v>
      </c>
      <c r="D160" s="232">
        <v>0</v>
      </c>
      <c r="E160" s="232">
        <v>0</v>
      </c>
      <c r="F160" s="232">
        <v>0</v>
      </c>
      <c r="G160" s="232">
        <v>0</v>
      </c>
      <c r="H160" s="232">
        <v>0</v>
      </c>
      <c r="I160" s="232">
        <v>0</v>
      </c>
      <c r="J160" s="232">
        <v>0</v>
      </c>
      <c r="K160" s="232">
        <v>0</v>
      </c>
      <c r="L160" s="232">
        <v>0</v>
      </c>
      <c r="M160" s="232">
        <v>0</v>
      </c>
      <c r="N160" s="232">
        <v>0</v>
      </c>
    </row>
    <row r="161" spans="1:14" ht="10.7" customHeight="1">
      <c r="A161" s="242" t="s">
        <v>61</v>
      </c>
      <c r="B161" s="241" t="s">
        <v>174</v>
      </c>
      <c r="C161" s="231">
        <v>0</v>
      </c>
      <c r="D161" s="232">
        <v>0</v>
      </c>
      <c r="E161" s="232">
        <v>0</v>
      </c>
      <c r="F161" s="232">
        <v>0</v>
      </c>
      <c r="G161" s="232">
        <v>0</v>
      </c>
      <c r="H161" s="232">
        <v>0</v>
      </c>
      <c r="I161" s="232">
        <v>0</v>
      </c>
      <c r="J161" s="232">
        <v>0</v>
      </c>
      <c r="K161" s="232">
        <v>0</v>
      </c>
      <c r="L161" s="232">
        <v>0</v>
      </c>
      <c r="M161" s="232">
        <v>0</v>
      </c>
      <c r="N161" s="232">
        <v>0</v>
      </c>
    </row>
    <row r="162" spans="1:14" ht="10.7" customHeight="1">
      <c r="A162" s="242">
        <v>1</v>
      </c>
      <c r="B162" s="241" t="s">
        <v>143</v>
      </c>
      <c r="C162" s="231">
        <v>0</v>
      </c>
      <c r="D162" s="232">
        <v>0</v>
      </c>
      <c r="E162" s="232">
        <v>0</v>
      </c>
      <c r="F162" s="232">
        <v>0</v>
      </c>
      <c r="G162" s="232">
        <v>0</v>
      </c>
      <c r="H162" s="232">
        <v>0</v>
      </c>
      <c r="I162" s="232">
        <v>0</v>
      </c>
      <c r="J162" s="232">
        <v>0</v>
      </c>
      <c r="K162" s="232">
        <v>0</v>
      </c>
      <c r="L162" s="232">
        <v>0</v>
      </c>
      <c r="M162" s="232">
        <v>0</v>
      </c>
      <c r="N162" s="232">
        <v>0</v>
      </c>
    </row>
    <row r="163" spans="1:14" ht="10.7" customHeight="1">
      <c r="A163" s="242">
        <v>2</v>
      </c>
      <c r="B163" s="241" t="s">
        <v>144</v>
      </c>
      <c r="C163" s="231">
        <v>0</v>
      </c>
      <c r="D163" s="232">
        <v>0</v>
      </c>
      <c r="E163" s="232">
        <v>0</v>
      </c>
      <c r="F163" s="232">
        <v>0</v>
      </c>
      <c r="G163" s="232">
        <v>0</v>
      </c>
      <c r="H163" s="232">
        <v>0</v>
      </c>
      <c r="I163" s="232">
        <v>0</v>
      </c>
      <c r="J163" s="232">
        <v>0</v>
      </c>
      <c r="K163" s="232">
        <v>0</v>
      </c>
      <c r="L163" s="232">
        <v>0</v>
      </c>
      <c r="M163" s="232">
        <v>0</v>
      </c>
      <c r="N163" s="232">
        <v>0</v>
      </c>
    </row>
    <row r="164" spans="1:14" ht="10.7" customHeight="1">
      <c r="A164" s="242" t="s">
        <v>63</v>
      </c>
      <c r="B164" s="241" t="s">
        <v>285</v>
      </c>
      <c r="C164" s="231">
        <v>0</v>
      </c>
      <c r="D164" s="232">
        <v>0</v>
      </c>
      <c r="E164" s="232">
        <v>0</v>
      </c>
      <c r="F164" s="232">
        <v>0</v>
      </c>
      <c r="G164" s="232">
        <v>0</v>
      </c>
      <c r="H164" s="232">
        <v>0</v>
      </c>
      <c r="I164" s="232">
        <v>0</v>
      </c>
      <c r="J164" s="232">
        <v>0</v>
      </c>
      <c r="K164" s="232">
        <v>0</v>
      </c>
      <c r="L164" s="232">
        <v>0</v>
      </c>
      <c r="M164" s="232">
        <v>0</v>
      </c>
      <c r="N164" s="232">
        <v>0</v>
      </c>
    </row>
    <row r="165" spans="1:14" ht="10.7" customHeight="1">
      <c r="A165" s="242">
        <v>1</v>
      </c>
      <c r="B165" s="241" t="s">
        <v>286</v>
      </c>
      <c r="C165" s="231">
        <v>0</v>
      </c>
      <c r="D165" s="232">
        <v>0</v>
      </c>
      <c r="E165" s="232">
        <v>0</v>
      </c>
      <c r="F165" s="232">
        <v>0</v>
      </c>
      <c r="G165" s="232">
        <v>0</v>
      </c>
      <c r="H165" s="232">
        <v>0</v>
      </c>
      <c r="I165" s="232">
        <v>0</v>
      </c>
      <c r="J165" s="232">
        <v>0</v>
      </c>
      <c r="K165" s="232">
        <v>0</v>
      </c>
      <c r="L165" s="232">
        <v>0</v>
      </c>
      <c r="M165" s="232">
        <v>0</v>
      </c>
      <c r="N165" s="232">
        <v>0</v>
      </c>
    </row>
    <row r="166" spans="1:14" ht="10.7" customHeight="1">
      <c r="A166" s="242" t="s">
        <v>89</v>
      </c>
      <c r="B166" s="241" t="s">
        <v>145</v>
      </c>
      <c r="C166" s="231">
        <v>0</v>
      </c>
      <c r="D166" s="232">
        <v>0</v>
      </c>
      <c r="E166" s="232">
        <v>0</v>
      </c>
      <c r="F166" s="232">
        <v>0</v>
      </c>
      <c r="G166" s="232">
        <v>0</v>
      </c>
      <c r="H166" s="232">
        <v>0</v>
      </c>
      <c r="I166" s="232">
        <v>0</v>
      </c>
      <c r="J166" s="232">
        <v>0</v>
      </c>
      <c r="K166" s="232">
        <v>0</v>
      </c>
      <c r="L166" s="232">
        <v>0</v>
      </c>
      <c r="M166" s="232">
        <v>0</v>
      </c>
      <c r="N166" s="232">
        <v>0</v>
      </c>
    </row>
    <row r="167" spans="1:14" ht="10.7" customHeight="1">
      <c r="A167" s="242" t="s">
        <v>91</v>
      </c>
      <c r="B167" s="241" t="s">
        <v>146</v>
      </c>
      <c r="C167" s="231">
        <v>0</v>
      </c>
      <c r="D167" s="232">
        <v>0</v>
      </c>
      <c r="E167" s="232">
        <v>0</v>
      </c>
      <c r="F167" s="232">
        <v>0</v>
      </c>
      <c r="G167" s="232">
        <v>0</v>
      </c>
      <c r="H167" s="232">
        <v>0</v>
      </c>
      <c r="I167" s="232">
        <v>0</v>
      </c>
      <c r="J167" s="232">
        <v>0</v>
      </c>
      <c r="K167" s="232">
        <v>0</v>
      </c>
      <c r="L167" s="232">
        <v>0</v>
      </c>
      <c r="M167" s="232">
        <v>0</v>
      </c>
      <c r="N167" s="232">
        <v>0</v>
      </c>
    </row>
    <row r="168" spans="1:14" ht="10.7" customHeight="1">
      <c r="A168" s="242">
        <v>2</v>
      </c>
      <c r="B168" s="241" t="s">
        <v>147</v>
      </c>
      <c r="C168" s="231">
        <v>0</v>
      </c>
      <c r="D168" s="232">
        <v>0</v>
      </c>
      <c r="E168" s="232">
        <v>0</v>
      </c>
      <c r="F168" s="232">
        <v>0</v>
      </c>
      <c r="G168" s="232">
        <v>0</v>
      </c>
      <c r="H168" s="232">
        <v>0</v>
      </c>
      <c r="I168" s="232">
        <v>0</v>
      </c>
      <c r="J168" s="232">
        <v>0</v>
      </c>
      <c r="K168" s="232">
        <v>0</v>
      </c>
      <c r="L168" s="232">
        <v>0</v>
      </c>
      <c r="M168" s="232">
        <v>0</v>
      </c>
      <c r="N168" s="232">
        <v>0</v>
      </c>
    </row>
    <row r="169" spans="1:14" ht="10.7" customHeight="1">
      <c r="A169" s="242" t="s">
        <v>148</v>
      </c>
      <c r="B169" s="241" t="s">
        <v>149</v>
      </c>
      <c r="C169" s="231">
        <v>0</v>
      </c>
      <c r="D169" s="232">
        <v>0</v>
      </c>
      <c r="E169" s="232">
        <v>0</v>
      </c>
      <c r="F169" s="232">
        <v>0</v>
      </c>
      <c r="G169" s="232">
        <v>0</v>
      </c>
      <c r="H169" s="232">
        <v>0</v>
      </c>
      <c r="I169" s="232">
        <v>0</v>
      </c>
      <c r="J169" s="232">
        <v>0</v>
      </c>
      <c r="K169" s="232">
        <v>0</v>
      </c>
      <c r="L169" s="232">
        <v>0</v>
      </c>
      <c r="M169" s="232">
        <v>0</v>
      </c>
      <c r="N169" s="232">
        <v>0</v>
      </c>
    </row>
    <row r="170" spans="1:14" ht="10.7" customHeight="1">
      <c r="A170" s="242" t="s">
        <v>150</v>
      </c>
      <c r="B170" s="241" t="s">
        <v>287</v>
      </c>
      <c r="C170" s="231">
        <v>0</v>
      </c>
      <c r="D170" s="232">
        <v>0</v>
      </c>
      <c r="E170" s="232">
        <v>0</v>
      </c>
      <c r="F170" s="232">
        <v>0</v>
      </c>
      <c r="G170" s="232">
        <v>0</v>
      </c>
      <c r="H170" s="232">
        <v>0</v>
      </c>
      <c r="I170" s="232">
        <v>0</v>
      </c>
      <c r="J170" s="232">
        <v>0</v>
      </c>
      <c r="K170" s="232">
        <v>0</v>
      </c>
      <c r="L170" s="232">
        <v>0</v>
      </c>
      <c r="M170" s="232">
        <v>0</v>
      </c>
      <c r="N170" s="232">
        <v>0</v>
      </c>
    </row>
    <row r="171" spans="1:14" ht="10.7" customHeight="1">
      <c r="A171" s="240"/>
      <c r="B171" s="241" t="s">
        <v>288</v>
      </c>
      <c r="C171" s="231">
        <v>0</v>
      </c>
      <c r="D171" s="232">
        <v>0</v>
      </c>
      <c r="E171" s="232">
        <v>0</v>
      </c>
      <c r="F171" s="232">
        <v>0</v>
      </c>
      <c r="G171" s="232">
        <v>0</v>
      </c>
      <c r="H171" s="232">
        <v>0</v>
      </c>
      <c r="I171" s="232">
        <v>0</v>
      </c>
      <c r="J171" s="232">
        <v>0</v>
      </c>
      <c r="K171" s="232">
        <v>0</v>
      </c>
      <c r="L171" s="232">
        <v>0</v>
      </c>
      <c r="M171" s="232">
        <v>0</v>
      </c>
      <c r="N171" s="232">
        <v>0</v>
      </c>
    </row>
    <row r="172" spans="1:14" ht="10.7" customHeight="1">
      <c r="A172" s="242" t="s">
        <v>57</v>
      </c>
      <c r="B172" s="241" t="s">
        <v>153</v>
      </c>
      <c r="C172" s="231">
        <v>0</v>
      </c>
      <c r="D172" s="232">
        <v>0</v>
      </c>
      <c r="E172" s="232">
        <v>0</v>
      </c>
      <c r="F172" s="232">
        <v>0</v>
      </c>
      <c r="G172" s="232">
        <v>0</v>
      </c>
      <c r="H172" s="232">
        <v>0</v>
      </c>
      <c r="I172" s="232">
        <v>0</v>
      </c>
      <c r="J172" s="232">
        <v>0</v>
      </c>
      <c r="K172" s="232">
        <v>0</v>
      </c>
      <c r="L172" s="232">
        <v>0</v>
      </c>
      <c r="M172" s="232">
        <v>0</v>
      </c>
      <c r="N172" s="232">
        <v>0</v>
      </c>
    </row>
    <row r="173" spans="1:14" ht="10.7" customHeight="1">
      <c r="A173" s="242" t="s">
        <v>24</v>
      </c>
      <c r="B173" s="241" t="s">
        <v>289</v>
      </c>
      <c r="C173" s="231">
        <v>0</v>
      </c>
      <c r="D173" s="232">
        <v>0</v>
      </c>
      <c r="E173" s="232">
        <v>0</v>
      </c>
      <c r="F173" s="232">
        <v>0</v>
      </c>
      <c r="G173" s="232">
        <v>0</v>
      </c>
      <c r="H173" s="232">
        <v>0</v>
      </c>
      <c r="I173" s="232">
        <v>0</v>
      </c>
      <c r="J173" s="232">
        <v>0</v>
      </c>
      <c r="K173" s="232">
        <v>0</v>
      </c>
      <c r="L173" s="232">
        <v>0</v>
      </c>
      <c r="M173" s="232">
        <v>0</v>
      </c>
      <c r="N173" s="232">
        <v>0</v>
      </c>
    </row>
    <row r="174" spans="1:14" ht="10.7" customHeight="1">
      <c r="A174" s="240"/>
      <c r="B174" s="241" t="s">
        <v>290</v>
      </c>
      <c r="C174" s="231">
        <v>0</v>
      </c>
      <c r="D174" s="232">
        <v>0</v>
      </c>
      <c r="E174" s="232">
        <v>0</v>
      </c>
      <c r="F174" s="232">
        <v>0</v>
      </c>
      <c r="G174" s="232">
        <v>0</v>
      </c>
      <c r="H174" s="232">
        <v>0</v>
      </c>
      <c r="I174" s="232">
        <v>0</v>
      </c>
      <c r="J174" s="232">
        <v>0</v>
      </c>
      <c r="K174" s="232">
        <v>0</v>
      </c>
      <c r="L174" s="232">
        <v>0</v>
      </c>
      <c r="M174" s="232">
        <v>0</v>
      </c>
      <c r="N174" s="232">
        <v>0</v>
      </c>
    </row>
    <row r="175" spans="1:14" ht="10.7" customHeight="1">
      <c r="A175" s="242" t="s">
        <v>55</v>
      </c>
      <c r="B175" s="241" t="s">
        <v>550</v>
      </c>
      <c r="C175" s="231">
        <v>0</v>
      </c>
      <c r="D175" s="232">
        <v>0</v>
      </c>
      <c r="E175" s="232">
        <v>0</v>
      </c>
      <c r="F175" s="232">
        <v>0</v>
      </c>
      <c r="G175" s="232">
        <v>0</v>
      </c>
      <c r="H175" s="232">
        <v>0</v>
      </c>
      <c r="I175" s="232">
        <v>0</v>
      </c>
      <c r="J175" s="232">
        <v>0</v>
      </c>
      <c r="K175" s="232">
        <v>0</v>
      </c>
      <c r="L175" s="232">
        <v>0</v>
      </c>
      <c r="M175" s="232">
        <v>0</v>
      </c>
      <c r="N175" s="232">
        <v>0</v>
      </c>
    </row>
    <row r="176" spans="1:14" ht="10.7" customHeight="1">
      <c r="A176" s="242" t="s">
        <v>59</v>
      </c>
      <c r="B176" s="241" t="s">
        <v>154</v>
      </c>
      <c r="C176" s="231">
        <v>0</v>
      </c>
      <c r="D176" s="232">
        <v>0</v>
      </c>
      <c r="E176" s="232">
        <v>0</v>
      </c>
      <c r="F176" s="232">
        <v>0</v>
      </c>
      <c r="G176" s="232">
        <v>0</v>
      </c>
      <c r="H176" s="232">
        <v>0</v>
      </c>
      <c r="I176" s="232">
        <v>0</v>
      </c>
      <c r="J176" s="232">
        <v>0</v>
      </c>
      <c r="K176" s="232">
        <v>0</v>
      </c>
      <c r="L176" s="232">
        <v>0</v>
      </c>
      <c r="M176" s="232">
        <v>0</v>
      </c>
      <c r="N176" s="232">
        <v>0</v>
      </c>
    </row>
    <row r="177" spans="1:14" ht="10.7" customHeight="1">
      <c r="A177" s="242">
        <v>1</v>
      </c>
      <c r="B177" s="241" t="s">
        <v>292</v>
      </c>
      <c r="C177" s="231">
        <v>0</v>
      </c>
      <c r="D177" s="232">
        <v>0</v>
      </c>
      <c r="E177" s="232">
        <v>0</v>
      </c>
      <c r="F177" s="232">
        <v>0</v>
      </c>
      <c r="G177" s="232">
        <v>0</v>
      </c>
      <c r="H177" s="232">
        <v>0</v>
      </c>
      <c r="I177" s="232">
        <v>0</v>
      </c>
      <c r="J177" s="232">
        <v>0</v>
      </c>
      <c r="K177" s="232">
        <v>0</v>
      </c>
      <c r="L177" s="232">
        <v>0</v>
      </c>
      <c r="M177" s="232">
        <v>0</v>
      </c>
      <c r="N177" s="232">
        <v>0</v>
      </c>
    </row>
    <row r="178" spans="1:14" ht="10.7" customHeight="1">
      <c r="A178" s="242">
        <v>2</v>
      </c>
      <c r="B178" s="241" t="s">
        <v>155</v>
      </c>
      <c r="C178" s="231">
        <v>0</v>
      </c>
      <c r="D178" s="232">
        <v>0</v>
      </c>
      <c r="E178" s="232">
        <v>0</v>
      </c>
      <c r="F178" s="232">
        <v>0</v>
      </c>
      <c r="G178" s="232">
        <v>0</v>
      </c>
      <c r="H178" s="232">
        <v>0</v>
      </c>
      <c r="I178" s="232">
        <v>0</v>
      </c>
      <c r="J178" s="232">
        <v>0</v>
      </c>
      <c r="K178" s="232">
        <v>0</v>
      </c>
      <c r="L178" s="232">
        <v>0</v>
      </c>
      <c r="M178" s="232">
        <v>0</v>
      </c>
      <c r="N178" s="232">
        <v>0</v>
      </c>
    </row>
    <row r="179" spans="1:14" ht="10.7" customHeight="1">
      <c r="A179" s="242" t="s">
        <v>58</v>
      </c>
      <c r="B179" s="241" t="s">
        <v>156</v>
      </c>
      <c r="C179" s="231">
        <v>6530829000</v>
      </c>
      <c r="D179" s="232">
        <v>0</v>
      </c>
      <c r="E179" s="232">
        <v>6530829000</v>
      </c>
      <c r="F179" s="232">
        <v>3005329000</v>
      </c>
      <c r="G179" s="232">
        <v>0</v>
      </c>
      <c r="H179" s="232">
        <v>3525500000</v>
      </c>
      <c r="I179" s="232">
        <v>85405829000</v>
      </c>
      <c r="J179" s="232">
        <v>0</v>
      </c>
      <c r="K179" s="232">
        <v>85405829000</v>
      </c>
      <c r="L179" s="232">
        <v>3005329000</v>
      </c>
      <c r="M179" s="232">
        <v>67144000000</v>
      </c>
      <c r="N179" s="232">
        <v>15256500000</v>
      </c>
    </row>
    <row r="180" spans="1:14" ht="10.7" customHeight="1">
      <c r="A180" s="242" t="s">
        <v>24</v>
      </c>
      <c r="B180" s="241" t="s">
        <v>157</v>
      </c>
      <c r="C180" s="231">
        <v>3525500000</v>
      </c>
      <c r="D180" s="232">
        <v>0</v>
      </c>
      <c r="E180" s="232">
        <v>3525500000</v>
      </c>
      <c r="F180" s="232">
        <v>0</v>
      </c>
      <c r="G180" s="232">
        <v>0</v>
      </c>
      <c r="H180" s="232">
        <v>3525500000</v>
      </c>
      <c r="I180" s="232">
        <v>82400500000</v>
      </c>
      <c r="J180" s="232">
        <v>0</v>
      </c>
      <c r="K180" s="232">
        <v>82400500000</v>
      </c>
      <c r="L180" s="232">
        <v>0</v>
      </c>
      <c r="M180" s="232">
        <v>67144000000</v>
      </c>
      <c r="N180" s="232">
        <v>15256500000</v>
      </c>
    </row>
    <row r="181" spans="1:14" ht="10.7" customHeight="1">
      <c r="A181" s="242">
        <v>1</v>
      </c>
      <c r="B181" s="241" t="s">
        <v>158</v>
      </c>
      <c r="C181" s="231">
        <v>3525500000</v>
      </c>
      <c r="D181" s="232">
        <v>0</v>
      </c>
      <c r="E181" s="232">
        <v>3525500000</v>
      </c>
      <c r="F181" s="232">
        <v>0</v>
      </c>
      <c r="G181" s="232">
        <v>0</v>
      </c>
      <c r="H181" s="232">
        <v>3525500000</v>
      </c>
      <c r="I181" s="232">
        <v>53375500000</v>
      </c>
      <c r="J181" s="232">
        <v>0</v>
      </c>
      <c r="K181" s="232">
        <v>53375500000</v>
      </c>
      <c r="L181" s="232">
        <v>0</v>
      </c>
      <c r="M181" s="232">
        <v>42799000000</v>
      </c>
      <c r="N181" s="232">
        <v>10576500000</v>
      </c>
    </row>
    <row r="182" spans="1:14" ht="10.7" customHeight="1">
      <c r="A182" s="242">
        <v>2</v>
      </c>
      <c r="B182" s="241" t="s">
        <v>159</v>
      </c>
      <c r="C182" s="231">
        <v>0</v>
      </c>
      <c r="D182" s="232">
        <v>0</v>
      </c>
      <c r="E182" s="232">
        <v>0</v>
      </c>
      <c r="F182" s="232">
        <v>0</v>
      </c>
      <c r="G182" s="232">
        <v>0</v>
      </c>
      <c r="H182" s="232">
        <v>0</v>
      </c>
      <c r="I182" s="232">
        <v>29025000000</v>
      </c>
      <c r="J182" s="232">
        <v>0</v>
      </c>
      <c r="K182" s="232">
        <v>29025000000</v>
      </c>
      <c r="L182" s="232">
        <v>0</v>
      </c>
      <c r="M182" s="232">
        <v>24345000000</v>
      </c>
      <c r="N182" s="232">
        <v>4680000000</v>
      </c>
    </row>
    <row r="183" spans="1:14" ht="10.7" customHeight="1">
      <c r="A183" s="242" t="s">
        <v>98</v>
      </c>
      <c r="B183" s="241" t="s">
        <v>160</v>
      </c>
      <c r="C183" s="231">
        <v>0</v>
      </c>
      <c r="D183" s="232">
        <v>0</v>
      </c>
      <c r="E183" s="232">
        <v>0</v>
      </c>
      <c r="F183" s="232">
        <v>0</v>
      </c>
      <c r="G183" s="232">
        <v>0</v>
      </c>
      <c r="H183" s="232">
        <v>0</v>
      </c>
      <c r="I183" s="232">
        <v>29025000000</v>
      </c>
      <c r="J183" s="232">
        <v>0</v>
      </c>
      <c r="K183" s="232">
        <v>29025000000</v>
      </c>
      <c r="L183" s="232">
        <v>0</v>
      </c>
      <c r="M183" s="232">
        <v>24345000000</v>
      </c>
      <c r="N183" s="232">
        <v>4680000000</v>
      </c>
    </row>
    <row r="184" spans="1:14" ht="10.7" customHeight="1">
      <c r="A184" s="242" t="s">
        <v>99</v>
      </c>
      <c r="B184" s="241" t="s">
        <v>161</v>
      </c>
      <c r="C184" s="231">
        <v>0</v>
      </c>
      <c r="D184" s="232">
        <v>0</v>
      </c>
      <c r="E184" s="232">
        <v>0</v>
      </c>
      <c r="F184" s="232">
        <v>0</v>
      </c>
      <c r="G184" s="232">
        <v>0</v>
      </c>
      <c r="H184" s="232">
        <v>0</v>
      </c>
      <c r="I184" s="232">
        <v>0</v>
      </c>
      <c r="J184" s="232">
        <v>0</v>
      </c>
      <c r="K184" s="232">
        <v>0</v>
      </c>
      <c r="L184" s="232">
        <v>0</v>
      </c>
      <c r="M184" s="232">
        <v>0</v>
      </c>
      <c r="N184" s="232">
        <v>0</v>
      </c>
    </row>
    <row r="185" spans="1:14" ht="10.7" customHeight="1">
      <c r="A185" s="242" t="s">
        <v>55</v>
      </c>
      <c r="B185" s="241" t="s">
        <v>162</v>
      </c>
      <c r="C185" s="231">
        <v>3005329000</v>
      </c>
      <c r="D185" s="232">
        <v>0</v>
      </c>
      <c r="E185" s="232">
        <v>3005329000</v>
      </c>
      <c r="F185" s="232">
        <v>3005329000</v>
      </c>
      <c r="G185" s="232">
        <v>0</v>
      </c>
      <c r="H185" s="232">
        <v>0</v>
      </c>
      <c r="I185" s="232">
        <v>3005329000</v>
      </c>
      <c r="J185" s="232">
        <v>0</v>
      </c>
      <c r="K185" s="232">
        <v>3005329000</v>
      </c>
      <c r="L185" s="232">
        <v>3005329000</v>
      </c>
      <c r="M185" s="232">
        <v>0</v>
      </c>
      <c r="N185" s="232">
        <v>0</v>
      </c>
    </row>
    <row r="186" spans="1:14" ht="10.7" customHeight="1">
      <c r="A186" s="242" t="s">
        <v>59</v>
      </c>
      <c r="B186" s="241" t="s">
        <v>293</v>
      </c>
      <c r="C186" s="231">
        <v>0</v>
      </c>
      <c r="D186" s="232">
        <v>0</v>
      </c>
      <c r="E186" s="232">
        <v>0</v>
      </c>
      <c r="F186" s="232">
        <v>0</v>
      </c>
      <c r="G186" s="232">
        <v>0</v>
      </c>
      <c r="H186" s="232">
        <v>0</v>
      </c>
      <c r="I186" s="232">
        <v>0</v>
      </c>
      <c r="J186" s="232">
        <v>0</v>
      </c>
      <c r="K186" s="232">
        <v>0</v>
      </c>
      <c r="L186" s="232">
        <v>0</v>
      </c>
      <c r="M186" s="232">
        <v>0</v>
      </c>
      <c r="N186" s="232">
        <v>0</v>
      </c>
    </row>
    <row r="187" spans="1:14" ht="10.7" customHeight="1">
      <c r="A187" s="242" t="s">
        <v>60</v>
      </c>
      <c r="B187" s="241" t="s">
        <v>294</v>
      </c>
      <c r="C187" s="231">
        <v>0</v>
      </c>
      <c r="D187" s="232">
        <v>0</v>
      </c>
      <c r="E187" s="232">
        <v>0</v>
      </c>
      <c r="F187" s="232">
        <v>0</v>
      </c>
      <c r="G187" s="232">
        <v>0</v>
      </c>
      <c r="H187" s="232">
        <v>0</v>
      </c>
      <c r="I187" s="232">
        <v>0</v>
      </c>
      <c r="J187" s="232">
        <v>0</v>
      </c>
      <c r="K187" s="232">
        <v>0</v>
      </c>
      <c r="L187" s="232">
        <v>0</v>
      </c>
      <c r="M187" s="232">
        <v>0</v>
      </c>
      <c r="N187" s="232">
        <v>0</v>
      </c>
    </row>
    <row r="188" spans="1:14" ht="10.7" customHeight="1">
      <c r="A188" s="240"/>
      <c r="B188" s="241" t="s">
        <v>152</v>
      </c>
      <c r="C188" s="231">
        <v>0</v>
      </c>
      <c r="D188" s="232">
        <v>0</v>
      </c>
      <c r="E188" s="232">
        <v>0</v>
      </c>
      <c r="F188" s="232">
        <v>0</v>
      </c>
      <c r="G188" s="232">
        <v>0</v>
      </c>
      <c r="H188" s="232">
        <v>0</v>
      </c>
      <c r="I188" s="232">
        <v>0</v>
      </c>
      <c r="J188" s="232">
        <v>0</v>
      </c>
      <c r="K188" s="232">
        <v>0</v>
      </c>
      <c r="L188" s="232">
        <v>0</v>
      </c>
      <c r="M188" s="232">
        <v>0</v>
      </c>
      <c r="N188" s="232">
        <v>0</v>
      </c>
    </row>
    <row r="189" spans="1:14" ht="10.7" customHeight="1">
      <c r="A189" s="242" t="s">
        <v>163</v>
      </c>
      <c r="B189" s="241" t="s">
        <v>295</v>
      </c>
      <c r="C189" s="231">
        <v>0</v>
      </c>
      <c r="D189" s="232">
        <v>0</v>
      </c>
      <c r="E189" s="232">
        <v>0</v>
      </c>
      <c r="F189" s="232">
        <v>0</v>
      </c>
      <c r="G189" s="232">
        <v>0</v>
      </c>
      <c r="H189" s="232">
        <v>0</v>
      </c>
      <c r="I189" s="232">
        <v>0</v>
      </c>
      <c r="J189" s="232">
        <v>0</v>
      </c>
      <c r="K189" s="232">
        <v>0</v>
      </c>
      <c r="L189" s="232">
        <v>0</v>
      </c>
      <c r="M189" s="232">
        <v>0</v>
      </c>
      <c r="N189" s="232">
        <v>0</v>
      </c>
    </row>
    <row r="190" spans="1:14" ht="10.7" customHeight="1">
      <c r="A190" s="242" t="s">
        <v>24</v>
      </c>
      <c r="B190" s="241" t="s">
        <v>164</v>
      </c>
      <c r="C190" s="231">
        <v>0</v>
      </c>
      <c r="D190" s="232">
        <v>0</v>
      </c>
      <c r="E190" s="232">
        <v>0</v>
      </c>
      <c r="F190" s="232">
        <v>0</v>
      </c>
      <c r="G190" s="232">
        <v>0</v>
      </c>
      <c r="H190" s="232">
        <v>0</v>
      </c>
      <c r="I190" s="232">
        <v>0</v>
      </c>
      <c r="J190" s="232">
        <v>0</v>
      </c>
      <c r="K190" s="232">
        <v>0</v>
      </c>
      <c r="L190" s="232">
        <v>0</v>
      </c>
      <c r="M190" s="232">
        <v>0</v>
      </c>
      <c r="N190" s="232">
        <v>0</v>
      </c>
    </row>
    <row r="191" spans="1:14" ht="10.7" customHeight="1">
      <c r="A191" s="242" t="s">
        <v>55</v>
      </c>
      <c r="B191" s="241" t="s">
        <v>151</v>
      </c>
      <c r="C191" s="231">
        <v>0</v>
      </c>
      <c r="D191" s="232">
        <v>0</v>
      </c>
      <c r="E191" s="232">
        <v>0</v>
      </c>
      <c r="F191" s="232">
        <v>0</v>
      </c>
      <c r="G191" s="232">
        <v>0</v>
      </c>
      <c r="H191" s="232">
        <v>0</v>
      </c>
      <c r="I191" s="232">
        <v>0</v>
      </c>
      <c r="J191" s="232">
        <v>0</v>
      </c>
      <c r="K191" s="232">
        <v>0</v>
      </c>
      <c r="L191" s="232">
        <v>0</v>
      </c>
      <c r="M191" s="232">
        <v>0</v>
      </c>
      <c r="N191" s="232">
        <v>0</v>
      </c>
    </row>
    <row r="192" spans="1:14" ht="10.7" customHeight="1">
      <c r="A192" s="240"/>
      <c r="B192" s="241" t="s">
        <v>152</v>
      </c>
      <c r="C192" s="231">
        <v>0</v>
      </c>
      <c r="D192" s="232">
        <v>0</v>
      </c>
      <c r="E192" s="232">
        <v>0</v>
      </c>
      <c r="F192" s="232">
        <v>0</v>
      </c>
      <c r="G192" s="232">
        <v>0</v>
      </c>
      <c r="H192" s="232">
        <v>0</v>
      </c>
      <c r="I192" s="232">
        <v>0</v>
      </c>
      <c r="J192" s="232">
        <v>0</v>
      </c>
      <c r="K192" s="232">
        <v>0</v>
      </c>
      <c r="L192" s="232">
        <v>0</v>
      </c>
      <c r="M192" s="232">
        <v>0</v>
      </c>
      <c r="N192" s="232">
        <v>0</v>
      </c>
    </row>
    <row r="193" spans="1:14" ht="10.7" customHeight="1">
      <c r="A193" s="242" t="s">
        <v>165</v>
      </c>
      <c r="B193" s="241" t="s">
        <v>166</v>
      </c>
      <c r="C193" s="231">
        <v>0</v>
      </c>
      <c r="D193" s="232">
        <v>0</v>
      </c>
      <c r="E193" s="232">
        <v>0</v>
      </c>
      <c r="F193" s="232">
        <v>0</v>
      </c>
      <c r="G193" s="232">
        <v>0</v>
      </c>
      <c r="H193" s="232">
        <v>0</v>
      </c>
      <c r="I193" s="232">
        <v>0</v>
      </c>
      <c r="J193" s="232">
        <v>0</v>
      </c>
      <c r="K193" s="232">
        <v>0</v>
      </c>
      <c r="L193" s="232">
        <v>0</v>
      </c>
      <c r="M193" s="232">
        <v>0</v>
      </c>
      <c r="N193" s="232">
        <v>0</v>
      </c>
    </row>
    <row r="194" spans="1:14" ht="10.7" customHeight="1">
      <c r="A194" s="242" t="s">
        <v>24</v>
      </c>
      <c r="B194" s="241" t="s">
        <v>167</v>
      </c>
      <c r="C194" s="231">
        <v>0</v>
      </c>
      <c r="D194" s="232">
        <v>0</v>
      </c>
      <c r="E194" s="232">
        <v>0</v>
      </c>
      <c r="F194" s="232">
        <v>0</v>
      </c>
      <c r="G194" s="232">
        <v>0</v>
      </c>
      <c r="H194" s="232">
        <v>0</v>
      </c>
      <c r="I194" s="232">
        <v>0</v>
      </c>
      <c r="J194" s="232">
        <v>0</v>
      </c>
      <c r="K194" s="232">
        <v>0</v>
      </c>
      <c r="L194" s="232">
        <v>0</v>
      </c>
      <c r="M194" s="232">
        <v>0</v>
      </c>
      <c r="N194" s="232">
        <v>0</v>
      </c>
    </row>
    <row r="195" spans="1:14" ht="10.7" customHeight="1">
      <c r="A195" s="242" t="s">
        <v>55</v>
      </c>
      <c r="B195" s="241" t="s">
        <v>287</v>
      </c>
      <c r="C195" s="231">
        <v>0</v>
      </c>
      <c r="D195" s="232">
        <v>0</v>
      </c>
      <c r="E195" s="232">
        <v>0</v>
      </c>
      <c r="F195" s="232">
        <v>0</v>
      </c>
      <c r="G195" s="232">
        <v>0</v>
      </c>
      <c r="H195" s="232">
        <v>0</v>
      </c>
      <c r="I195" s="232">
        <v>0</v>
      </c>
      <c r="J195" s="232">
        <v>0</v>
      </c>
      <c r="K195" s="232">
        <v>0</v>
      </c>
      <c r="L195" s="232">
        <v>0</v>
      </c>
      <c r="M195" s="232">
        <v>0</v>
      </c>
      <c r="N195" s="232">
        <v>0</v>
      </c>
    </row>
    <row r="196" spans="1:14" ht="10.7" customHeight="1">
      <c r="A196" s="240"/>
      <c r="B196" s="241" t="s">
        <v>152</v>
      </c>
      <c r="C196" s="231">
        <v>0</v>
      </c>
      <c r="D196" s="232">
        <v>0</v>
      </c>
      <c r="E196" s="232">
        <v>0</v>
      </c>
      <c r="F196" s="232">
        <v>0</v>
      </c>
      <c r="G196" s="232">
        <v>0</v>
      </c>
      <c r="H196" s="232">
        <v>0</v>
      </c>
      <c r="I196" s="232">
        <v>0</v>
      </c>
      <c r="J196" s="232">
        <v>0</v>
      </c>
      <c r="K196" s="232">
        <v>0</v>
      </c>
      <c r="L196" s="232">
        <v>0</v>
      </c>
      <c r="M196" s="232">
        <v>0</v>
      </c>
      <c r="N196" s="232">
        <v>0</v>
      </c>
    </row>
    <row r="197" spans="1:14" ht="8.25" customHeight="1">
      <c r="A197" s="243"/>
      <c r="B197" s="243"/>
      <c r="C197" s="243"/>
      <c r="D197" s="243"/>
      <c r="E197" s="243"/>
      <c r="F197" s="243"/>
      <c r="G197" s="243"/>
      <c r="H197" s="243"/>
      <c r="I197" s="243"/>
      <c r="J197" s="243"/>
      <c r="K197" s="243"/>
      <c r="L197" s="243"/>
      <c r="M197" s="243"/>
      <c r="N197" s="243"/>
    </row>
    <row r="198" spans="1:14" ht="9.1999999999999993" customHeight="1">
      <c r="A198" s="237"/>
      <c r="B198" s="449"/>
      <c r="C198" s="449"/>
      <c r="D198" s="449"/>
      <c r="E198" s="449"/>
      <c r="F198" s="449"/>
      <c r="G198" s="449"/>
      <c r="H198" s="449"/>
      <c r="I198" s="450" t="s">
        <v>592</v>
      </c>
      <c r="J198" s="450"/>
      <c r="K198" s="450"/>
      <c r="L198" s="450"/>
      <c r="M198" s="450"/>
      <c r="N198" s="237"/>
    </row>
    <row r="199" spans="1:14" ht="9.1999999999999993" customHeight="1">
      <c r="A199" s="237"/>
      <c r="B199" s="448" t="s">
        <v>551</v>
      </c>
      <c r="C199" s="448"/>
      <c r="D199" s="448" t="s">
        <v>552</v>
      </c>
      <c r="E199" s="448"/>
      <c r="F199" s="448"/>
      <c r="G199" s="448"/>
      <c r="H199" s="448"/>
      <c r="I199" s="450" t="s">
        <v>553</v>
      </c>
      <c r="J199" s="450"/>
      <c r="K199" s="450"/>
      <c r="L199" s="450"/>
      <c r="M199" s="450"/>
      <c r="N199" s="237"/>
    </row>
    <row r="200" spans="1:14" ht="8.1" customHeight="1">
      <c r="A200" s="237"/>
      <c r="B200" s="449"/>
      <c r="C200" s="449"/>
      <c r="D200" s="449"/>
      <c r="E200" s="449"/>
      <c r="F200" s="449"/>
      <c r="G200" s="449"/>
      <c r="H200" s="449"/>
      <c r="I200" s="449"/>
      <c r="J200" s="449"/>
      <c r="K200" s="449"/>
      <c r="L200" s="449"/>
      <c r="M200" s="449"/>
      <c r="N200" s="237"/>
    </row>
    <row r="201" spans="1:14" ht="8.1" customHeight="1">
      <c r="A201" s="237"/>
      <c r="B201" s="449"/>
      <c r="C201" s="449"/>
      <c r="D201" s="449"/>
      <c r="E201" s="449"/>
      <c r="F201" s="449"/>
      <c r="G201" s="449"/>
      <c r="H201" s="449"/>
      <c r="I201" s="449"/>
      <c r="J201" s="449"/>
      <c r="K201" s="449"/>
      <c r="L201" s="449"/>
      <c r="M201" s="449"/>
      <c r="N201" s="237"/>
    </row>
    <row r="202" spans="1:14" ht="8.1" customHeight="1">
      <c r="A202" s="237"/>
      <c r="B202" s="449"/>
      <c r="C202" s="449"/>
      <c r="D202" s="449"/>
      <c r="E202" s="449"/>
      <c r="F202" s="449"/>
      <c r="G202" s="449"/>
      <c r="H202" s="449"/>
      <c r="I202" s="449"/>
      <c r="J202" s="449"/>
      <c r="K202" s="449"/>
      <c r="L202" s="449"/>
      <c r="M202" s="449"/>
      <c r="N202" s="237"/>
    </row>
    <row r="203" spans="1:14" ht="8.1" customHeight="1">
      <c r="A203" s="237"/>
      <c r="B203" s="449"/>
      <c r="C203" s="449"/>
      <c r="D203" s="449"/>
      <c r="E203" s="449"/>
      <c r="F203" s="449"/>
      <c r="G203" s="449"/>
      <c r="H203" s="449"/>
      <c r="I203" s="449"/>
      <c r="J203" s="449"/>
      <c r="K203" s="449"/>
      <c r="L203" s="449"/>
      <c r="M203" s="449"/>
      <c r="N203" s="237"/>
    </row>
    <row r="204" spans="1:14" ht="9.1999999999999993" customHeight="1">
      <c r="A204" s="237"/>
      <c r="B204" s="448" t="s">
        <v>525</v>
      </c>
      <c r="C204" s="448"/>
      <c r="D204" s="448" t="s">
        <v>525</v>
      </c>
      <c r="E204" s="448"/>
      <c r="F204" s="448"/>
      <c r="G204" s="448"/>
      <c r="H204" s="448"/>
      <c r="I204" s="448" t="s">
        <v>525</v>
      </c>
      <c r="J204" s="448"/>
      <c r="K204" s="448"/>
      <c r="L204" s="448"/>
      <c r="M204" s="448"/>
      <c r="N204" s="237"/>
    </row>
  </sheetData>
  <mergeCells count="42">
    <mergeCell ref="B204:C204"/>
    <mergeCell ref="D204:H204"/>
    <mergeCell ref="I204:M204"/>
    <mergeCell ref="B202:C202"/>
    <mergeCell ref="D202:H202"/>
    <mergeCell ref="I202:M202"/>
    <mergeCell ref="B203:C203"/>
    <mergeCell ref="D203:H203"/>
    <mergeCell ref="I203:M203"/>
    <mergeCell ref="B200:C200"/>
    <mergeCell ref="D200:H200"/>
    <mergeCell ref="I200:M200"/>
    <mergeCell ref="B201:C201"/>
    <mergeCell ref="D201:H201"/>
    <mergeCell ref="I201:M201"/>
    <mergeCell ref="B199:C199"/>
    <mergeCell ref="D199:H199"/>
    <mergeCell ref="I199:M199"/>
    <mergeCell ref="B198:C198"/>
    <mergeCell ref="D198:H198"/>
    <mergeCell ref="I198:M198"/>
    <mergeCell ref="A5:N5"/>
    <mergeCell ref="A6:N6"/>
    <mergeCell ref="L7:N7"/>
    <mergeCell ref="A8:A10"/>
    <mergeCell ref="B8:B10"/>
    <mergeCell ref="C8:H8"/>
    <mergeCell ref="I8:N8"/>
    <mergeCell ref="C9:C10"/>
    <mergeCell ref="D9:D10"/>
    <mergeCell ref="E9:E10"/>
    <mergeCell ref="F9:H9"/>
    <mergeCell ref="I9:I10"/>
    <mergeCell ref="J9:J10"/>
    <mergeCell ref="K9:K10"/>
    <mergeCell ref="L9:N9"/>
    <mergeCell ref="A4:N4"/>
    <mergeCell ref="A1:E1"/>
    <mergeCell ref="K1:N1"/>
    <mergeCell ref="A2:E2"/>
    <mergeCell ref="K2:N2"/>
    <mergeCell ref="A3:N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4"/>
  <sheetViews>
    <sheetView topLeftCell="E1" workbookViewId="0">
      <selection activeCell="B198" sqref="B198:C198"/>
    </sheetView>
  </sheetViews>
  <sheetFormatPr defaultColWidth="9.125" defaultRowHeight="14.25"/>
  <cols>
    <col min="1" max="1" width="18.125" style="236" customWidth="1"/>
    <col min="2" max="2" width="37.5" style="236" customWidth="1"/>
    <col min="3" max="4" width="18.125" style="236" customWidth="1"/>
    <col min="5" max="5" width="18.5" style="236" customWidth="1"/>
    <col min="6" max="6" width="15.5" style="236" customWidth="1"/>
    <col min="7" max="8" width="14.5" style="236" customWidth="1"/>
    <col min="9" max="9" width="15.5" style="236" customWidth="1"/>
    <col min="10" max="10" width="13.5" style="236" customWidth="1"/>
    <col min="11" max="14" width="14.5" style="236" customWidth="1"/>
    <col min="15" max="16384" width="9.125" style="236"/>
  </cols>
  <sheetData>
    <row r="1" spans="1:14" ht="9.1999999999999993" customHeight="1">
      <c r="A1" s="458" t="s">
        <v>562</v>
      </c>
      <c r="B1" s="458"/>
      <c r="C1" s="458"/>
      <c r="D1" s="458"/>
      <c r="E1" s="458"/>
      <c r="F1" s="237"/>
      <c r="G1" s="237"/>
      <c r="H1" s="237"/>
      <c r="I1" s="237"/>
      <c r="J1" s="237"/>
      <c r="K1" s="448" t="s">
        <v>543</v>
      </c>
      <c r="L1" s="448"/>
      <c r="M1" s="448"/>
      <c r="N1" s="448"/>
    </row>
    <row r="2" spans="1:14" ht="9.1999999999999993" customHeight="1">
      <c r="A2" s="449"/>
      <c r="B2" s="449"/>
      <c r="C2" s="449"/>
      <c r="D2" s="449"/>
      <c r="E2" s="449"/>
      <c r="F2" s="237"/>
      <c r="G2" s="237"/>
      <c r="H2" s="237"/>
      <c r="I2" s="237"/>
      <c r="J2" s="237"/>
      <c r="K2" s="448" t="s">
        <v>544</v>
      </c>
      <c r="L2" s="448"/>
      <c r="M2" s="448"/>
      <c r="N2" s="448"/>
    </row>
    <row r="3" spans="1:14" ht="9.1999999999999993" customHeight="1">
      <c r="A3" s="459" t="s">
        <v>579</v>
      </c>
      <c r="B3" s="459"/>
      <c r="C3" s="459"/>
      <c r="D3" s="459"/>
      <c r="E3" s="459"/>
      <c r="F3" s="459"/>
      <c r="G3" s="459"/>
      <c r="H3" s="459"/>
      <c r="I3" s="459"/>
      <c r="J3" s="459"/>
      <c r="K3" s="459"/>
      <c r="L3" s="459"/>
      <c r="M3" s="459"/>
      <c r="N3" s="459"/>
    </row>
    <row r="4" spans="1:14" ht="9.1999999999999993" customHeight="1">
      <c r="A4" s="448" t="s">
        <v>580</v>
      </c>
      <c r="B4" s="448"/>
      <c r="C4" s="448"/>
      <c r="D4" s="448"/>
      <c r="E4" s="448"/>
      <c r="F4" s="448"/>
      <c r="G4" s="448"/>
      <c r="H4" s="448"/>
      <c r="I4" s="448"/>
      <c r="J4" s="448"/>
      <c r="K4" s="448"/>
      <c r="L4" s="448"/>
      <c r="M4" s="448"/>
      <c r="N4" s="448"/>
    </row>
    <row r="5" spans="1:14" ht="9.1999999999999993" customHeight="1">
      <c r="A5" s="448" t="s">
        <v>583</v>
      </c>
      <c r="B5" s="448"/>
      <c r="C5" s="448"/>
      <c r="D5" s="448"/>
      <c r="E5" s="448"/>
      <c r="F5" s="448"/>
      <c r="G5" s="448"/>
      <c r="H5" s="448"/>
      <c r="I5" s="448"/>
      <c r="J5" s="448"/>
      <c r="K5" s="448"/>
      <c r="L5" s="448"/>
      <c r="M5" s="448"/>
      <c r="N5" s="448"/>
    </row>
    <row r="6" spans="1:14" ht="9.1999999999999993" customHeight="1">
      <c r="A6" s="448" t="s">
        <v>545</v>
      </c>
      <c r="B6" s="448"/>
      <c r="C6" s="448"/>
      <c r="D6" s="448"/>
      <c r="E6" s="448"/>
      <c r="F6" s="448"/>
      <c r="G6" s="448"/>
      <c r="H6" s="448"/>
      <c r="I6" s="448"/>
      <c r="J6" s="448"/>
      <c r="K6" s="448"/>
      <c r="L6" s="448"/>
      <c r="M6" s="448"/>
      <c r="N6" s="448"/>
    </row>
    <row r="7" spans="1:14" ht="9.4" customHeight="1">
      <c r="A7" s="238"/>
      <c r="B7" s="238"/>
      <c r="C7" s="238"/>
      <c r="D7" s="238"/>
      <c r="E7" s="238"/>
      <c r="F7" s="238"/>
      <c r="G7" s="238"/>
      <c r="H7" s="238"/>
      <c r="I7" s="238"/>
      <c r="J7" s="238"/>
      <c r="K7" s="238"/>
      <c r="L7" s="451" t="s">
        <v>423</v>
      </c>
      <c r="M7" s="451"/>
      <c r="N7" s="451"/>
    </row>
    <row r="8" spans="1:14" ht="9.75" customHeight="1">
      <c r="A8" s="452" t="s">
        <v>2</v>
      </c>
      <c r="B8" s="452" t="s">
        <v>75</v>
      </c>
      <c r="C8" s="455" t="s">
        <v>76</v>
      </c>
      <c r="D8" s="456"/>
      <c r="E8" s="456"/>
      <c r="F8" s="456"/>
      <c r="G8" s="456"/>
      <c r="H8" s="457"/>
      <c r="I8" s="455" t="s">
        <v>77</v>
      </c>
      <c r="J8" s="456"/>
      <c r="K8" s="456"/>
      <c r="L8" s="456"/>
      <c r="M8" s="456"/>
      <c r="N8" s="457"/>
    </row>
    <row r="9" spans="1:14" ht="9.75" customHeight="1">
      <c r="A9" s="453"/>
      <c r="B9" s="453"/>
      <c r="C9" s="452" t="s">
        <v>78</v>
      </c>
      <c r="D9" s="452" t="s">
        <v>15</v>
      </c>
      <c r="E9" s="452" t="s">
        <v>79</v>
      </c>
      <c r="F9" s="455" t="s">
        <v>80</v>
      </c>
      <c r="G9" s="456"/>
      <c r="H9" s="457"/>
      <c r="I9" s="452" t="s">
        <v>78</v>
      </c>
      <c r="J9" s="452" t="s">
        <v>15</v>
      </c>
      <c r="K9" s="452" t="s">
        <v>79</v>
      </c>
      <c r="L9" s="455" t="s">
        <v>80</v>
      </c>
      <c r="M9" s="456"/>
      <c r="N9" s="457"/>
    </row>
    <row r="10" spans="1:14" ht="9.75" customHeight="1">
      <c r="A10" s="454"/>
      <c r="B10" s="454"/>
      <c r="C10" s="454"/>
      <c r="D10" s="454"/>
      <c r="E10" s="454"/>
      <c r="F10" s="239" t="s">
        <v>81</v>
      </c>
      <c r="G10" s="239" t="s">
        <v>82</v>
      </c>
      <c r="H10" s="239" t="s">
        <v>83</v>
      </c>
      <c r="I10" s="454"/>
      <c r="J10" s="454"/>
      <c r="K10" s="454"/>
      <c r="L10" s="239" t="s">
        <v>81</v>
      </c>
      <c r="M10" s="239" t="s">
        <v>82</v>
      </c>
      <c r="N10" s="239" t="s">
        <v>83</v>
      </c>
    </row>
    <row r="11" spans="1:14" ht="10.7" customHeight="1">
      <c r="A11" s="239" t="s">
        <v>23</v>
      </c>
      <c r="B11" s="239" t="s">
        <v>57</v>
      </c>
      <c r="C11" s="239" t="s">
        <v>84</v>
      </c>
      <c r="D11" s="239">
        <v>2</v>
      </c>
      <c r="E11" s="239" t="s">
        <v>85</v>
      </c>
      <c r="F11" s="239">
        <v>4</v>
      </c>
      <c r="G11" s="239">
        <v>5</v>
      </c>
      <c r="H11" s="239">
        <v>6</v>
      </c>
      <c r="I11" s="239" t="s">
        <v>86</v>
      </c>
      <c r="J11" s="239">
        <v>8</v>
      </c>
      <c r="K11" s="239" t="s">
        <v>87</v>
      </c>
      <c r="L11" s="239">
        <v>10</v>
      </c>
      <c r="M11" s="239">
        <v>11</v>
      </c>
      <c r="N11" s="239">
        <v>12</v>
      </c>
    </row>
    <row r="12" spans="1:14" ht="10.7" customHeight="1">
      <c r="A12" s="240"/>
      <c r="B12" s="241" t="s">
        <v>210</v>
      </c>
      <c r="C12" s="231">
        <v>47691442171</v>
      </c>
      <c r="D12" s="232">
        <v>76918</v>
      </c>
      <c r="E12" s="232">
        <v>47690672991</v>
      </c>
      <c r="F12" s="232">
        <v>957270961</v>
      </c>
      <c r="G12" s="232">
        <v>41753742067</v>
      </c>
      <c r="H12" s="232">
        <v>4979659963</v>
      </c>
      <c r="I12" s="232">
        <v>132246397903</v>
      </c>
      <c r="J12" s="232">
        <v>733284280</v>
      </c>
      <c r="K12" s="232">
        <v>131513113623</v>
      </c>
      <c r="L12" s="232">
        <v>3145509533</v>
      </c>
      <c r="M12" s="232">
        <v>113019008835</v>
      </c>
      <c r="N12" s="232">
        <v>15348595255</v>
      </c>
    </row>
    <row r="13" spans="1:14" ht="10.7" customHeight="1">
      <c r="A13" s="240"/>
      <c r="B13" s="241" t="s">
        <v>546</v>
      </c>
      <c r="C13" s="231">
        <v>47691442171</v>
      </c>
      <c r="D13" s="232">
        <v>76918</v>
      </c>
      <c r="E13" s="232">
        <v>47690672991</v>
      </c>
      <c r="F13" s="232">
        <v>957270961</v>
      </c>
      <c r="G13" s="232">
        <v>41753742067</v>
      </c>
      <c r="H13" s="232">
        <v>4979659963</v>
      </c>
      <c r="I13" s="232">
        <v>132246397903</v>
      </c>
      <c r="J13" s="232">
        <v>733284280</v>
      </c>
      <c r="K13" s="232">
        <v>131513113623</v>
      </c>
      <c r="L13" s="232">
        <v>3145509533</v>
      </c>
      <c r="M13" s="232">
        <v>113019008835</v>
      </c>
      <c r="N13" s="232">
        <v>15348595255</v>
      </c>
    </row>
    <row r="14" spans="1:14" ht="10.7" customHeight="1">
      <c r="A14" s="242" t="s">
        <v>23</v>
      </c>
      <c r="B14" s="241" t="s">
        <v>88</v>
      </c>
      <c r="C14" s="231">
        <v>5408492569</v>
      </c>
      <c r="D14" s="232">
        <v>76918</v>
      </c>
      <c r="E14" s="232">
        <v>5407723389</v>
      </c>
      <c r="F14" s="232">
        <v>957270961</v>
      </c>
      <c r="G14" s="232">
        <v>4442146428</v>
      </c>
      <c r="H14" s="232">
        <v>8306000</v>
      </c>
      <c r="I14" s="232">
        <v>17818818579</v>
      </c>
      <c r="J14" s="232">
        <v>733284280</v>
      </c>
      <c r="K14" s="232">
        <v>17085534299</v>
      </c>
      <c r="L14" s="232">
        <v>3145509533</v>
      </c>
      <c r="M14" s="232">
        <v>13748413196</v>
      </c>
      <c r="N14" s="232">
        <v>191611570</v>
      </c>
    </row>
    <row r="15" spans="1:14" ht="10.7" customHeight="1">
      <c r="A15" s="240"/>
      <c r="B15" s="241" t="s">
        <v>547</v>
      </c>
      <c r="C15" s="231">
        <v>5408492569</v>
      </c>
      <c r="D15" s="232">
        <v>76918</v>
      </c>
      <c r="E15" s="232">
        <v>5407723389</v>
      </c>
      <c r="F15" s="232">
        <v>957270961</v>
      </c>
      <c r="G15" s="232">
        <v>4442146428</v>
      </c>
      <c r="H15" s="232">
        <v>8306000</v>
      </c>
      <c r="I15" s="232">
        <v>17818818579</v>
      </c>
      <c r="J15" s="232">
        <v>733284280</v>
      </c>
      <c r="K15" s="232">
        <v>17085534299</v>
      </c>
      <c r="L15" s="232">
        <v>3145509533</v>
      </c>
      <c r="M15" s="232">
        <v>13748413196</v>
      </c>
      <c r="N15" s="232">
        <v>191611570</v>
      </c>
    </row>
    <row r="16" spans="1:14" ht="10.7" customHeight="1">
      <c r="A16" s="242" t="s">
        <v>24</v>
      </c>
      <c r="B16" s="241" t="s">
        <v>213</v>
      </c>
      <c r="C16" s="231">
        <v>5408492569</v>
      </c>
      <c r="D16" s="232">
        <v>76918</v>
      </c>
      <c r="E16" s="232">
        <v>5407723389</v>
      </c>
      <c r="F16" s="232">
        <v>957270961</v>
      </c>
      <c r="G16" s="232">
        <v>4442146428</v>
      </c>
      <c r="H16" s="232">
        <v>8306000</v>
      </c>
      <c r="I16" s="232">
        <v>17818818579</v>
      </c>
      <c r="J16" s="232">
        <v>733284280</v>
      </c>
      <c r="K16" s="232">
        <v>17085534299</v>
      </c>
      <c r="L16" s="232">
        <v>3145509533</v>
      </c>
      <c r="M16" s="232">
        <v>13748413196</v>
      </c>
      <c r="N16" s="232">
        <v>191611570</v>
      </c>
    </row>
    <row r="17" spans="1:14" ht="10.7" customHeight="1">
      <c r="A17" s="242">
        <v>1</v>
      </c>
      <c r="B17" s="241" t="s">
        <v>214</v>
      </c>
      <c r="C17" s="231">
        <v>132836708</v>
      </c>
      <c r="D17" s="232">
        <v>0</v>
      </c>
      <c r="E17" s="232">
        <v>132836708</v>
      </c>
      <c r="F17" s="232">
        <v>119553037</v>
      </c>
      <c r="G17" s="232">
        <v>13283671</v>
      </c>
      <c r="H17" s="232">
        <v>0</v>
      </c>
      <c r="I17" s="232">
        <v>138148458</v>
      </c>
      <c r="J17" s="232">
        <v>0</v>
      </c>
      <c r="K17" s="232">
        <v>138148458</v>
      </c>
      <c r="L17" s="232">
        <v>119594837</v>
      </c>
      <c r="M17" s="232">
        <v>18553621</v>
      </c>
      <c r="N17" s="232">
        <v>0</v>
      </c>
    </row>
    <row r="18" spans="1:14" ht="10.7" customHeight="1">
      <c r="A18" s="242" t="s">
        <v>89</v>
      </c>
      <c r="B18" s="241" t="s">
        <v>215</v>
      </c>
      <c r="C18" s="231">
        <v>0</v>
      </c>
      <c r="D18" s="232">
        <v>0</v>
      </c>
      <c r="E18" s="232">
        <v>0</v>
      </c>
      <c r="F18" s="232">
        <v>0</v>
      </c>
      <c r="G18" s="232">
        <v>0</v>
      </c>
      <c r="H18" s="232">
        <v>0</v>
      </c>
      <c r="I18" s="232">
        <v>0</v>
      </c>
      <c r="J18" s="232">
        <v>0</v>
      </c>
      <c r="K18" s="232">
        <v>0</v>
      </c>
      <c r="L18" s="232">
        <v>0</v>
      </c>
      <c r="M18" s="232">
        <v>0</v>
      </c>
      <c r="N18" s="232">
        <v>0</v>
      </c>
    </row>
    <row r="19" spans="1:14" ht="10.7" customHeight="1">
      <c r="A19" s="242" t="s">
        <v>216</v>
      </c>
      <c r="B19" s="241" t="s">
        <v>90</v>
      </c>
      <c r="C19" s="231">
        <v>0</v>
      </c>
      <c r="D19" s="232">
        <v>0</v>
      </c>
      <c r="E19" s="232">
        <v>0</v>
      </c>
      <c r="F19" s="232">
        <v>0</v>
      </c>
      <c r="G19" s="232">
        <v>0</v>
      </c>
      <c r="H19" s="232">
        <v>0</v>
      </c>
      <c r="I19" s="232">
        <v>0</v>
      </c>
      <c r="J19" s="232">
        <v>0</v>
      </c>
      <c r="K19" s="232">
        <v>0</v>
      </c>
      <c r="L19" s="232">
        <v>0</v>
      </c>
      <c r="M19" s="232">
        <v>0</v>
      </c>
      <c r="N19" s="232">
        <v>0</v>
      </c>
    </row>
    <row r="20" spans="1:14" ht="10.7" customHeight="1">
      <c r="A20" s="240"/>
      <c r="B20" s="241" t="s">
        <v>297</v>
      </c>
      <c r="C20" s="231">
        <v>0</v>
      </c>
      <c r="D20" s="232">
        <v>0</v>
      </c>
      <c r="E20" s="232">
        <v>0</v>
      </c>
      <c r="F20" s="232">
        <v>0</v>
      </c>
      <c r="G20" s="232">
        <v>0</v>
      </c>
      <c r="H20" s="232">
        <v>0</v>
      </c>
      <c r="I20" s="232">
        <v>0</v>
      </c>
      <c r="J20" s="232">
        <v>0</v>
      </c>
      <c r="K20" s="232">
        <v>0</v>
      </c>
      <c r="L20" s="232">
        <v>0</v>
      </c>
      <c r="M20" s="232">
        <v>0</v>
      </c>
      <c r="N20" s="232">
        <v>0</v>
      </c>
    </row>
    <row r="21" spans="1:14" ht="10.7" customHeight="1">
      <c r="A21" s="242" t="s">
        <v>217</v>
      </c>
      <c r="B21" s="241" t="s">
        <v>218</v>
      </c>
      <c r="C21" s="231">
        <v>0</v>
      </c>
      <c r="D21" s="232">
        <v>0</v>
      </c>
      <c r="E21" s="232">
        <v>0</v>
      </c>
      <c r="F21" s="232">
        <v>0</v>
      </c>
      <c r="G21" s="232">
        <v>0</v>
      </c>
      <c r="H21" s="232">
        <v>0</v>
      </c>
      <c r="I21" s="232">
        <v>0</v>
      </c>
      <c r="J21" s="232">
        <v>0</v>
      </c>
      <c r="K21" s="232">
        <v>0</v>
      </c>
      <c r="L21" s="232">
        <v>0</v>
      </c>
      <c r="M21" s="232">
        <v>0</v>
      </c>
      <c r="N21" s="232">
        <v>0</v>
      </c>
    </row>
    <row r="22" spans="1:14" ht="10.7" customHeight="1">
      <c r="A22" s="240"/>
      <c r="B22" s="241" t="s">
        <v>219</v>
      </c>
      <c r="C22" s="231">
        <v>0</v>
      </c>
      <c r="D22" s="232">
        <v>0</v>
      </c>
      <c r="E22" s="232">
        <v>0</v>
      </c>
      <c r="F22" s="232">
        <v>0</v>
      </c>
      <c r="G22" s="232">
        <v>0</v>
      </c>
      <c r="H22" s="232">
        <v>0</v>
      </c>
      <c r="I22" s="232">
        <v>0</v>
      </c>
      <c r="J22" s="232">
        <v>0</v>
      </c>
      <c r="K22" s="232">
        <v>0</v>
      </c>
      <c r="L22" s="232">
        <v>0</v>
      </c>
      <c r="M22" s="232">
        <v>0</v>
      </c>
      <c r="N22" s="232">
        <v>0</v>
      </c>
    </row>
    <row r="23" spans="1:14" ht="10.7" customHeight="1">
      <c r="A23" s="242" t="s">
        <v>220</v>
      </c>
      <c r="B23" s="241" t="s">
        <v>221</v>
      </c>
      <c r="C23" s="231">
        <v>0</v>
      </c>
      <c r="D23" s="232">
        <v>0</v>
      </c>
      <c r="E23" s="232">
        <v>0</v>
      </c>
      <c r="F23" s="232">
        <v>0</v>
      </c>
      <c r="G23" s="232">
        <v>0</v>
      </c>
      <c r="H23" s="232">
        <v>0</v>
      </c>
      <c r="I23" s="232">
        <v>0</v>
      </c>
      <c r="J23" s="232">
        <v>0</v>
      </c>
      <c r="K23" s="232">
        <v>0</v>
      </c>
      <c r="L23" s="232">
        <v>0</v>
      </c>
      <c r="M23" s="232">
        <v>0</v>
      </c>
      <c r="N23" s="232">
        <v>0</v>
      </c>
    </row>
    <row r="24" spans="1:14" ht="10.7" customHeight="1">
      <c r="A24" s="240"/>
      <c r="B24" s="241" t="s">
        <v>298</v>
      </c>
      <c r="C24" s="231">
        <v>0</v>
      </c>
      <c r="D24" s="232">
        <v>0</v>
      </c>
      <c r="E24" s="232">
        <v>0</v>
      </c>
      <c r="F24" s="232">
        <v>0</v>
      </c>
      <c r="G24" s="232">
        <v>0</v>
      </c>
      <c r="H24" s="232">
        <v>0</v>
      </c>
      <c r="I24" s="232">
        <v>0</v>
      </c>
      <c r="J24" s="232">
        <v>0</v>
      </c>
      <c r="K24" s="232">
        <v>0</v>
      </c>
      <c r="L24" s="232">
        <v>0</v>
      </c>
      <c r="M24" s="232">
        <v>0</v>
      </c>
      <c r="N24" s="232">
        <v>0</v>
      </c>
    </row>
    <row r="25" spans="1:14" ht="10.7" customHeight="1">
      <c r="A25" s="242" t="s">
        <v>222</v>
      </c>
      <c r="B25" s="241" t="s">
        <v>28</v>
      </c>
      <c r="C25" s="231">
        <v>0</v>
      </c>
      <c r="D25" s="232">
        <v>0</v>
      </c>
      <c r="E25" s="232">
        <v>0</v>
      </c>
      <c r="F25" s="232">
        <v>0</v>
      </c>
      <c r="G25" s="232">
        <v>0</v>
      </c>
      <c r="H25" s="232">
        <v>0</v>
      </c>
      <c r="I25" s="232">
        <v>0</v>
      </c>
      <c r="J25" s="232">
        <v>0</v>
      </c>
      <c r="K25" s="232">
        <v>0</v>
      </c>
      <c r="L25" s="232">
        <v>0</v>
      </c>
      <c r="M25" s="232">
        <v>0</v>
      </c>
      <c r="N25" s="232">
        <v>0</v>
      </c>
    </row>
    <row r="26" spans="1:14" ht="10.7" customHeight="1">
      <c r="A26" s="240"/>
      <c r="B26" s="241" t="s">
        <v>299</v>
      </c>
      <c r="C26" s="231">
        <v>0</v>
      </c>
      <c r="D26" s="232">
        <v>0</v>
      </c>
      <c r="E26" s="232">
        <v>0</v>
      </c>
      <c r="F26" s="232">
        <v>0</v>
      </c>
      <c r="G26" s="232">
        <v>0</v>
      </c>
      <c r="H26" s="232">
        <v>0</v>
      </c>
      <c r="I26" s="232">
        <v>0</v>
      </c>
      <c r="J26" s="232">
        <v>0</v>
      </c>
      <c r="K26" s="232">
        <v>0</v>
      </c>
      <c r="L26" s="232">
        <v>0</v>
      </c>
      <c r="M26" s="232">
        <v>0</v>
      </c>
      <c r="N26" s="232">
        <v>0</v>
      </c>
    </row>
    <row r="27" spans="1:14" ht="10.7" customHeight="1">
      <c r="A27" s="240"/>
      <c r="B27" s="241" t="s">
        <v>223</v>
      </c>
      <c r="C27" s="231">
        <v>0</v>
      </c>
      <c r="D27" s="232">
        <v>0</v>
      </c>
      <c r="E27" s="232">
        <v>0</v>
      </c>
      <c r="F27" s="232">
        <v>0</v>
      </c>
      <c r="G27" s="232">
        <v>0</v>
      </c>
      <c r="H27" s="232">
        <v>0</v>
      </c>
      <c r="I27" s="232">
        <v>0</v>
      </c>
      <c r="J27" s="232">
        <v>0</v>
      </c>
      <c r="K27" s="232">
        <v>0</v>
      </c>
      <c r="L27" s="232">
        <v>0</v>
      </c>
      <c r="M27" s="232">
        <v>0</v>
      </c>
      <c r="N27" s="232">
        <v>0</v>
      </c>
    </row>
    <row r="28" spans="1:14" ht="10.7" customHeight="1">
      <c r="A28" s="242" t="s">
        <v>224</v>
      </c>
      <c r="B28" s="241" t="s">
        <v>300</v>
      </c>
      <c r="C28" s="231">
        <v>0</v>
      </c>
      <c r="D28" s="232">
        <v>0</v>
      </c>
      <c r="E28" s="232">
        <v>0</v>
      </c>
      <c r="F28" s="232">
        <v>0</v>
      </c>
      <c r="G28" s="232">
        <v>0</v>
      </c>
      <c r="H28" s="232">
        <v>0</v>
      </c>
      <c r="I28" s="232">
        <v>0</v>
      </c>
      <c r="J28" s="232">
        <v>0</v>
      </c>
      <c r="K28" s="232">
        <v>0</v>
      </c>
      <c r="L28" s="232">
        <v>0</v>
      </c>
      <c r="M28" s="232">
        <v>0</v>
      </c>
      <c r="N28" s="232">
        <v>0</v>
      </c>
    </row>
    <row r="29" spans="1:14" ht="10.7" customHeight="1">
      <c r="A29" s="242" t="s">
        <v>91</v>
      </c>
      <c r="B29" s="241" t="s">
        <v>225</v>
      </c>
      <c r="C29" s="231">
        <v>132836708</v>
      </c>
      <c r="D29" s="232">
        <v>0</v>
      </c>
      <c r="E29" s="232">
        <v>132836708</v>
      </c>
      <c r="F29" s="232">
        <v>119553037</v>
      </c>
      <c r="G29" s="232">
        <v>13283671</v>
      </c>
      <c r="H29" s="232">
        <v>0</v>
      </c>
      <c r="I29" s="232">
        <v>138148458</v>
      </c>
      <c r="J29" s="232">
        <v>0</v>
      </c>
      <c r="K29" s="232">
        <v>138148458</v>
      </c>
      <c r="L29" s="232">
        <v>119594837</v>
      </c>
      <c r="M29" s="232">
        <v>18553621</v>
      </c>
      <c r="N29" s="232">
        <v>0</v>
      </c>
    </row>
    <row r="30" spans="1:14" ht="10.7" customHeight="1">
      <c r="A30" s="242" t="s">
        <v>226</v>
      </c>
      <c r="B30" s="241" t="s">
        <v>90</v>
      </c>
      <c r="C30" s="231">
        <v>0</v>
      </c>
      <c r="D30" s="232">
        <v>0</v>
      </c>
      <c r="E30" s="232">
        <v>0</v>
      </c>
      <c r="F30" s="232">
        <v>0</v>
      </c>
      <c r="G30" s="232">
        <v>0</v>
      </c>
      <c r="H30" s="232">
        <v>0</v>
      </c>
      <c r="I30" s="232">
        <v>418</v>
      </c>
      <c r="J30" s="232">
        <v>0</v>
      </c>
      <c r="K30" s="232">
        <v>418</v>
      </c>
      <c r="L30" s="232">
        <v>418</v>
      </c>
      <c r="M30" s="232">
        <v>3762</v>
      </c>
      <c r="N30" s="232">
        <v>0</v>
      </c>
    </row>
    <row r="31" spans="1:14" ht="10.7" customHeight="1">
      <c r="A31" s="240"/>
      <c r="B31" s="241" t="s">
        <v>297</v>
      </c>
      <c r="C31" s="231">
        <v>0</v>
      </c>
      <c r="D31" s="232">
        <v>0</v>
      </c>
      <c r="E31" s="232">
        <v>0</v>
      </c>
      <c r="F31" s="232">
        <v>0</v>
      </c>
      <c r="G31" s="232">
        <v>0</v>
      </c>
      <c r="H31" s="232">
        <v>0</v>
      </c>
      <c r="I31" s="232">
        <v>0</v>
      </c>
      <c r="J31" s="232">
        <v>0</v>
      </c>
      <c r="K31" s="232">
        <v>0</v>
      </c>
      <c r="L31" s="232">
        <v>0</v>
      </c>
      <c r="M31" s="232">
        <v>0</v>
      </c>
      <c r="N31" s="232">
        <v>0</v>
      </c>
    </row>
    <row r="32" spans="1:14" ht="10.7" customHeight="1">
      <c r="A32" s="242" t="s">
        <v>227</v>
      </c>
      <c r="B32" s="241" t="s">
        <v>218</v>
      </c>
      <c r="C32" s="231">
        <v>0</v>
      </c>
      <c r="D32" s="232">
        <v>0</v>
      </c>
      <c r="E32" s="232">
        <v>0</v>
      </c>
      <c r="F32" s="232">
        <v>0</v>
      </c>
      <c r="G32" s="232">
        <v>0</v>
      </c>
      <c r="H32" s="232">
        <v>0</v>
      </c>
      <c r="I32" s="232">
        <v>0</v>
      </c>
      <c r="J32" s="232">
        <v>0</v>
      </c>
      <c r="K32" s="232">
        <v>0</v>
      </c>
      <c r="L32" s="232">
        <v>0</v>
      </c>
      <c r="M32" s="232">
        <v>0</v>
      </c>
      <c r="N32" s="232">
        <v>0</v>
      </c>
    </row>
    <row r="33" spans="1:14" ht="10.7" customHeight="1">
      <c r="A33" s="240"/>
      <c r="B33" s="241" t="s">
        <v>219</v>
      </c>
      <c r="C33" s="231">
        <v>0</v>
      </c>
      <c r="D33" s="232">
        <v>0</v>
      </c>
      <c r="E33" s="232">
        <v>0</v>
      </c>
      <c r="F33" s="232">
        <v>0</v>
      </c>
      <c r="G33" s="232">
        <v>0</v>
      </c>
      <c r="H33" s="232">
        <v>0</v>
      </c>
      <c r="I33" s="232">
        <v>0</v>
      </c>
      <c r="J33" s="232">
        <v>0</v>
      </c>
      <c r="K33" s="232">
        <v>0</v>
      </c>
      <c r="L33" s="232">
        <v>0</v>
      </c>
      <c r="M33" s="232">
        <v>0</v>
      </c>
      <c r="N33" s="232">
        <v>0</v>
      </c>
    </row>
    <row r="34" spans="1:14" ht="10.7" customHeight="1">
      <c r="A34" s="242" t="s">
        <v>228</v>
      </c>
      <c r="B34" s="241" t="s">
        <v>221</v>
      </c>
      <c r="C34" s="231">
        <v>132836708</v>
      </c>
      <c r="D34" s="232">
        <v>0</v>
      </c>
      <c r="E34" s="232">
        <v>132836708</v>
      </c>
      <c r="F34" s="232">
        <v>119553037</v>
      </c>
      <c r="G34" s="232">
        <v>13283671</v>
      </c>
      <c r="H34" s="232">
        <v>0</v>
      </c>
      <c r="I34" s="232">
        <v>132836708</v>
      </c>
      <c r="J34" s="232">
        <v>0</v>
      </c>
      <c r="K34" s="232">
        <v>132836708</v>
      </c>
      <c r="L34" s="232">
        <v>119553037</v>
      </c>
      <c r="M34" s="232">
        <v>13283671</v>
      </c>
      <c r="N34" s="232">
        <v>0</v>
      </c>
    </row>
    <row r="35" spans="1:14" ht="10.7" customHeight="1">
      <c r="A35" s="240"/>
      <c r="B35" s="241" t="s">
        <v>301</v>
      </c>
      <c r="C35" s="231">
        <v>0</v>
      </c>
      <c r="D35" s="232">
        <v>0</v>
      </c>
      <c r="E35" s="232">
        <v>0</v>
      </c>
      <c r="F35" s="232">
        <v>0</v>
      </c>
      <c r="G35" s="232">
        <v>0</v>
      </c>
      <c r="H35" s="232">
        <v>0</v>
      </c>
      <c r="I35" s="232">
        <v>0</v>
      </c>
      <c r="J35" s="232">
        <v>0</v>
      </c>
      <c r="K35" s="232">
        <v>0</v>
      </c>
      <c r="L35" s="232">
        <v>0</v>
      </c>
      <c r="M35" s="232">
        <v>0</v>
      </c>
      <c r="N35" s="232">
        <v>0</v>
      </c>
    </row>
    <row r="36" spans="1:14" ht="10.7" customHeight="1">
      <c r="A36" s="242" t="s">
        <v>229</v>
      </c>
      <c r="B36" s="241" t="s">
        <v>28</v>
      </c>
      <c r="C36" s="231">
        <v>0</v>
      </c>
      <c r="D36" s="232">
        <v>0</v>
      </c>
      <c r="E36" s="232">
        <v>0</v>
      </c>
      <c r="F36" s="232">
        <v>0</v>
      </c>
      <c r="G36" s="232">
        <v>0</v>
      </c>
      <c r="H36" s="232">
        <v>0</v>
      </c>
      <c r="I36" s="232">
        <v>4893750</v>
      </c>
      <c r="J36" s="232">
        <v>0</v>
      </c>
      <c r="K36" s="232">
        <v>4893750</v>
      </c>
      <c r="L36" s="232">
        <v>0</v>
      </c>
      <c r="M36" s="232">
        <v>4893750</v>
      </c>
      <c r="N36" s="232">
        <v>0</v>
      </c>
    </row>
    <row r="37" spans="1:14" ht="10.7" customHeight="1">
      <c r="A37" s="240"/>
      <c r="B37" s="241" t="s">
        <v>299</v>
      </c>
      <c r="C37" s="231">
        <v>0</v>
      </c>
      <c r="D37" s="232">
        <v>0</v>
      </c>
      <c r="E37" s="232">
        <v>0</v>
      </c>
      <c r="F37" s="232">
        <v>0</v>
      </c>
      <c r="G37" s="232">
        <v>0</v>
      </c>
      <c r="H37" s="232">
        <v>0</v>
      </c>
      <c r="I37" s="232">
        <v>0</v>
      </c>
      <c r="J37" s="232">
        <v>0</v>
      </c>
      <c r="K37" s="232">
        <v>0</v>
      </c>
      <c r="L37" s="232">
        <v>0</v>
      </c>
      <c r="M37" s="232">
        <v>0</v>
      </c>
      <c r="N37" s="232">
        <v>0</v>
      </c>
    </row>
    <row r="38" spans="1:14" ht="10.7" customHeight="1">
      <c r="A38" s="240"/>
      <c r="B38" s="241" t="s">
        <v>230</v>
      </c>
      <c r="C38" s="231">
        <v>0</v>
      </c>
      <c r="D38" s="232">
        <v>0</v>
      </c>
      <c r="E38" s="232">
        <v>0</v>
      </c>
      <c r="F38" s="232">
        <v>0</v>
      </c>
      <c r="G38" s="232">
        <v>0</v>
      </c>
      <c r="H38" s="232">
        <v>0</v>
      </c>
      <c r="I38" s="232">
        <v>0</v>
      </c>
      <c r="J38" s="232">
        <v>0</v>
      </c>
      <c r="K38" s="232">
        <v>0</v>
      </c>
      <c r="L38" s="232">
        <v>0</v>
      </c>
      <c r="M38" s="232">
        <v>0</v>
      </c>
      <c r="N38" s="232">
        <v>0</v>
      </c>
    </row>
    <row r="39" spans="1:14" ht="10.7" customHeight="1">
      <c r="A39" s="242" t="s">
        <v>231</v>
      </c>
      <c r="B39" s="241" t="s">
        <v>300</v>
      </c>
      <c r="C39" s="231">
        <v>0</v>
      </c>
      <c r="D39" s="232">
        <v>0</v>
      </c>
      <c r="E39" s="232">
        <v>0</v>
      </c>
      <c r="F39" s="232">
        <v>0</v>
      </c>
      <c r="G39" s="232">
        <v>0</v>
      </c>
      <c r="H39" s="232">
        <v>0</v>
      </c>
      <c r="I39" s="232">
        <v>0</v>
      </c>
      <c r="J39" s="232">
        <v>0</v>
      </c>
      <c r="K39" s="232">
        <v>0</v>
      </c>
      <c r="L39" s="232">
        <v>0</v>
      </c>
      <c r="M39" s="232">
        <v>0</v>
      </c>
      <c r="N39" s="232">
        <v>0</v>
      </c>
    </row>
    <row r="40" spans="1:14" ht="10.7" customHeight="1">
      <c r="A40" s="242">
        <v>2</v>
      </c>
      <c r="B40" s="241" t="s">
        <v>232</v>
      </c>
      <c r="C40" s="231">
        <v>0</v>
      </c>
      <c r="D40" s="232">
        <v>0</v>
      </c>
      <c r="E40" s="232">
        <v>0</v>
      </c>
      <c r="F40" s="232">
        <v>0</v>
      </c>
      <c r="G40" s="232">
        <v>0</v>
      </c>
      <c r="H40" s="232">
        <v>0</v>
      </c>
      <c r="I40" s="232">
        <v>0</v>
      </c>
      <c r="J40" s="232">
        <v>0</v>
      </c>
      <c r="K40" s="232">
        <v>0</v>
      </c>
      <c r="L40" s="232">
        <v>0</v>
      </c>
      <c r="M40" s="232">
        <v>0</v>
      </c>
      <c r="N40" s="232">
        <v>0</v>
      </c>
    </row>
    <row r="41" spans="1:14" ht="10.7" customHeight="1">
      <c r="A41" s="242" t="s">
        <v>98</v>
      </c>
      <c r="B41" s="241" t="s">
        <v>90</v>
      </c>
      <c r="C41" s="231">
        <v>0</v>
      </c>
      <c r="D41" s="232">
        <v>0</v>
      </c>
      <c r="E41" s="232">
        <v>0</v>
      </c>
      <c r="F41" s="232">
        <v>0</v>
      </c>
      <c r="G41" s="232">
        <v>0</v>
      </c>
      <c r="H41" s="232">
        <v>0</v>
      </c>
      <c r="I41" s="232">
        <v>0</v>
      </c>
      <c r="J41" s="232">
        <v>0</v>
      </c>
      <c r="K41" s="232">
        <v>0</v>
      </c>
      <c r="L41" s="232">
        <v>0</v>
      </c>
      <c r="M41" s="232">
        <v>0</v>
      </c>
      <c r="N41" s="232">
        <v>0</v>
      </c>
    </row>
    <row r="42" spans="1:14" ht="10.7" customHeight="1">
      <c r="A42" s="240"/>
      <c r="B42" s="241" t="s">
        <v>297</v>
      </c>
      <c r="C42" s="231">
        <v>0</v>
      </c>
      <c r="D42" s="232">
        <v>0</v>
      </c>
      <c r="E42" s="232">
        <v>0</v>
      </c>
      <c r="F42" s="232">
        <v>0</v>
      </c>
      <c r="G42" s="232">
        <v>0</v>
      </c>
      <c r="H42" s="232">
        <v>0</v>
      </c>
      <c r="I42" s="232">
        <v>0</v>
      </c>
      <c r="J42" s="232">
        <v>0</v>
      </c>
      <c r="K42" s="232">
        <v>0</v>
      </c>
      <c r="L42" s="232">
        <v>0</v>
      </c>
      <c r="M42" s="232">
        <v>0</v>
      </c>
      <c r="N42" s="232">
        <v>0</v>
      </c>
    </row>
    <row r="43" spans="1:14" ht="10.7" customHeight="1">
      <c r="A43" s="242" t="s">
        <v>99</v>
      </c>
      <c r="B43" s="241" t="s">
        <v>218</v>
      </c>
      <c r="C43" s="231">
        <v>0</v>
      </c>
      <c r="D43" s="232">
        <v>0</v>
      </c>
      <c r="E43" s="232">
        <v>0</v>
      </c>
      <c r="F43" s="232">
        <v>0</v>
      </c>
      <c r="G43" s="232">
        <v>0</v>
      </c>
      <c r="H43" s="232">
        <v>0</v>
      </c>
      <c r="I43" s="232">
        <v>0</v>
      </c>
      <c r="J43" s="232">
        <v>0</v>
      </c>
      <c r="K43" s="232">
        <v>0</v>
      </c>
      <c r="L43" s="232">
        <v>0</v>
      </c>
      <c r="M43" s="232">
        <v>0</v>
      </c>
      <c r="N43" s="232">
        <v>0</v>
      </c>
    </row>
    <row r="44" spans="1:14" ht="10.7" customHeight="1">
      <c r="A44" s="240"/>
      <c r="B44" s="241" t="s">
        <v>219</v>
      </c>
      <c r="C44" s="231">
        <v>0</v>
      </c>
      <c r="D44" s="232">
        <v>0</v>
      </c>
      <c r="E44" s="232">
        <v>0</v>
      </c>
      <c r="F44" s="232">
        <v>0</v>
      </c>
      <c r="G44" s="232">
        <v>0</v>
      </c>
      <c r="H44" s="232">
        <v>0</v>
      </c>
      <c r="I44" s="232">
        <v>0</v>
      </c>
      <c r="J44" s="232">
        <v>0</v>
      </c>
      <c r="K44" s="232">
        <v>0</v>
      </c>
      <c r="L44" s="232">
        <v>0</v>
      </c>
      <c r="M44" s="232">
        <v>0</v>
      </c>
      <c r="N44" s="232">
        <v>0</v>
      </c>
    </row>
    <row r="45" spans="1:14" ht="10.7" customHeight="1">
      <c r="A45" s="242" t="s">
        <v>100</v>
      </c>
      <c r="B45" s="241" t="s">
        <v>27</v>
      </c>
      <c r="C45" s="231">
        <v>0</v>
      </c>
      <c r="D45" s="232">
        <v>0</v>
      </c>
      <c r="E45" s="232">
        <v>0</v>
      </c>
      <c r="F45" s="232">
        <v>0</v>
      </c>
      <c r="G45" s="232">
        <v>0</v>
      </c>
      <c r="H45" s="232">
        <v>0</v>
      </c>
      <c r="I45" s="232">
        <v>0</v>
      </c>
      <c r="J45" s="232">
        <v>0</v>
      </c>
      <c r="K45" s="232">
        <v>0</v>
      </c>
      <c r="L45" s="232">
        <v>0</v>
      </c>
      <c r="M45" s="232">
        <v>0</v>
      </c>
      <c r="N45" s="232">
        <v>0</v>
      </c>
    </row>
    <row r="46" spans="1:14" ht="10.7" customHeight="1">
      <c r="A46" s="240"/>
      <c r="B46" s="241" t="s">
        <v>301</v>
      </c>
      <c r="C46" s="231">
        <v>0</v>
      </c>
      <c r="D46" s="232">
        <v>0</v>
      </c>
      <c r="E46" s="232">
        <v>0</v>
      </c>
      <c r="F46" s="232">
        <v>0</v>
      </c>
      <c r="G46" s="232">
        <v>0</v>
      </c>
      <c r="H46" s="232">
        <v>0</v>
      </c>
      <c r="I46" s="232">
        <v>0</v>
      </c>
      <c r="J46" s="232">
        <v>0</v>
      </c>
      <c r="K46" s="232">
        <v>0</v>
      </c>
      <c r="L46" s="232">
        <v>0</v>
      </c>
      <c r="M46" s="232">
        <v>0</v>
      </c>
      <c r="N46" s="232">
        <v>0</v>
      </c>
    </row>
    <row r="47" spans="1:14" ht="10.7" customHeight="1">
      <c r="A47" s="242" t="s">
        <v>101</v>
      </c>
      <c r="B47" s="241" t="s">
        <v>28</v>
      </c>
      <c r="C47" s="231">
        <v>0</v>
      </c>
      <c r="D47" s="232">
        <v>0</v>
      </c>
      <c r="E47" s="232">
        <v>0</v>
      </c>
      <c r="F47" s="232">
        <v>0</v>
      </c>
      <c r="G47" s="232">
        <v>0</v>
      </c>
      <c r="H47" s="232">
        <v>0</v>
      </c>
      <c r="I47" s="232">
        <v>0</v>
      </c>
      <c r="J47" s="232">
        <v>0</v>
      </c>
      <c r="K47" s="232">
        <v>0</v>
      </c>
      <c r="L47" s="232">
        <v>0</v>
      </c>
      <c r="M47" s="232">
        <v>0</v>
      </c>
      <c r="N47" s="232">
        <v>0</v>
      </c>
    </row>
    <row r="48" spans="1:14" ht="10.7" customHeight="1">
      <c r="A48" s="240"/>
      <c r="B48" s="241" t="s">
        <v>302</v>
      </c>
      <c r="C48" s="231">
        <v>0</v>
      </c>
      <c r="D48" s="232">
        <v>0</v>
      </c>
      <c r="E48" s="232">
        <v>0</v>
      </c>
      <c r="F48" s="232">
        <v>0</v>
      </c>
      <c r="G48" s="232">
        <v>0</v>
      </c>
      <c r="H48" s="232">
        <v>0</v>
      </c>
      <c r="I48" s="232">
        <v>0</v>
      </c>
      <c r="J48" s="232">
        <v>0</v>
      </c>
      <c r="K48" s="232">
        <v>0</v>
      </c>
      <c r="L48" s="232">
        <v>0</v>
      </c>
      <c r="M48" s="232">
        <v>0</v>
      </c>
      <c r="N48" s="232">
        <v>0</v>
      </c>
    </row>
    <row r="49" spans="1:14" ht="10.7" customHeight="1">
      <c r="A49" s="240"/>
      <c r="B49" s="241" t="s">
        <v>223</v>
      </c>
      <c r="C49" s="231">
        <v>0</v>
      </c>
      <c r="D49" s="232">
        <v>0</v>
      </c>
      <c r="E49" s="232">
        <v>0</v>
      </c>
      <c r="F49" s="232">
        <v>0</v>
      </c>
      <c r="G49" s="232">
        <v>0</v>
      </c>
      <c r="H49" s="232">
        <v>0</v>
      </c>
      <c r="I49" s="232">
        <v>0</v>
      </c>
      <c r="J49" s="232">
        <v>0</v>
      </c>
      <c r="K49" s="232">
        <v>0</v>
      </c>
      <c r="L49" s="232">
        <v>0</v>
      </c>
      <c r="M49" s="232">
        <v>0</v>
      </c>
      <c r="N49" s="232">
        <v>0</v>
      </c>
    </row>
    <row r="50" spans="1:14" ht="10.7" customHeight="1">
      <c r="A50" s="242" t="s">
        <v>102</v>
      </c>
      <c r="B50" s="241" t="s">
        <v>303</v>
      </c>
      <c r="C50" s="231">
        <v>0</v>
      </c>
      <c r="D50" s="232">
        <v>0</v>
      </c>
      <c r="E50" s="232">
        <v>0</v>
      </c>
      <c r="F50" s="232">
        <v>0</v>
      </c>
      <c r="G50" s="232">
        <v>0</v>
      </c>
      <c r="H50" s="232">
        <v>0</v>
      </c>
      <c r="I50" s="232">
        <v>0</v>
      </c>
      <c r="J50" s="232">
        <v>0</v>
      </c>
      <c r="K50" s="232">
        <v>0</v>
      </c>
      <c r="L50" s="232">
        <v>0</v>
      </c>
      <c r="M50" s="232">
        <v>0</v>
      </c>
      <c r="N50" s="232">
        <v>0</v>
      </c>
    </row>
    <row r="51" spans="1:14" ht="10.7" customHeight="1">
      <c r="A51" s="242">
        <v>3</v>
      </c>
      <c r="B51" s="241" t="s">
        <v>169</v>
      </c>
      <c r="C51" s="231">
        <v>5102639421</v>
      </c>
      <c r="D51" s="232">
        <v>0</v>
      </c>
      <c r="E51" s="232">
        <v>5102639421</v>
      </c>
      <c r="F51" s="232">
        <v>833235389</v>
      </c>
      <c r="G51" s="232">
        <v>4269404032</v>
      </c>
      <c r="H51" s="232">
        <v>0</v>
      </c>
      <c r="I51" s="232">
        <v>15514501684</v>
      </c>
      <c r="J51" s="232">
        <v>0</v>
      </c>
      <c r="K51" s="232">
        <v>15514501684</v>
      </c>
      <c r="L51" s="232">
        <v>2613770917</v>
      </c>
      <c r="M51" s="232">
        <v>12900730767</v>
      </c>
      <c r="N51" s="232">
        <v>0</v>
      </c>
    </row>
    <row r="52" spans="1:14" ht="10.7" customHeight="1">
      <c r="A52" s="242" t="s">
        <v>32</v>
      </c>
      <c r="B52" s="241" t="s">
        <v>90</v>
      </c>
      <c r="C52" s="231">
        <v>3318515419</v>
      </c>
      <c r="D52" s="232">
        <v>0</v>
      </c>
      <c r="E52" s="232">
        <v>3318515419</v>
      </c>
      <c r="F52" s="232">
        <v>331851532</v>
      </c>
      <c r="G52" s="232">
        <v>2986663887</v>
      </c>
      <c r="H52" s="232">
        <v>0</v>
      </c>
      <c r="I52" s="232">
        <v>10021663161</v>
      </c>
      <c r="J52" s="232">
        <v>0</v>
      </c>
      <c r="K52" s="232">
        <v>10021663161</v>
      </c>
      <c r="L52" s="232">
        <v>1002166295</v>
      </c>
      <c r="M52" s="232">
        <v>9019496866</v>
      </c>
      <c r="N52" s="232">
        <v>0</v>
      </c>
    </row>
    <row r="53" spans="1:14" ht="10.7" customHeight="1">
      <c r="A53" s="240"/>
      <c r="B53" s="241" t="s">
        <v>297</v>
      </c>
      <c r="C53" s="231">
        <v>0</v>
      </c>
      <c r="D53" s="232">
        <v>0</v>
      </c>
      <c r="E53" s="232">
        <v>0</v>
      </c>
      <c r="F53" s="232">
        <v>0</v>
      </c>
      <c r="G53" s="232">
        <v>0</v>
      </c>
      <c r="H53" s="232">
        <v>0</v>
      </c>
      <c r="I53" s="232">
        <v>0</v>
      </c>
      <c r="J53" s="232">
        <v>0</v>
      </c>
      <c r="K53" s="232">
        <v>0</v>
      </c>
      <c r="L53" s="232">
        <v>0</v>
      </c>
      <c r="M53" s="232">
        <v>0</v>
      </c>
      <c r="N53" s="232">
        <v>0</v>
      </c>
    </row>
    <row r="54" spans="1:14" ht="10.7" customHeight="1">
      <c r="A54" s="242" t="s">
        <v>33</v>
      </c>
      <c r="B54" s="241" t="s">
        <v>218</v>
      </c>
      <c r="C54" s="231">
        <v>5289219</v>
      </c>
      <c r="D54" s="232">
        <v>0</v>
      </c>
      <c r="E54" s="232">
        <v>5289219</v>
      </c>
      <c r="F54" s="232">
        <v>0</v>
      </c>
      <c r="G54" s="232">
        <v>5289219</v>
      </c>
      <c r="H54" s="232">
        <v>0</v>
      </c>
      <c r="I54" s="232">
        <v>8341081</v>
      </c>
      <c r="J54" s="232">
        <v>0</v>
      </c>
      <c r="K54" s="232">
        <v>8341081</v>
      </c>
      <c r="L54" s="232">
        <v>0</v>
      </c>
      <c r="M54" s="232">
        <v>8341081</v>
      </c>
      <c r="N54" s="232">
        <v>0</v>
      </c>
    </row>
    <row r="55" spans="1:14" ht="10.7" customHeight="1">
      <c r="A55" s="240"/>
      <c r="B55" s="241" t="s">
        <v>219</v>
      </c>
      <c r="C55" s="231">
        <v>0</v>
      </c>
      <c r="D55" s="232">
        <v>0</v>
      </c>
      <c r="E55" s="232">
        <v>0</v>
      </c>
      <c r="F55" s="232">
        <v>0</v>
      </c>
      <c r="G55" s="232">
        <v>0</v>
      </c>
      <c r="H55" s="232">
        <v>0</v>
      </c>
      <c r="I55" s="232">
        <v>0</v>
      </c>
      <c r="J55" s="232">
        <v>0</v>
      </c>
      <c r="K55" s="232">
        <v>0</v>
      </c>
      <c r="L55" s="232">
        <v>0</v>
      </c>
      <c r="M55" s="232">
        <v>0</v>
      </c>
      <c r="N55" s="232">
        <v>0</v>
      </c>
    </row>
    <row r="56" spans="1:14" ht="10.7" customHeight="1">
      <c r="A56" s="242" t="s">
        <v>106</v>
      </c>
      <c r="B56" s="241" t="s">
        <v>27</v>
      </c>
      <c r="C56" s="231">
        <v>307893</v>
      </c>
      <c r="D56" s="232">
        <v>0</v>
      </c>
      <c r="E56" s="232">
        <v>307893</v>
      </c>
      <c r="F56" s="232">
        <v>30789</v>
      </c>
      <c r="G56" s="232">
        <v>277104</v>
      </c>
      <c r="H56" s="232">
        <v>0</v>
      </c>
      <c r="I56" s="232">
        <v>849311</v>
      </c>
      <c r="J56" s="232">
        <v>0</v>
      </c>
      <c r="K56" s="232">
        <v>849311</v>
      </c>
      <c r="L56" s="232">
        <v>8493</v>
      </c>
      <c r="M56" s="232">
        <v>764381</v>
      </c>
      <c r="N56" s="232">
        <v>0</v>
      </c>
    </row>
    <row r="57" spans="1:14" ht="10.7" customHeight="1">
      <c r="A57" s="240"/>
      <c r="B57" s="241" t="s">
        <v>301</v>
      </c>
      <c r="C57" s="231">
        <v>0</v>
      </c>
      <c r="D57" s="232">
        <v>0</v>
      </c>
      <c r="E57" s="232">
        <v>0</v>
      </c>
      <c r="F57" s="232">
        <v>0</v>
      </c>
      <c r="G57" s="232">
        <v>0</v>
      </c>
      <c r="H57" s="232">
        <v>0</v>
      </c>
      <c r="I57" s="232">
        <v>0</v>
      </c>
      <c r="J57" s="232">
        <v>0</v>
      </c>
      <c r="K57" s="232">
        <v>0</v>
      </c>
      <c r="L57" s="232">
        <v>0</v>
      </c>
      <c r="M57" s="232">
        <v>0</v>
      </c>
      <c r="N57" s="232">
        <v>0</v>
      </c>
    </row>
    <row r="58" spans="1:14" ht="10.7" customHeight="1">
      <c r="A58" s="242" t="s">
        <v>107</v>
      </c>
      <c r="B58" s="241" t="s">
        <v>28</v>
      </c>
      <c r="C58" s="231">
        <v>1778526890</v>
      </c>
      <c r="D58" s="232">
        <v>0</v>
      </c>
      <c r="E58" s="232">
        <v>1778526890</v>
      </c>
      <c r="F58" s="232">
        <v>501353068</v>
      </c>
      <c r="G58" s="232">
        <v>1277173822</v>
      </c>
      <c r="H58" s="232">
        <v>0</v>
      </c>
      <c r="I58" s="232">
        <v>5483648131</v>
      </c>
      <c r="J58" s="232">
        <v>0</v>
      </c>
      <c r="K58" s="232">
        <v>5483648131</v>
      </c>
      <c r="L58" s="232">
        <v>1611519692</v>
      </c>
      <c r="M58" s="232">
        <v>3872128439</v>
      </c>
      <c r="N58" s="232">
        <v>0</v>
      </c>
    </row>
    <row r="59" spans="1:14" ht="10.7" customHeight="1">
      <c r="A59" s="240"/>
      <c r="B59" s="241" t="s">
        <v>302</v>
      </c>
      <c r="C59" s="231">
        <v>0</v>
      </c>
      <c r="D59" s="232">
        <v>0</v>
      </c>
      <c r="E59" s="232">
        <v>0</v>
      </c>
      <c r="F59" s="232">
        <v>0</v>
      </c>
      <c r="G59" s="232">
        <v>0</v>
      </c>
      <c r="H59" s="232">
        <v>0</v>
      </c>
      <c r="I59" s="232">
        <v>0</v>
      </c>
      <c r="J59" s="232">
        <v>0</v>
      </c>
      <c r="K59" s="232">
        <v>0</v>
      </c>
      <c r="L59" s="232">
        <v>0</v>
      </c>
      <c r="M59" s="232">
        <v>0</v>
      </c>
      <c r="N59" s="232">
        <v>0</v>
      </c>
    </row>
    <row r="60" spans="1:14" ht="10.7" customHeight="1">
      <c r="A60" s="240"/>
      <c r="B60" s="241" t="s">
        <v>223</v>
      </c>
      <c r="C60" s="231">
        <v>1671176903</v>
      </c>
      <c r="D60" s="232">
        <v>0</v>
      </c>
      <c r="E60" s="232">
        <v>1671176903</v>
      </c>
      <c r="F60" s="232">
        <v>501353068</v>
      </c>
      <c r="G60" s="232">
        <v>1169823835</v>
      </c>
      <c r="H60" s="232">
        <v>0</v>
      </c>
      <c r="I60" s="232">
        <v>5371732329</v>
      </c>
      <c r="J60" s="232">
        <v>0</v>
      </c>
      <c r="K60" s="232">
        <v>5371732329</v>
      </c>
      <c r="L60" s="232">
        <v>1611519692</v>
      </c>
      <c r="M60" s="232">
        <v>3760212637</v>
      </c>
      <c r="N60" s="232">
        <v>0</v>
      </c>
    </row>
    <row r="61" spans="1:14" ht="10.7" customHeight="1">
      <c r="A61" s="242" t="s">
        <v>108</v>
      </c>
      <c r="B61" s="241" t="s">
        <v>303</v>
      </c>
      <c r="C61" s="231">
        <v>0</v>
      </c>
      <c r="D61" s="232">
        <v>0</v>
      </c>
      <c r="E61" s="232">
        <v>0</v>
      </c>
      <c r="F61" s="232">
        <v>0</v>
      </c>
      <c r="G61" s="232">
        <v>0</v>
      </c>
      <c r="H61" s="232">
        <v>0</v>
      </c>
      <c r="I61" s="232">
        <v>0</v>
      </c>
      <c r="J61" s="232">
        <v>0</v>
      </c>
      <c r="K61" s="232">
        <v>0</v>
      </c>
      <c r="L61" s="232">
        <v>0</v>
      </c>
      <c r="M61" s="232">
        <v>0</v>
      </c>
      <c r="N61" s="232">
        <v>0</v>
      </c>
    </row>
    <row r="62" spans="1:14" ht="10.7" customHeight="1">
      <c r="A62" s="242">
        <v>4</v>
      </c>
      <c r="B62" s="241" t="s">
        <v>44</v>
      </c>
      <c r="C62" s="231">
        <v>44825426</v>
      </c>
      <c r="D62" s="232">
        <v>0</v>
      </c>
      <c r="E62" s="232">
        <v>44825426</v>
      </c>
      <c r="F62" s="232">
        <v>4482535</v>
      </c>
      <c r="G62" s="232">
        <v>40342891</v>
      </c>
      <c r="H62" s="232">
        <v>0</v>
      </c>
      <c r="I62" s="232">
        <v>303546498</v>
      </c>
      <c r="J62" s="232">
        <v>0</v>
      </c>
      <c r="K62" s="232">
        <v>303546498</v>
      </c>
      <c r="L62" s="232">
        <v>30354635</v>
      </c>
      <c r="M62" s="232">
        <v>273191863</v>
      </c>
      <c r="N62" s="232">
        <v>0</v>
      </c>
    </row>
    <row r="63" spans="1:14" ht="10.7" customHeight="1">
      <c r="A63" s="242">
        <v>5</v>
      </c>
      <c r="B63" s="241" t="s">
        <v>233</v>
      </c>
      <c r="C63" s="231">
        <v>0</v>
      </c>
      <c r="D63" s="232">
        <v>0</v>
      </c>
      <c r="E63" s="232">
        <v>0</v>
      </c>
      <c r="F63" s="232">
        <v>0</v>
      </c>
      <c r="G63" s="232">
        <v>0</v>
      </c>
      <c r="H63" s="232">
        <v>0</v>
      </c>
      <c r="I63" s="232">
        <v>0</v>
      </c>
      <c r="J63" s="232">
        <v>0</v>
      </c>
      <c r="K63" s="232">
        <v>0</v>
      </c>
      <c r="L63" s="232">
        <v>0</v>
      </c>
      <c r="M63" s="232">
        <v>0</v>
      </c>
      <c r="N63" s="232">
        <v>0</v>
      </c>
    </row>
    <row r="64" spans="1:14" ht="10.7" customHeight="1">
      <c r="A64" s="240"/>
      <c r="B64" s="241" t="s">
        <v>234</v>
      </c>
      <c r="C64" s="231">
        <v>0</v>
      </c>
      <c r="D64" s="232">
        <v>0</v>
      </c>
      <c r="E64" s="232">
        <v>0</v>
      </c>
      <c r="F64" s="232">
        <v>0</v>
      </c>
      <c r="G64" s="232">
        <v>0</v>
      </c>
      <c r="H64" s="232">
        <v>0</v>
      </c>
      <c r="I64" s="232">
        <v>0</v>
      </c>
      <c r="J64" s="232">
        <v>0</v>
      </c>
      <c r="K64" s="232">
        <v>0</v>
      </c>
      <c r="L64" s="232">
        <v>0</v>
      </c>
      <c r="M64" s="232">
        <v>0</v>
      </c>
      <c r="N64" s="232">
        <v>0</v>
      </c>
    </row>
    <row r="65" spans="1:14" ht="10.7" customHeight="1">
      <c r="A65" s="240"/>
      <c r="B65" s="241" t="s">
        <v>235</v>
      </c>
      <c r="C65" s="231">
        <v>0</v>
      </c>
      <c r="D65" s="232">
        <v>0</v>
      </c>
      <c r="E65" s="232">
        <v>0</v>
      </c>
      <c r="F65" s="232">
        <v>0</v>
      </c>
      <c r="G65" s="232">
        <v>0</v>
      </c>
      <c r="H65" s="232">
        <v>0</v>
      </c>
      <c r="I65" s="232">
        <v>0</v>
      </c>
      <c r="J65" s="232">
        <v>0</v>
      </c>
      <c r="K65" s="232">
        <v>0</v>
      </c>
      <c r="L65" s="232">
        <v>0</v>
      </c>
      <c r="M65" s="232">
        <v>0</v>
      </c>
      <c r="N65" s="232">
        <v>0</v>
      </c>
    </row>
    <row r="66" spans="1:14" ht="10.7" customHeight="1">
      <c r="A66" s="242">
        <v>6</v>
      </c>
      <c r="B66" s="241" t="s">
        <v>38</v>
      </c>
      <c r="C66" s="231">
        <v>86332000</v>
      </c>
      <c r="D66" s="232">
        <v>0</v>
      </c>
      <c r="E66" s="232">
        <v>86332000</v>
      </c>
      <c r="F66" s="232">
        <v>0</v>
      </c>
      <c r="G66" s="232">
        <v>86227000</v>
      </c>
      <c r="H66" s="232">
        <v>105</v>
      </c>
      <c r="I66" s="232">
        <v>375999481</v>
      </c>
      <c r="J66" s="232">
        <v>0</v>
      </c>
      <c r="K66" s="232">
        <v>375999481</v>
      </c>
      <c r="L66" s="232">
        <v>0</v>
      </c>
      <c r="M66" s="232">
        <v>374523531</v>
      </c>
      <c r="N66" s="232">
        <v>1475950</v>
      </c>
    </row>
    <row r="67" spans="1:14" ht="10.7" customHeight="1">
      <c r="A67" s="242">
        <v>7</v>
      </c>
      <c r="B67" s="241" t="s">
        <v>304</v>
      </c>
      <c r="C67" s="231">
        <v>33287250</v>
      </c>
      <c r="D67" s="232">
        <v>1125</v>
      </c>
      <c r="E67" s="232">
        <v>33276000</v>
      </c>
      <c r="F67" s="232">
        <v>0</v>
      </c>
      <c r="G67" s="232">
        <v>29105000</v>
      </c>
      <c r="H67" s="232">
        <v>4171000</v>
      </c>
      <c r="I67" s="232">
        <v>196739786</v>
      </c>
      <c r="J67" s="232">
        <v>73335</v>
      </c>
      <c r="K67" s="232">
        <v>196006436</v>
      </c>
      <c r="L67" s="232">
        <v>0</v>
      </c>
      <c r="M67" s="232">
        <v>34493436</v>
      </c>
      <c r="N67" s="232">
        <v>161513000</v>
      </c>
    </row>
    <row r="68" spans="1:14" ht="10.7" customHeight="1">
      <c r="A68" s="240"/>
      <c r="B68" s="241" t="s">
        <v>236</v>
      </c>
      <c r="C68" s="231">
        <v>0</v>
      </c>
      <c r="D68" s="232">
        <v>0</v>
      </c>
      <c r="E68" s="232">
        <v>0</v>
      </c>
      <c r="F68" s="232">
        <v>0</v>
      </c>
      <c r="G68" s="232">
        <v>0</v>
      </c>
      <c r="H68" s="232">
        <v>0</v>
      </c>
      <c r="I68" s="232">
        <v>0</v>
      </c>
      <c r="J68" s="232">
        <v>0</v>
      </c>
      <c r="K68" s="232">
        <v>0</v>
      </c>
      <c r="L68" s="232">
        <v>0</v>
      </c>
      <c r="M68" s="232">
        <v>0</v>
      </c>
      <c r="N68" s="232">
        <v>0</v>
      </c>
    </row>
    <row r="69" spans="1:14" ht="10.7" customHeight="1">
      <c r="A69" s="240"/>
      <c r="B69" s="241" t="s">
        <v>237</v>
      </c>
      <c r="C69" s="231">
        <v>0</v>
      </c>
      <c r="D69" s="232">
        <v>0</v>
      </c>
      <c r="E69" s="232">
        <v>0</v>
      </c>
      <c r="F69" s="232">
        <v>0</v>
      </c>
      <c r="G69" s="232">
        <v>0</v>
      </c>
      <c r="H69" s="232">
        <v>0</v>
      </c>
      <c r="I69" s="232">
        <v>0</v>
      </c>
      <c r="J69" s="232">
        <v>0</v>
      </c>
      <c r="K69" s="232">
        <v>0</v>
      </c>
      <c r="L69" s="232">
        <v>0</v>
      </c>
      <c r="M69" s="232">
        <v>0</v>
      </c>
      <c r="N69" s="232">
        <v>0</v>
      </c>
    </row>
    <row r="70" spans="1:14" ht="10.7" customHeight="1">
      <c r="A70" s="240"/>
      <c r="B70" s="241" t="s">
        <v>238</v>
      </c>
      <c r="C70" s="231">
        <v>29105000</v>
      </c>
      <c r="D70" s="232">
        <v>0</v>
      </c>
      <c r="E70" s="232">
        <v>29105000</v>
      </c>
      <c r="F70" s="232">
        <v>0</v>
      </c>
      <c r="G70" s="232">
        <v>29105000</v>
      </c>
      <c r="H70" s="232">
        <v>0</v>
      </c>
      <c r="I70" s="232">
        <v>29996000</v>
      </c>
      <c r="J70" s="232">
        <v>0</v>
      </c>
      <c r="K70" s="232">
        <v>29996000</v>
      </c>
      <c r="L70" s="232">
        <v>0</v>
      </c>
      <c r="M70" s="232">
        <v>29996000</v>
      </c>
      <c r="N70" s="232">
        <v>0</v>
      </c>
    </row>
    <row r="71" spans="1:14" ht="10.7" customHeight="1">
      <c r="A71" s="240"/>
      <c r="B71" s="241" t="s">
        <v>548</v>
      </c>
      <c r="C71" s="231">
        <v>0</v>
      </c>
      <c r="D71" s="232">
        <v>0</v>
      </c>
      <c r="E71" s="232">
        <v>0</v>
      </c>
      <c r="F71" s="232">
        <v>0</v>
      </c>
      <c r="G71" s="232">
        <v>0</v>
      </c>
      <c r="H71" s="232">
        <v>0</v>
      </c>
      <c r="I71" s="232">
        <v>0</v>
      </c>
      <c r="J71" s="232">
        <v>0</v>
      </c>
      <c r="K71" s="232">
        <v>0</v>
      </c>
      <c r="L71" s="232">
        <v>0</v>
      </c>
      <c r="M71" s="232">
        <v>0</v>
      </c>
      <c r="N71" s="232">
        <v>0</v>
      </c>
    </row>
    <row r="72" spans="1:14" ht="10.7" customHeight="1">
      <c r="A72" s="240"/>
      <c r="B72" s="241" t="s">
        <v>581</v>
      </c>
      <c r="C72" s="231">
        <v>0</v>
      </c>
      <c r="D72" s="232">
        <v>0</v>
      </c>
      <c r="E72" s="232">
        <v>0</v>
      </c>
      <c r="F72" s="232">
        <v>0</v>
      </c>
      <c r="G72" s="232">
        <v>0</v>
      </c>
      <c r="H72" s="232">
        <v>0</v>
      </c>
      <c r="I72" s="232">
        <v>0</v>
      </c>
      <c r="J72" s="232">
        <v>0</v>
      </c>
      <c r="K72" s="232">
        <v>0</v>
      </c>
      <c r="L72" s="232">
        <v>0</v>
      </c>
      <c r="M72" s="232">
        <v>0</v>
      </c>
      <c r="N72" s="232">
        <v>0</v>
      </c>
    </row>
    <row r="73" spans="1:14" ht="10.7" customHeight="1">
      <c r="A73" s="242" t="s">
        <v>239</v>
      </c>
      <c r="B73" s="241" t="s">
        <v>171</v>
      </c>
      <c r="C73" s="231">
        <v>1125</v>
      </c>
      <c r="D73" s="232">
        <v>1125</v>
      </c>
      <c r="E73" s="232">
        <v>0</v>
      </c>
      <c r="F73" s="232">
        <v>0</v>
      </c>
      <c r="G73" s="232">
        <v>0</v>
      </c>
      <c r="H73" s="232">
        <v>0</v>
      </c>
      <c r="I73" s="232">
        <v>1733350</v>
      </c>
      <c r="J73" s="232">
        <v>73335</v>
      </c>
      <c r="K73" s="232">
        <v>1000000</v>
      </c>
      <c r="L73" s="232">
        <v>0</v>
      </c>
      <c r="M73" s="232">
        <v>0</v>
      </c>
      <c r="N73" s="232">
        <v>1000000</v>
      </c>
    </row>
    <row r="74" spans="1:14" ht="10.7" customHeight="1">
      <c r="A74" s="242" t="s">
        <v>240</v>
      </c>
      <c r="B74" s="241" t="s">
        <v>305</v>
      </c>
      <c r="C74" s="231">
        <v>12000000</v>
      </c>
      <c r="D74" s="232">
        <v>0</v>
      </c>
      <c r="E74" s="232">
        <v>12000000</v>
      </c>
      <c r="F74" s="232">
        <v>0</v>
      </c>
      <c r="G74" s="232">
        <v>12000000</v>
      </c>
      <c r="H74" s="232">
        <v>0</v>
      </c>
      <c r="I74" s="232">
        <v>24000000</v>
      </c>
      <c r="J74" s="232">
        <v>0</v>
      </c>
      <c r="K74" s="232">
        <v>24000000</v>
      </c>
      <c r="L74" s="232">
        <v>0</v>
      </c>
      <c r="M74" s="232">
        <v>12000000</v>
      </c>
      <c r="N74" s="232">
        <v>12000000</v>
      </c>
    </row>
    <row r="75" spans="1:14" ht="10.7" customHeight="1">
      <c r="A75" s="242" t="s">
        <v>241</v>
      </c>
      <c r="B75" s="241" t="s">
        <v>306</v>
      </c>
      <c r="C75" s="231">
        <v>19205000</v>
      </c>
      <c r="D75" s="232">
        <v>0</v>
      </c>
      <c r="E75" s="232">
        <v>19205000</v>
      </c>
      <c r="F75" s="232">
        <v>0</v>
      </c>
      <c r="G75" s="232">
        <v>17105000</v>
      </c>
      <c r="H75" s="232">
        <v>2100000</v>
      </c>
      <c r="I75" s="232">
        <v>164993436</v>
      </c>
      <c r="J75" s="232">
        <v>0</v>
      </c>
      <c r="K75" s="232">
        <v>164993436</v>
      </c>
      <c r="L75" s="232">
        <v>0</v>
      </c>
      <c r="M75" s="232">
        <v>22493436</v>
      </c>
      <c r="N75" s="232">
        <v>142500000</v>
      </c>
    </row>
    <row r="76" spans="1:14" ht="10.7" customHeight="1">
      <c r="A76" s="242" t="s">
        <v>242</v>
      </c>
      <c r="B76" s="241" t="s">
        <v>172</v>
      </c>
      <c r="C76" s="231">
        <v>2071000</v>
      </c>
      <c r="D76" s="232">
        <v>0</v>
      </c>
      <c r="E76" s="232">
        <v>2071000</v>
      </c>
      <c r="F76" s="232">
        <v>0</v>
      </c>
      <c r="G76" s="232">
        <v>0</v>
      </c>
      <c r="H76" s="232">
        <v>2071000</v>
      </c>
      <c r="I76" s="232">
        <v>6013000</v>
      </c>
      <c r="J76" s="232">
        <v>0</v>
      </c>
      <c r="K76" s="232">
        <v>6013000</v>
      </c>
      <c r="L76" s="232">
        <v>0</v>
      </c>
      <c r="M76" s="232">
        <v>0</v>
      </c>
      <c r="N76" s="232">
        <v>6013000</v>
      </c>
    </row>
    <row r="77" spans="1:14" ht="10.7" customHeight="1">
      <c r="A77" s="242">
        <v>8</v>
      </c>
      <c r="B77" s="241" t="s">
        <v>307</v>
      </c>
      <c r="C77" s="231">
        <v>0</v>
      </c>
      <c r="D77" s="232">
        <v>0</v>
      </c>
      <c r="E77" s="232">
        <v>0</v>
      </c>
      <c r="F77" s="232">
        <v>0</v>
      </c>
      <c r="G77" s="232">
        <v>0</v>
      </c>
      <c r="H77" s="232">
        <v>0</v>
      </c>
      <c r="I77" s="232">
        <v>131376200</v>
      </c>
      <c r="J77" s="232">
        <v>0</v>
      </c>
      <c r="K77" s="232">
        <v>131376200</v>
      </c>
      <c r="L77" s="232">
        <v>16005144</v>
      </c>
      <c r="M77" s="232">
        <v>102533436</v>
      </c>
      <c r="N77" s="232">
        <v>12837620</v>
      </c>
    </row>
    <row r="78" spans="1:14" ht="10.7" customHeight="1">
      <c r="A78" s="242" t="s">
        <v>109</v>
      </c>
      <c r="B78" s="241" t="s">
        <v>40</v>
      </c>
      <c r="C78" s="231">
        <v>0</v>
      </c>
      <c r="D78" s="232">
        <v>0</v>
      </c>
      <c r="E78" s="232">
        <v>0</v>
      </c>
      <c r="F78" s="232">
        <v>0</v>
      </c>
      <c r="G78" s="232">
        <v>0</v>
      </c>
      <c r="H78" s="232">
        <v>0</v>
      </c>
      <c r="I78" s="232">
        <v>0</v>
      </c>
      <c r="J78" s="232">
        <v>0</v>
      </c>
      <c r="K78" s="232">
        <v>0</v>
      </c>
      <c r="L78" s="232">
        <v>0</v>
      </c>
      <c r="M78" s="232">
        <v>0</v>
      </c>
      <c r="N78" s="232">
        <v>0</v>
      </c>
    </row>
    <row r="79" spans="1:14" ht="10.7" customHeight="1">
      <c r="A79" s="242" t="s">
        <v>110</v>
      </c>
      <c r="B79" s="241" t="s">
        <v>113</v>
      </c>
      <c r="C79" s="231">
        <v>0</v>
      </c>
      <c r="D79" s="232">
        <v>0</v>
      </c>
      <c r="E79" s="232">
        <v>0</v>
      </c>
      <c r="F79" s="232">
        <v>0</v>
      </c>
      <c r="G79" s="232">
        <v>0</v>
      </c>
      <c r="H79" s="232">
        <v>0</v>
      </c>
      <c r="I79" s="232">
        <v>0</v>
      </c>
      <c r="J79" s="232">
        <v>0</v>
      </c>
      <c r="K79" s="232">
        <v>0</v>
      </c>
      <c r="L79" s="232">
        <v>0</v>
      </c>
      <c r="M79" s="232">
        <v>0</v>
      </c>
      <c r="N79" s="232">
        <v>0</v>
      </c>
    </row>
    <row r="80" spans="1:14" ht="10.7" customHeight="1">
      <c r="A80" s="242" t="s">
        <v>111</v>
      </c>
      <c r="B80" s="241" t="s">
        <v>308</v>
      </c>
      <c r="C80" s="231">
        <v>0</v>
      </c>
      <c r="D80" s="232">
        <v>0</v>
      </c>
      <c r="E80" s="232">
        <v>0</v>
      </c>
      <c r="F80" s="232">
        <v>0</v>
      </c>
      <c r="G80" s="232">
        <v>0</v>
      </c>
      <c r="H80" s="232">
        <v>0</v>
      </c>
      <c r="I80" s="232">
        <v>3000000</v>
      </c>
      <c r="J80" s="232">
        <v>0</v>
      </c>
      <c r="K80" s="232">
        <v>3000000</v>
      </c>
      <c r="L80" s="232">
        <v>600</v>
      </c>
      <c r="M80" s="232">
        <v>2400000</v>
      </c>
      <c r="N80" s="232">
        <v>0</v>
      </c>
    </row>
    <row r="81" spans="1:14" ht="10.7" customHeight="1">
      <c r="A81" s="240"/>
      <c r="B81" s="241" t="s">
        <v>309</v>
      </c>
      <c r="C81" s="231">
        <v>0</v>
      </c>
      <c r="D81" s="232">
        <v>0</v>
      </c>
      <c r="E81" s="232">
        <v>0</v>
      </c>
      <c r="F81" s="232">
        <v>0</v>
      </c>
      <c r="G81" s="232">
        <v>0</v>
      </c>
      <c r="H81" s="232">
        <v>0</v>
      </c>
      <c r="I81" s="232">
        <v>0</v>
      </c>
      <c r="J81" s="232">
        <v>0</v>
      </c>
      <c r="K81" s="232">
        <v>0</v>
      </c>
      <c r="L81" s="232">
        <v>0</v>
      </c>
      <c r="M81" s="232">
        <v>0</v>
      </c>
      <c r="N81" s="232">
        <v>0</v>
      </c>
    </row>
    <row r="82" spans="1:14" ht="10.7" customHeight="1">
      <c r="A82" s="240"/>
      <c r="B82" s="241" t="s">
        <v>582</v>
      </c>
      <c r="C82" s="231">
        <v>0</v>
      </c>
      <c r="D82" s="232">
        <v>0</v>
      </c>
      <c r="E82" s="232">
        <v>0</v>
      </c>
      <c r="F82" s="232">
        <v>0</v>
      </c>
      <c r="G82" s="232">
        <v>0</v>
      </c>
      <c r="H82" s="232">
        <v>0</v>
      </c>
      <c r="I82" s="232">
        <v>0</v>
      </c>
      <c r="J82" s="232">
        <v>0</v>
      </c>
      <c r="K82" s="232">
        <v>0</v>
      </c>
      <c r="L82" s="232">
        <v>0</v>
      </c>
      <c r="M82" s="232">
        <v>0</v>
      </c>
      <c r="N82" s="232">
        <v>0</v>
      </c>
    </row>
    <row r="83" spans="1:14" ht="10.7" customHeight="1">
      <c r="A83" s="242" t="s">
        <v>243</v>
      </c>
      <c r="B83" s="241" t="s">
        <v>117</v>
      </c>
      <c r="C83" s="231">
        <v>0</v>
      </c>
      <c r="D83" s="232">
        <v>0</v>
      </c>
      <c r="E83" s="232">
        <v>0</v>
      </c>
      <c r="F83" s="232">
        <v>0</v>
      </c>
      <c r="G83" s="232">
        <v>0</v>
      </c>
      <c r="H83" s="232">
        <v>0</v>
      </c>
      <c r="I83" s="232">
        <v>128376200</v>
      </c>
      <c r="J83" s="232">
        <v>0</v>
      </c>
      <c r="K83" s="232">
        <v>128376200</v>
      </c>
      <c r="L83" s="232">
        <v>15405144</v>
      </c>
      <c r="M83" s="232">
        <v>100133436</v>
      </c>
      <c r="N83" s="232">
        <v>12837620</v>
      </c>
    </row>
    <row r="84" spans="1:14" ht="10.7" customHeight="1">
      <c r="A84" s="240"/>
      <c r="B84" s="241" t="s">
        <v>310</v>
      </c>
      <c r="C84" s="231">
        <v>0</v>
      </c>
      <c r="D84" s="232">
        <v>0</v>
      </c>
      <c r="E84" s="232">
        <v>0</v>
      </c>
      <c r="F84" s="232">
        <v>0</v>
      </c>
      <c r="G84" s="232">
        <v>0</v>
      </c>
      <c r="H84" s="232">
        <v>0</v>
      </c>
      <c r="I84" s="232">
        <v>0</v>
      </c>
      <c r="J84" s="232">
        <v>0</v>
      </c>
      <c r="K84" s="232">
        <v>0</v>
      </c>
      <c r="L84" s="232">
        <v>0</v>
      </c>
      <c r="M84" s="232">
        <v>0</v>
      </c>
      <c r="N84" s="232">
        <v>0</v>
      </c>
    </row>
    <row r="85" spans="1:14" ht="10.7" customHeight="1">
      <c r="A85" s="242" t="s">
        <v>244</v>
      </c>
      <c r="B85" s="241" t="s">
        <v>245</v>
      </c>
      <c r="C85" s="231">
        <v>0</v>
      </c>
      <c r="D85" s="232">
        <v>0</v>
      </c>
      <c r="E85" s="232">
        <v>0</v>
      </c>
      <c r="F85" s="232">
        <v>0</v>
      </c>
      <c r="G85" s="232">
        <v>0</v>
      </c>
      <c r="H85" s="232">
        <v>0</v>
      </c>
      <c r="I85" s="232">
        <v>0</v>
      </c>
      <c r="J85" s="232">
        <v>0</v>
      </c>
      <c r="K85" s="232">
        <v>0</v>
      </c>
      <c r="L85" s="232">
        <v>0</v>
      </c>
      <c r="M85" s="232">
        <v>0</v>
      </c>
      <c r="N85" s="232">
        <v>0</v>
      </c>
    </row>
    <row r="86" spans="1:14" ht="10.7" customHeight="1">
      <c r="A86" s="242">
        <v>9</v>
      </c>
      <c r="B86" s="241" t="s">
        <v>246</v>
      </c>
      <c r="C86" s="231">
        <v>0</v>
      </c>
      <c r="D86" s="232">
        <v>0</v>
      </c>
      <c r="E86" s="232">
        <v>0</v>
      </c>
      <c r="F86" s="232">
        <v>0</v>
      </c>
      <c r="G86" s="232">
        <v>0</v>
      </c>
      <c r="H86" s="232">
        <v>0</v>
      </c>
      <c r="I86" s="232">
        <v>0</v>
      </c>
      <c r="J86" s="232">
        <v>0</v>
      </c>
      <c r="K86" s="232">
        <v>0</v>
      </c>
      <c r="L86" s="232">
        <v>0</v>
      </c>
      <c r="M86" s="232">
        <v>0</v>
      </c>
      <c r="N86" s="232">
        <v>0</v>
      </c>
    </row>
    <row r="87" spans="1:14" ht="10.7" customHeight="1">
      <c r="A87" s="242" t="s">
        <v>112</v>
      </c>
      <c r="B87" s="241" t="s">
        <v>26</v>
      </c>
      <c r="C87" s="231">
        <v>0</v>
      </c>
      <c r="D87" s="232">
        <v>0</v>
      </c>
      <c r="E87" s="232">
        <v>0</v>
      </c>
      <c r="F87" s="232">
        <v>0</v>
      </c>
      <c r="G87" s="232">
        <v>0</v>
      </c>
      <c r="H87" s="232">
        <v>0</v>
      </c>
      <c r="I87" s="232">
        <v>0</v>
      </c>
      <c r="J87" s="232">
        <v>0</v>
      </c>
      <c r="K87" s="232">
        <v>0</v>
      </c>
      <c r="L87" s="232">
        <v>0</v>
      </c>
      <c r="M87" s="232">
        <v>0</v>
      </c>
      <c r="N87" s="232">
        <v>0</v>
      </c>
    </row>
    <row r="88" spans="1:14" ht="10.7" customHeight="1">
      <c r="A88" s="242" t="s">
        <v>114</v>
      </c>
      <c r="B88" s="241" t="s">
        <v>27</v>
      </c>
      <c r="C88" s="231">
        <v>0</v>
      </c>
      <c r="D88" s="232">
        <v>0</v>
      </c>
      <c r="E88" s="232">
        <v>0</v>
      </c>
      <c r="F88" s="232">
        <v>0</v>
      </c>
      <c r="G88" s="232">
        <v>0</v>
      </c>
      <c r="H88" s="232">
        <v>0</v>
      </c>
      <c r="I88" s="232">
        <v>0</v>
      </c>
      <c r="J88" s="232">
        <v>0</v>
      </c>
      <c r="K88" s="232">
        <v>0</v>
      </c>
      <c r="L88" s="232">
        <v>0</v>
      </c>
      <c r="M88" s="232">
        <v>0</v>
      </c>
      <c r="N88" s="232">
        <v>0</v>
      </c>
    </row>
    <row r="89" spans="1:14" ht="10.7" customHeight="1">
      <c r="A89" s="242" t="s">
        <v>115</v>
      </c>
      <c r="B89" s="241" t="s">
        <v>247</v>
      </c>
      <c r="C89" s="231">
        <v>0</v>
      </c>
      <c r="D89" s="232">
        <v>0</v>
      </c>
      <c r="E89" s="232">
        <v>0</v>
      </c>
      <c r="F89" s="232">
        <v>0</v>
      </c>
      <c r="G89" s="232">
        <v>0</v>
      </c>
      <c r="H89" s="232">
        <v>0</v>
      </c>
      <c r="I89" s="232">
        <v>0</v>
      </c>
      <c r="J89" s="232">
        <v>0</v>
      </c>
      <c r="K89" s="232">
        <v>0</v>
      </c>
      <c r="L89" s="232">
        <v>0</v>
      </c>
      <c r="M89" s="232">
        <v>0</v>
      </c>
      <c r="N89" s="232">
        <v>0</v>
      </c>
    </row>
    <row r="90" spans="1:14" ht="10.7" customHeight="1">
      <c r="A90" s="242" t="s">
        <v>116</v>
      </c>
      <c r="B90" s="241" t="s">
        <v>135</v>
      </c>
      <c r="C90" s="231">
        <v>0</v>
      </c>
      <c r="D90" s="232">
        <v>0</v>
      </c>
      <c r="E90" s="232">
        <v>0</v>
      </c>
      <c r="F90" s="232">
        <v>0</v>
      </c>
      <c r="G90" s="232">
        <v>0</v>
      </c>
      <c r="H90" s="232">
        <v>0</v>
      </c>
      <c r="I90" s="232">
        <v>0</v>
      </c>
      <c r="J90" s="232">
        <v>0</v>
      </c>
      <c r="K90" s="232">
        <v>0</v>
      </c>
      <c r="L90" s="232">
        <v>0</v>
      </c>
      <c r="M90" s="232">
        <v>0</v>
      </c>
      <c r="N90" s="232">
        <v>0</v>
      </c>
    </row>
    <row r="91" spans="1:14" ht="10.7" customHeight="1">
      <c r="A91" s="242" t="s">
        <v>118</v>
      </c>
      <c r="B91" s="241" t="s">
        <v>34</v>
      </c>
      <c r="C91" s="231">
        <v>0</v>
      </c>
      <c r="D91" s="232">
        <v>0</v>
      </c>
      <c r="E91" s="232">
        <v>0</v>
      </c>
      <c r="F91" s="232">
        <v>0</v>
      </c>
      <c r="G91" s="232">
        <v>0</v>
      </c>
      <c r="H91" s="232">
        <v>0</v>
      </c>
      <c r="I91" s="232">
        <v>0</v>
      </c>
      <c r="J91" s="232">
        <v>0</v>
      </c>
      <c r="K91" s="232">
        <v>0</v>
      </c>
      <c r="L91" s="232">
        <v>0</v>
      </c>
      <c r="M91" s="232">
        <v>0</v>
      </c>
      <c r="N91" s="232">
        <v>0</v>
      </c>
    </row>
    <row r="92" spans="1:14" ht="10.7" customHeight="1">
      <c r="A92" s="242">
        <v>10</v>
      </c>
      <c r="B92" s="241" t="s">
        <v>311</v>
      </c>
      <c r="C92" s="231">
        <v>0</v>
      </c>
      <c r="D92" s="232">
        <v>0</v>
      </c>
      <c r="E92" s="232">
        <v>0</v>
      </c>
      <c r="F92" s="232">
        <v>0</v>
      </c>
      <c r="G92" s="232">
        <v>0</v>
      </c>
      <c r="H92" s="232">
        <v>0</v>
      </c>
      <c r="I92" s="232">
        <v>1019214000</v>
      </c>
      <c r="J92" s="232">
        <v>713449800</v>
      </c>
      <c r="K92" s="232">
        <v>305764200</v>
      </c>
      <c r="L92" s="232">
        <v>305764200</v>
      </c>
      <c r="M92" s="232">
        <v>0</v>
      </c>
      <c r="N92" s="232">
        <v>0</v>
      </c>
    </row>
    <row r="93" spans="1:14" ht="10.7" customHeight="1">
      <c r="A93" s="242" t="s">
        <v>120</v>
      </c>
      <c r="B93" s="241" t="s">
        <v>119</v>
      </c>
      <c r="C93" s="231">
        <v>0</v>
      </c>
      <c r="D93" s="232">
        <v>0</v>
      </c>
      <c r="E93" s="232">
        <v>0</v>
      </c>
      <c r="F93" s="232">
        <v>0</v>
      </c>
      <c r="G93" s="232">
        <v>0</v>
      </c>
      <c r="H93" s="232">
        <v>0</v>
      </c>
      <c r="I93" s="232">
        <v>0</v>
      </c>
      <c r="J93" s="232">
        <v>0</v>
      </c>
      <c r="K93" s="232">
        <v>0</v>
      </c>
      <c r="L93" s="232">
        <v>0</v>
      </c>
      <c r="M93" s="232">
        <v>0</v>
      </c>
      <c r="N93" s="232">
        <v>0</v>
      </c>
    </row>
    <row r="94" spans="1:14" ht="10.7" customHeight="1">
      <c r="A94" s="240"/>
      <c r="B94" s="241" t="s">
        <v>248</v>
      </c>
      <c r="C94" s="231">
        <v>0</v>
      </c>
      <c r="D94" s="232">
        <v>0</v>
      </c>
      <c r="E94" s="232">
        <v>0</v>
      </c>
      <c r="F94" s="232">
        <v>0</v>
      </c>
      <c r="G94" s="232">
        <v>0</v>
      </c>
      <c r="H94" s="232">
        <v>0</v>
      </c>
      <c r="I94" s="232">
        <v>0</v>
      </c>
      <c r="J94" s="232">
        <v>0</v>
      </c>
      <c r="K94" s="232">
        <v>0</v>
      </c>
      <c r="L94" s="232">
        <v>0</v>
      </c>
      <c r="M94" s="232">
        <v>0</v>
      </c>
      <c r="N94" s="232">
        <v>0</v>
      </c>
    </row>
    <row r="95" spans="1:14" ht="10.7" customHeight="1">
      <c r="A95" s="240"/>
      <c r="B95" s="241" t="s">
        <v>249</v>
      </c>
      <c r="C95" s="231">
        <v>0</v>
      </c>
      <c r="D95" s="232">
        <v>0</v>
      </c>
      <c r="E95" s="232">
        <v>0</v>
      </c>
      <c r="F95" s="232">
        <v>0</v>
      </c>
      <c r="G95" s="232">
        <v>0</v>
      </c>
      <c r="H95" s="232">
        <v>0</v>
      </c>
      <c r="I95" s="232">
        <v>0</v>
      </c>
      <c r="J95" s="232">
        <v>0</v>
      </c>
      <c r="K95" s="232">
        <v>0</v>
      </c>
      <c r="L95" s="232">
        <v>0</v>
      </c>
      <c r="M95" s="232">
        <v>0</v>
      </c>
      <c r="N95" s="232">
        <v>0</v>
      </c>
    </row>
    <row r="96" spans="1:14" ht="10.7" customHeight="1">
      <c r="A96" s="242" t="s">
        <v>121</v>
      </c>
      <c r="B96" s="241" t="s">
        <v>250</v>
      </c>
      <c r="C96" s="231">
        <v>0</v>
      </c>
      <c r="D96" s="232">
        <v>0</v>
      </c>
      <c r="E96" s="232">
        <v>0</v>
      </c>
      <c r="F96" s="232">
        <v>0</v>
      </c>
      <c r="G96" s="232">
        <v>0</v>
      </c>
      <c r="H96" s="232">
        <v>0</v>
      </c>
      <c r="I96" s="232">
        <v>0</v>
      </c>
      <c r="J96" s="232">
        <v>0</v>
      </c>
      <c r="K96" s="232">
        <v>0</v>
      </c>
      <c r="L96" s="232">
        <v>0</v>
      </c>
      <c r="M96" s="232">
        <v>0</v>
      </c>
      <c r="N96" s="232">
        <v>0</v>
      </c>
    </row>
    <row r="97" spans="1:14" ht="10.7" customHeight="1">
      <c r="A97" s="240"/>
      <c r="B97" s="241" t="s">
        <v>248</v>
      </c>
      <c r="C97" s="231">
        <v>0</v>
      </c>
      <c r="D97" s="232">
        <v>0</v>
      </c>
      <c r="E97" s="232">
        <v>0</v>
      </c>
      <c r="F97" s="232">
        <v>0</v>
      </c>
      <c r="G97" s="232">
        <v>0</v>
      </c>
      <c r="H97" s="232">
        <v>0</v>
      </c>
      <c r="I97" s="232">
        <v>0</v>
      </c>
      <c r="J97" s="232">
        <v>0</v>
      </c>
      <c r="K97" s="232">
        <v>0</v>
      </c>
      <c r="L97" s="232">
        <v>0</v>
      </c>
      <c r="M97" s="232">
        <v>0</v>
      </c>
      <c r="N97" s="232">
        <v>0</v>
      </c>
    </row>
    <row r="98" spans="1:14" ht="10.7" customHeight="1">
      <c r="A98" s="240"/>
      <c r="B98" s="241" t="s">
        <v>249</v>
      </c>
      <c r="C98" s="231">
        <v>0</v>
      </c>
      <c r="D98" s="232">
        <v>0</v>
      </c>
      <c r="E98" s="232">
        <v>0</v>
      </c>
      <c r="F98" s="232">
        <v>0</v>
      </c>
      <c r="G98" s="232">
        <v>0</v>
      </c>
      <c r="H98" s="232">
        <v>0</v>
      </c>
      <c r="I98" s="232">
        <v>0</v>
      </c>
      <c r="J98" s="232">
        <v>0</v>
      </c>
      <c r="K98" s="232">
        <v>0</v>
      </c>
      <c r="L98" s="232">
        <v>0</v>
      </c>
      <c r="M98" s="232">
        <v>0</v>
      </c>
      <c r="N98" s="232">
        <v>0</v>
      </c>
    </row>
    <row r="99" spans="1:14" ht="10.7" customHeight="1">
      <c r="A99" s="242" t="s">
        <v>122</v>
      </c>
      <c r="B99" s="241" t="s">
        <v>251</v>
      </c>
      <c r="C99" s="231">
        <v>0</v>
      </c>
      <c r="D99" s="232">
        <v>0</v>
      </c>
      <c r="E99" s="232">
        <v>0</v>
      </c>
      <c r="F99" s="232">
        <v>0</v>
      </c>
      <c r="G99" s="232">
        <v>0</v>
      </c>
      <c r="H99" s="232">
        <v>0</v>
      </c>
      <c r="I99" s="232">
        <v>1019214000</v>
      </c>
      <c r="J99" s="232">
        <v>713449800</v>
      </c>
      <c r="K99" s="232">
        <v>305764200</v>
      </c>
      <c r="L99" s="232">
        <v>305764200</v>
      </c>
      <c r="M99" s="232">
        <v>0</v>
      </c>
      <c r="N99" s="232">
        <v>0</v>
      </c>
    </row>
    <row r="100" spans="1:14" ht="10.7" customHeight="1">
      <c r="A100" s="240"/>
      <c r="B100" s="241" t="s">
        <v>248</v>
      </c>
      <c r="C100" s="231">
        <v>0</v>
      </c>
      <c r="D100" s="232">
        <v>0</v>
      </c>
      <c r="E100" s="232">
        <v>0</v>
      </c>
      <c r="F100" s="232">
        <v>0</v>
      </c>
      <c r="G100" s="232">
        <v>0</v>
      </c>
      <c r="H100" s="232">
        <v>0</v>
      </c>
      <c r="I100" s="232">
        <v>1019214000</v>
      </c>
      <c r="J100" s="232">
        <v>713449800</v>
      </c>
      <c r="K100" s="232">
        <v>305764200</v>
      </c>
      <c r="L100" s="232">
        <v>305764200</v>
      </c>
      <c r="M100" s="232">
        <v>0</v>
      </c>
      <c r="N100" s="232">
        <v>0</v>
      </c>
    </row>
    <row r="101" spans="1:14" ht="10.7" customHeight="1">
      <c r="A101" s="240"/>
      <c r="B101" s="241" t="s">
        <v>249</v>
      </c>
      <c r="C101" s="231">
        <v>0</v>
      </c>
      <c r="D101" s="232">
        <v>0</v>
      </c>
      <c r="E101" s="232">
        <v>0</v>
      </c>
      <c r="F101" s="232">
        <v>0</v>
      </c>
      <c r="G101" s="232">
        <v>0</v>
      </c>
      <c r="H101" s="232">
        <v>0</v>
      </c>
      <c r="I101" s="232">
        <v>0</v>
      </c>
      <c r="J101" s="232">
        <v>0</v>
      </c>
      <c r="K101" s="232">
        <v>0</v>
      </c>
      <c r="L101" s="232">
        <v>0</v>
      </c>
      <c r="M101" s="232">
        <v>0</v>
      </c>
      <c r="N101" s="232">
        <v>0</v>
      </c>
    </row>
    <row r="102" spans="1:14" ht="10.7" customHeight="1">
      <c r="A102" s="242">
        <v>11</v>
      </c>
      <c r="B102" s="241" t="s">
        <v>66</v>
      </c>
      <c r="C102" s="231">
        <v>8571764</v>
      </c>
      <c r="D102" s="232">
        <v>75793</v>
      </c>
      <c r="E102" s="232">
        <v>7813834</v>
      </c>
      <c r="F102" s="232">
        <v>0</v>
      </c>
      <c r="G102" s="232">
        <v>3783834</v>
      </c>
      <c r="H102" s="232">
        <v>4030000</v>
      </c>
      <c r="I102" s="232">
        <v>139292472</v>
      </c>
      <c r="J102" s="232">
        <v>19101130</v>
      </c>
      <c r="K102" s="232">
        <v>120191342</v>
      </c>
      <c r="L102" s="232">
        <v>60019800</v>
      </c>
      <c r="M102" s="232">
        <v>44386542</v>
      </c>
      <c r="N102" s="232">
        <v>15785000</v>
      </c>
    </row>
    <row r="103" spans="1:14" ht="10.7" customHeight="1">
      <c r="A103" s="242" t="s">
        <v>123</v>
      </c>
      <c r="B103" s="241" t="s">
        <v>124</v>
      </c>
      <c r="C103" s="231">
        <v>0</v>
      </c>
      <c r="D103" s="232">
        <v>0</v>
      </c>
      <c r="E103" s="232">
        <v>0</v>
      </c>
      <c r="F103" s="232">
        <v>0</v>
      </c>
      <c r="G103" s="232">
        <v>0</v>
      </c>
      <c r="H103" s="232">
        <v>0</v>
      </c>
      <c r="I103" s="232">
        <v>0</v>
      </c>
      <c r="J103" s="232">
        <v>0</v>
      </c>
      <c r="K103" s="232">
        <v>0</v>
      </c>
      <c r="L103" s="232">
        <v>0</v>
      </c>
      <c r="M103" s="232">
        <v>0</v>
      </c>
      <c r="N103" s="232">
        <v>0</v>
      </c>
    </row>
    <row r="104" spans="1:14" ht="10.7" customHeight="1">
      <c r="A104" s="242" t="s">
        <v>125</v>
      </c>
      <c r="B104" s="241" t="s">
        <v>252</v>
      </c>
      <c r="C104" s="231">
        <v>4787930</v>
      </c>
      <c r="D104" s="232">
        <v>75793</v>
      </c>
      <c r="E104" s="232">
        <v>4030000</v>
      </c>
      <c r="F104" s="232">
        <v>0</v>
      </c>
      <c r="G104" s="232">
        <v>0</v>
      </c>
      <c r="H104" s="232">
        <v>4030000</v>
      </c>
      <c r="I104" s="232">
        <v>75386130</v>
      </c>
      <c r="J104" s="232">
        <v>19101130</v>
      </c>
      <c r="K104" s="232">
        <v>56285000</v>
      </c>
      <c r="L104" s="232">
        <v>0</v>
      </c>
      <c r="M104" s="232">
        <v>40500000</v>
      </c>
      <c r="N104" s="232">
        <v>15785000</v>
      </c>
    </row>
    <row r="105" spans="1:14" ht="10.7" customHeight="1">
      <c r="A105" s="240"/>
      <c r="B105" s="241" t="s">
        <v>253</v>
      </c>
      <c r="C105" s="231">
        <v>0</v>
      </c>
      <c r="D105" s="232">
        <v>0</v>
      </c>
      <c r="E105" s="232">
        <v>0</v>
      </c>
      <c r="F105" s="232">
        <v>0</v>
      </c>
      <c r="G105" s="232">
        <v>0</v>
      </c>
      <c r="H105" s="232">
        <v>0</v>
      </c>
      <c r="I105" s="232">
        <v>4325000</v>
      </c>
      <c r="J105" s="232">
        <v>4325000</v>
      </c>
      <c r="K105" s="232">
        <v>0</v>
      </c>
      <c r="L105" s="232">
        <v>0</v>
      </c>
      <c r="M105" s="232">
        <v>0</v>
      </c>
      <c r="N105" s="232">
        <v>0</v>
      </c>
    </row>
    <row r="106" spans="1:14" ht="10.7" customHeight="1">
      <c r="A106" s="240"/>
      <c r="B106" s="241" t="s">
        <v>254</v>
      </c>
      <c r="C106" s="231">
        <v>693</v>
      </c>
      <c r="D106" s="232">
        <v>693</v>
      </c>
      <c r="E106" s="232">
        <v>0</v>
      </c>
      <c r="F106" s="232">
        <v>0</v>
      </c>
      <c r="G106" s="232">
        <v>0</v>
      </c>
      <c r="H106" s="232">
        <v>0</v>
      </c>
      <c r="I106" s="232">
        <v>5225130</v>
      </c>
      <c r="J106" s="232">
        <v>5225130</v>
      </c>
      <c r="K106" s="232">
        <v>0</v>
      </c>
      <c r="L106" s="232">
        <v>0</v>
      </c>
      <c r="M106" s="232">
        <v>0</v>
      </c>
      <c r="N106" s="232">
        <v>0</v>
      </c>
    </row>
    <row r="107" spans="1:14" ht="10.7" customHeight="1">
      <c r="A107" s="242" t="s">
        <v>126</v>
      </c>
      <c r="B107" s="241" t="s">
        <v>255</v>
      </c>
      <c r="C107" s="231">
        <v>0</v>
      </c>
      <c r="D107" s="232">
        <v>0</v>
      </c>
      <c r="E107" s="232">
        <v>0</v>
      </c>
      <c r="F107" s="232">
        <v>0</v>
      </c>
      <c r="G107" s="232">
        <v>0</v>
      </c>
      <c r="H107" s="232">
        <v>0</v>
      </c>
      <c r="I107" s="232">
        <v>0</v>
      </c>
      <c r="J107" s="232">
        <v>0</v>
      </c>
      <c r="K107" s="232">
        <v>0</v>
      </c>
      <c r="L107" s="232">
        <v>0</v>
      </c>
      <c r="M107" s="232">
        <v>0</v>
      </c>
      <c r="N107" s="232">
        <v>0</v>
      </c>
    </row>
    <row r="108" spans="1:14" ht="10.7" customHeight="1">
      <c r="A108" s="240"/>
      <c r="B108" s="241" t="s">
        <v>128</v>
      </c>
      <c r="C108" s="231">
        <v>0</v>
      </c>
      <c r="D108" s="232">
        <v>0</v>
      </c>
      <c r="E108" s="232">
        <v>0</v>
      </c>
      <c r="F108" s="232">
        <v>0</v>
      </c>
      <c r="G108" s="232">
        <v>0</v>
      </c>
      <c r="H108" s="232">
        <v>0</v>
      </c>
      <c r="I108" s="232">
        <v>0</v>
      </c>
      <c r="J108" s="232">
        <v>0</v>
      </c>
      <c r="K108" s="232">
        <v>0</v>
      </c>
      <c r="L108" s="232">
        <v>0</v>
      </c>
      <c r="M108" s="232">
        <v>0</v>
      </c>
      <c r="N108" s="232">
        <v>0</v>
      </c>
    </row>
    <row r="109" spans="1:14" ht="10.7" customHeight="1">
      <c r="A109" s="242" t="s">
        <v>127</v>
      </c>
      <c r="B109" s="241" t="s">
        <v>130</v>
      </c>
      <c r="C109" s="231">
        <v>3341500</v>
      </c>
      <c r="D109" s="232">
        <v>0</v>
      </c>
      <c r="E109" s="232">
        <v>3341500</v>
      </c>
      <c r="F109" s="232">
        <v>0</v>
      </c>
      <c r="G109" s="232">
        <v>3341500</v>
      </c>
      <c r="H109" s="232">
        <v>0</v>
      </c>
      <c r="I109" s="232">
        <v>63341500</v>
      </c>
      <c r="J109" s="232">
        <v>0</v>
      </c>
      <c r="K109" s="232">
        <v>63341500</v>
      </c>
      <c r="L109" s="232">
        <v>60000000</v>
      </c>
      <c r="M109" s="232">
        <v>3341500</v>
      </c>
      <c r="N109" s="232">
        <v>0</v>
      </c>
    </row>
    <row r="110" spans="1:14" ht="10.7" customHeight="1">
      <c r="A110" s="242" t="s">
        <v>129</v>
      </c>
      <c r="B110" s="241" t="s">
        <v>132</v>
      </c>
      <c r="C110" s="231">
        <v>0</v>
      </c>
      <c r="D110" s="232">
        <v>0</v>
      </c>
      <c r="E110" s="232">
        <v>0</v>
      </c>
      <c r="F110" s="232">
        <v>0</v>
      </c>
      <c r="G110" s="232">
        <v>0</v>
      </c>
      <c r="H110" s="232">
        <v>0</v>
      </c>
      <c r="I110" s="232">
        <v>0</v>
      </c>
      <c r="J110" s="232">
        <v>0</v>
      </c>
      <c r="K110" s="232">
        <v>0</v>
      </c>
      <c r="L110" s="232">
        <v>0</v>
      </c>
      <c r="M110" s="232">
        <v>0</v>
      </c>
      <c r="N110" s="232">
        <v>0</v>
      </c>
    </row>
    <row r="111" spans="1:14" ht="10.7" customHeight="1">
      <c r="A111" s="242" t="s">
        <v>131</v>
      </c>
      <c r="B111" s="241" t="s">
        <v>173</v>
      </c>
      <c r="C111" s="231">
        <v>0</v>
      </c>
      <c r="D111" s="232">
        <v>0</v>
      </c>
      <c r="E111" s="232">
        <v>0</v>
      </c>
      <c r="F111" s="232">
        <v>0</v>
      </c>
      <c r="G111" s="232">
        <v>0</v>
      </c>
      <c r="H111" s="232">
        <v>0</v>
      </c>
      <c r="I111" s="232">
        <v>0</v>
      </c>
      <c r="J111" s="232">
        <v>0</v>
      </c>
      <c r="K111" s="232">
        <v>0</v>
      </c>
      <c r="L111" s="232">
        <v>0</v>
      </c>
      <c r="M111" s="232">
        <v>0</v>
      </c>
      <c r="N111" s="232">
        <v>0</v>
      </c>
    </row>
    <row r="112" spans="1:14" ht="10.7" customHeight="1">
      <c r="A112" s="242" t="s">
        <v>133</v>
      </c>
      <c r="B112" s="241" t="s">
        <v>256</v>
      </c>
      <c r="C112" s="231">
        <v>0</v>
      </c>
      <c r="D112" s="232">
        <v>0</v>
      </c>
      <c r="E112" s="232">
        <v>0</v>
      </c>
      <c r="F112" s="232">
        <v>0</v>
      </c>
      <c r="G112" s="232">
        <v>0</v>
      </c>
      <c r="H112" s="232">
        <v>0</v>
      </c>
      <c r="I112" s="232">
        <v>0</v>
      </c>
      <c r="J112" s="232">
        <v>0</v>
      </c>
      <c r="K112" s="232">
        <v>0</v>
      </c>
      <c r="L112" s="232">
        <v>0</v>
      </c>
      <c r="M112" s="232">
        <v>0</v>
      </c>
      <c r="N112" s="232">
        <v>0</v>
      </c>
    </row>
    <row r="113" spans="1:14" ht="10.7" customHeight="1">
      <c r="A113" s="242" t="s">
        <v>134</v>
      </c>
      <c r="B113" s="241" t="s">
        <v>257</v>
      </c>
      <c r="C113" s="231">
        <v>442334</v>
      </c>
      <c r="D113" s="232">
        <v>0</v>
      </c>
      <c r="E113" s="232">
        <v>442334</v>
      </c>
      <c r="F113" s="232">
        <v>0</v>
      </c>
      <c r="G113" s="232">
        <v>442334</v>
      </c>
      <c r="H113" s="232">
        <v>0</v>
      </c>
      <c r="I113" s="232">
        <v>564842</v>
      </c>
      <c r="J113" s="232">
        <v>0</v>
      </c>
      <c r="K113" s="232">
        <v>564842</v>
      </c>
      <c r="L113" s="232">
        <v>198</v>
      </c>
      <c r="M113" s="232">
        <v>545042</v>
      </c>
      <c r="N113" s="232">
        <v>0</v>
      </c>
    </row>
    <row r="114" spans="1:14" ht="10.7" customHeight="1">
      <c r="A114" s="240"/>
      <c r="B114" s="241" t="s">
        <v>549</v>
      </c>
      <c r="C114" s="231">
        <v>0</v>
      </c>
      <c r="D114" s="232">
        <v>0</v>
      </c>
      <c r="E114" s="232">
        <v>0</v>
      </c>
      <c r="F114" s="232">
        <v>0</v>
      </c>
      <c r="G114" s="232">
        <v>0</v>
      </c>
      <c r="H114" s="232">
        <v>0</v>
      </c>
      <c r="I114" s="232">
        <v>0</v>
      </c>
      <c r="J114" s="232">
        <v>0</v>
      </c>
      <c r="K114" s="232">
        <v>0</v>
      </c>
      <c r="L114" s="232">
        <v>0</v>
      </c>
      <c r="M114" s="232">
        <v>0</v>
      </c>
      <c r="N114" s="232">
        <v>0</v>
      </c>
    </row>
    <row r="115" spans="1:14" ht="10.7" customHeight="1">
      <c r="A115" s="242">
        <v>12</v>
      </c>
      <c r="B115" s="241" t="s">
        <v>258</v>
      </c>
      <c r="C115" s="231">
        <v>0</v>
      </c>
      <c r="D115" s="232">
        <v>0</v>
      </c>
      <c r="E115" s="232">
        <v>0</v>
      </c>
      <c r="F115" s="232">
        <v>0</v>
      </c>
      <c r="G115" s="232">
        <v>0</v>
      </c>
      <c r="H115" s="232">
        <v>0</v>
      </c>
      <c r="I115" s="232">
        <v>0</v>
      </c>
      <c r="J115" s="232">
        <v>0</v>
      </c>
      <c r="K115" s="232">
        <v>0</v>
      </c>
      <c r="L115" s="232">
        <v>0</v>
      </c>
      <c r="M115" s="232">
        <v>0</v>
      </c>
      <c r="N115" s="232">
        <v>0</v>
      </c>
    </row>
    <row r="116" spans="1:14" ht="10.7" customHeight="1">
      <c r="A116" s="240"/>
      <c r="B116" s="241" t="s">
        <v>259</v>
      </c>
      <c r="C116" s="231">
        <v>0</v>
      </c>
      <c r="D116" s="232">
        <v>0</v>
      </c>
      <c r="E116" s="232">
        <v>0</v>
      </c>
      <c r="F116" s="232">
        <v>0</v>
      </c>
      <c r="G116" s="232">
        <v>0</v>
      </c>
      <c r="H116" s="232">
        <v>0</v>
      </c>
      <c r="I116" s="232">
        <v>0</v>
      </c>
      <c r="J116" s="232">
        <v>0</v>
      </c>
      <c r="K116" s="232">
        <v>0</v>
      </c>
      <c r="L116" s="232">
        <v>0</v>
      </c>
      <c r="M116" s="232">
        <v>0</v>
      </c>
      <c r="N116" s="232">
        <v>0</v>
      </c>
    </row>
    <row r="117" spans="1:14" ht="10.7" customHeight="1">
      <c r="A117" s="242">
        <v>13</v>
      </c>
      <c r="B117" s="241" t="s">
        <v>312</v>
      </c>
      <c r="C117" s="231">
        <v>0</v>
      </c>
      <c r="D117" s="232">
        <v>0</v>
      </c>
      <c r="E117" s="232">
        <v>0</v>
      </c>
      <c r="F117" s="232">
        <v>0</v>
      </c>
      <c r="G117" s="232">
        <v>0</v>
      </c>
      <c r="H117" s="232">
        <v>0</v>
      </c>
      <c r="I117" s="232">
        <v>0</v>
      </c>
      <c r="J117" s="232">
        <v>0</v>
      </c>
      <c r="K117" s="232">
        <v>0</v>
      </c>
      <c r="L117" s="232">
        <v>0</v>
      </c>
      <c r="M117" s="232">
        <v>0</v>
      </c>
      <c r="N117" s="232">
        <v>0</v>
      </c>
    </row>
    <row r="118" spans="1:14" ht="10.7" customHeight="1">
      <c r="A118" s="240"/>
      <c r="B118" s="241" t="s">
        <v>260</v>
      </c>
      <c r="C118" s="231">
        <v>0</v>
      </c>
      <c r="D118" s="232">
        <v>0</v>
      </c>
      <c r="E118" s="232">
        <v>0</v>
      </c>
      <c r="F118" s="232">
        <v>0</v>
      </c>
      <c r="G118" s="232">
        <v>0</v>
      </c>
      <c r="H118" s="232">
        <v>0</v>
      </c>
      <c r="I118" s="232">
        <v>0</v>
      </c>
      <c r="J118" s="232">
        <v>0</v>
      </c>
      <c r="K118" s="232">
        <v>0</v>
      </c>
      <c r="L118" s="232">
        <v>0</v>
      </c>
      <c r="M118" s="232">
        <v>0</v>
      </c>
      <c r="N118" s="232">
        <v>0</v>
      </c>
    </row>
    <row r="119" spans="1:14" ht="10.7" customHeight="1">
      <c r="A119" s="240"/>
      <c r="B119" s="241" t="s">
        <v>261</v>
      </c>
      <c r="C119" s="231">
        <v>0</v>
      </c>
      <c r="D119" s="232">
        <v>0</v>
      </c>
      <c r="E119" s="232">
        <v>0</v>
      </c>
      <c r="F119" s="232">
        <v>0</v>
      </c>
      <c r="G119" s="232">
        <v>0</v>
      </c>
      <c r="H119" s="232">
        <v>0</v>
      </c>
      <c r="I119" s="232">
        <v>0</v>
      </c>
      <c r="J119" s="232">
        <v>0</v>
      </c>
      <c r="K119" s="232">
        <v>0</v>
      </c>
      <c r="L119" s="232">
        <v>0</v>
      </c>
      <c r="M119" s="232">
        <v>0</v>
      </c>
      <c r="N119" s="232">
        <v>0</v>
      </c>
    </row>
    <row r="120" spans="1:14" ht="10.7" customHeight="1">
      <c r="A120" s="242" t="s">
        <v>262</v>
      </c>
      <c r="B120" s="241" t="s">
        <v>263</v>
      </c>
      <c r="C120" s="231">
        <v>0</v>
      </c>
      <c r="D120" s="232">
        <v>0</v>
      </c>
      <c r="E120" s="232">
        <v>0</v>
      </c>
      <c r="F120" s="232">
        <v>0</v>
      </c>
      <c r="G120" s="232">
        <v>0</v>
      </c>
      <c r="H120" s="232">
        <v>0</v>
      </c>
      <c r="I120" s="232">
        <v>0</v>
      </c>
      <c r="J120" s="232">
        <v>0</v>
      </c>
      <c r="K120" s="232">
        <v>0</v>
      </c>
      <c r="L120" s="232">
        <v>0</v>
      </c>
      <c r="M120" s="232">
        <v>0</v>
      </c>
      <c r="N120" s="232">
        <v>0</v>
      </c>
    </row>
    <row r="121" spans="1:14" ht="10.7" customHeight="1">
      <c r="A121" s="242" t="s">
        <v>264</v>
      </c>
      <c r="B121" s="241" t="s">
        <v>265</v>
      </c>
      <c r="C121" s="231">
        <v>0</v>
      </c>
      <c r="D121" s="232">
        <v>0</v>
      </c>
      <c r="E121" s="232">
        <v>0</v>
      </c>
      <c r="F121" s="232">
        <v>0</v>
      </c>
      <c r="G121" s="232">
        <v>0</v>
      </c>
      <c r="H121" s="232">
        <v>0</v>
      </c>
      <c r="I121" s="232">
        <v>0</v>
      </c>
      <c r="J121" s="232">
        <v>0</v>
      </c>
      <c r="K121" s="232">
        <v>0</v>
      </c>
      <c r="L121" s="232">
        <v>0</v>
      </c>
      <c r="M121" s="232">
        <v>0</v>
      </c>
      <c r="N121" s="232">
        <v>0</v>
      </c>
    </row>
    <row r="122" spans="1:14" ht="10.7" customHeight="1">
      <c r="A122" s="242" t="s">
        <v>266</v>
      </c>
      <c r="B122" s="241" t="s">
        <v>267</v>
      </c>
      <c r="C122" s="231">
        <v>0</v>
      </c>
      <c r="D122" s="232">
        <v>0</v>
      </c>
      <c r="E122" s="232">
        <v>0</v>
      </c>
      <c r="F122" s="232">
        <v>0</v>
      </c>
      <c r="G122" s="232">
        <v>0</v>
      </c>
      <c r="H122" s="232">
        <v>0</v>
      </c>
      <c r="I122" s="232">
        <v>0</v>
      </c>
      <c r="J122" s="232">
        <v>0</v>
      </c>
      <c r="K122" s="232">
        <v>0</v>
      </c>
      <c r="L122" s="232">
        <v>0</v>
      </c>
      <c r="M122" s="232">
        <v>0</v>
      </c>
      <c r="N122" s="232">
        <v>0</v>
      </c>
    </row>
    <row r="123" spans="1:14" ht="10.7" customHeight="1">
      <c r="A123" s="242" t="s">
        <v>268</v>
      </c>
      <c r="B123" s="241" t="s">
        <v>269</v>
      </c>
      <c r="C123" s="231">
        <v>0</v>
      </c>
      <c r="D123" s="232">
        <v>0</v>
      </c>
      <c r="E123" s="232">
        <v>0</v>
      </c>
      <c r="F123" s="232">
        <v>0</v>
      </c>
      <c r="G123" s="232">
        <v>0</v>
      </c>
      <c r="H123" s="232">
        <v>0</v>
      </c>
      <c r="I123" s="232">
        <v>0</v>
      </c>
      <c r="J123" s="232">
        <v>0</v>
      </c>
      <c r="K123" s="232">
        <v>0</v>
      </c>
      <c r="L123" s="232">
        <v>0</v>
      </c>
      <c r="M123" s="232">
        <v>0</v>
      </c>
      <c r="N123" s="232">
        <v>0</v>
      </c>
    </row>
    <row r="124" spans="1:14" ht="10.7" customHeight="1">
      <c r="A124" s="240"/>
      <c r="B124" s="241" t="s">
        <v>313</v>
      </c>
      <c r="C124" s="231">
        <v>0</v>
      </c>
      <c r="D124" s="232">
        <v>0</v>
      </c>
      <c r="E124" s="232">
        <v>0</v>
      </c>
      <c r="F124" s="232">
        <v>0</v>
      </c>
      <c r="G124" s="232">
        <v>0</v>
      </c>
      <c r="H124" s="232">
        <v>0</v>
      </c>
      <c r="I124" s="232">
        <v>0</v>
      </c>
      <c r="J124" s="232">
        <v>0</v>
      </c>
      <c r="K124" s="232">
        <v>0</v>
      </c>
      <c r="L124" s="232">
        <v>0</v>
      </c>
      <c r="M124" s="232">
        <v>0</v>
      </c>
      <c r="N124" s="232">
        <v>0</v>
      </c>
    </row>
    <row r="125" spans="1:14" ht="10.7" customHeight="1">
      <c r="A125" s="240"/>
      <c r="B125" s="241" t="s">
        <v>270</v>
      </c>
      <c r="C125" s="231">
        <v>0</v>
      </c>
      <c r="D125" s="232">
        <v>0</v>
      </c>
      <c r="E125" s="232">
        <v>0</v>
      </c>
      <c r="F125" s="232">
        <v>0</v>
      </c>
      <c r="G125" s="232">
        <v>0</v>
      </c>
      <c r="H125" s="232">
        <v>0</v>
      </c>
      <c r="I125" s="232">
        <v>0</v>
      </c>
      <c r="J125" s="232">
        <v>0</v>
      </c>
      <c r="K125" s="232">
        <v>0</v>
      </c>
      <c r="L125" s="232">
        <v>0</v>
      </c>
      <c r="M125" s="232">
        <v>0</v>
      </c>
      <c r="N125" s="232">
        <v>0</v>
      </c>
    </row>
    <row r="126" spans="1:14" ht="10.7" customHeight="1">
      <c r="A126" s="242" t="s">
        <v>271</v>
      </c>
      <c r="B126" s="241" t="s">
        <v>314</v>
      </c>
      <c r="C126" s="231">
        <v>0</v>
      </c>
      <c r="D126" s="232">
        <v>0</v>
      </c>
      <c r="E126" s="232">
        <v>0</v>
      </c>
      <c r="F126" s="232">
        <v>0</v>
      </c>
      <c r="G126" s="232">
        <v>0</v>
      </c>
      <c r="H126" s="232">
        <v>0</v>
      </c>
      <c r="I126" s="232">
        <v>0</v>
      </c>
      <c r="J126" s="232">
        <v>0</v>
      </c>
      <c r="K126" s="232">
        <v>0</v>
      </c>
      <c r="L126" s="232">
        <v>0</v>
      </c>
      <c r="M126" s="232">
        <v>0</v>
      </c>
      <c r="N126" s="232">
        <v>0</v>
      </c>
    </row>
    <row r="127" spans="1:14" ht="10.7" customHeight="1">
      <c r="A127" s="242" t="s">
        <v>55</v>
      </c>
      <c r="B127" s="241" t="s">
        <v>136</v>
      </c>
      <c r="C127" s="231">
        <v>0</v>
      </c>
      <c r="D127" s="232">
        <v>0</v>
      </c>
      <c r="E127" s="232">
        <v>0</v>
      </c>
      <c r="F127" s="232">
        <v>0</v>
      </c>
      <c r="G127" s="232">
        <v>0</v>
      </c>
      <c r="H127" s="232">
        <v>0</v>
      </c>
      <c r="I127" s="232">
        <v>0</v>
      </c>
      <c r="J127" s="232">
        <v>0</v>
      </c>
      <c r="K127" s="232">
        <v>0</v>
      </c>
      <c r="L127" s="232">
        <v>0</v>
      </c>
      <c r="M127" s="232">
        <v>0</v>
      </c>
      <c r="N127" s="232">
        <v>0</v>
      </c>
    </row>
    <row r="128" spans="1:14" ht="10.7" customHeight="1">
      <c r="A128" s="242">
        <v>1</v>
      </c>
      <c r="B128" s="241" t="s">
        <v>315</v>
      </c>
      <c r="C128" s="231">
        <v>0</v>
      </c>
      <c r="D128" s="232">
        <v>0</v>
      </c>
      <c r="E128" s="232">
        <v>0</v>
      </c>
      <c r="F128" s="232">
        <v>0</v>
      </c>
      <c r="G128" s="232">
        <v>0</v>
      </c>
      <c r="H128" s="232">
        <v>0</v>
      </c>
      <c r="I128" s="232">
        <v>0</v>
      </c>
      <c r="J128" s="232">
        <v>0</v>
      </c>
      <c r="K128" s="232">
        <v>0</v>
      </c>
      <c r="L128" s="232">
        <v>0</v>
      </c>
      <c r="M128" s="232">
        <v>0</v>
      </c>
      <c r="N128" s="232">
        <v>0</v>
      </c>
    </row>
    <row r="129" spans="1:14" ht="10.7" customHeight="1">
      <c r="A129" s="242" t="s">
        <v>89</v>
      </c>
      <c r="B129" s="241" t="s">
        <v>28</v>
      </c>
      <c r="C129" s="231">
        <v>0</v>
      </c>
      <c r="D129" s="232">
        <v>0</v>
      </c>
      <c r="E129" s="232">
        <v>0</v>
      </c>
      <c r="F129" s="232">
        <v>0</v>
      </c>
      <c r="G129" s="232">
        <v>0</v>
      </c>
      <c r="H129" s="232">
        <v>0</v>
      </c>
      <c r="I129" s="232">
        <v>0</v>
      </c>
      <c r="J129" s="232">
        <v>0</v>
      </c>
      <c r="K129" s="232">
        <v>0</v>
      </c>
      <c r="L129" s="232">
        <v>0</v>
      </c>
      <c r="M129" s="232">
        <v>0</v>
      </c>
      <c r="N129" s="232">
        <v>0</v>
      </c>
    </row>
    <row r="130" spans="1:14" ht="10.7" customHeight="1">
      <c r="A130" s="242" t="s">
        <v>91</v>
      </c>
      <c r="B130" s="241" t="s">
        <v>27</v>
      </c>
      <c r="C130" s="231">
        <v>0</v>
      </c>
      <c r="D130" s="232">
        <v>0</v>
      </c>
      <c r="E130" s="232">
        <v>0</v>
      </c>
      <c r="F130" s="232">
        <v>0</v>
      </c>
      <c r="G130" s="232">
        <v>0</v>
      </c>
      <c r="H130" s="232">
        <v>0</v>
      </c>
      <c r="I130" s="232">
        <v>0</v>
      </c>
      <c r="J130" s="232">
        <v>0</v>
      </c>
      <c r="K130" s="232">
        <v>0</v>
      </c>
      <c r="L130" s="232">
        <v>0</v>
      </c>
      <c r="M130" s="232">
        <v>0</v>
      </c>
      <c r="N130" s="232">
        <v>0</v>
      </c>
    </row>
    <row r="131" spans="1:14" ht="10.7" customHeight="1">
      <c r="A131" s="242" t="s">
        <v>92</v>
      </c>
      <c r="B131" s="241" t="s">
        <v>137</v>
      </c>
      <c r="C131" s="231">
        <v>0</v>
      </c>
      <c r="D131" s="232">
        <v>0</v>
      </c>
      <c r="E131" s="232">
        <v>0</v>
      </c>
      <c r="F131" s="232">
        <v>0</v>
      </c>
      <c r="G131" s="232">
        <v>0</v>
      </c>
      <c r="H131" s="232">
        <v>0</v>
      </c>
      <c r="I131" s="232">
        <v>0</v>
      </c>
      <c r="J131" s="232">
        <v>0</v>
      </c>
      <c r="K131" s="232">
        <v>0</v>
      </c>
      <c r="L131" s="232">
        <v>0</v>
      </c>
      <c r="M131" s="232">
        <v>0</v>
      </c>
      <c r="N131" s="232">
        <v>0</v>
      </c>
    </row>
    <row r="132" spans="1:14" ht="10.7" customHeight="1">
      <c r="A132" s="242" t="s">
        <v>93</v>
      </c>
      <c r="B132" s="241" t="s">
        <v>138</v>
      </c>
      <c r="C132" s="231">
        <v>0</v>
      </c>
      <c r="D132" s="232">
        <v>0</v>
      </c>
      <c r="E132" s="232">
        <v>0</v>
      </c>
      <c r="F132" s="232">
        <v>0</v>
      </c>
      <c r="G132" s="232">
        <v>0</v>
      </c>
      <c r="H132" s="232">
        <v>0</v>
      </c>
      <c r="I132" s="232">
        <v>0</v>
      </c>
      <c r="J132" s="232">
        <v>0</v>
      </c>
      <c r="K132" s="232">
        <v>0</v>
      </c>
      <c r="L132" s="232">
        <v>0</v>
      </c>
      <c r="M132" s="232">
        <v>0</v>
      </c>
      <c r="N132" s="232">
        <v>0</v>
      </c>
    </row>
    <row r="133" spans="1:14" ht="10.7" customHeight="1">
      <c r="A133" s="242" t="s">
        <v>94</v>
      </c>
      <c r="B133" s="241" t="s">
        <v>139</v>
      </c>
      <c r="C133" s="231">
        <v>0</v>
      </c>
      <c r="D133" s="232">
        <v>0</v>
      </c>
      <c r="E133" s="232">
        <v>0</v>
      </c>
      <c r="F133" s="232">
        <v>0</v>
      </c>
      <c r="G133" s="232">
        <v>0</v>
      </c>
      <c r="H133" s="232">
        <v>0</v>
      </c>
      <c r="I133" s="232">
        <v>0</v>
      </c>
      <c r="J133" s="232">
        <v>0</v>
      </c>
      <c r="K133" s="232">
        <v>0</v>
      </c>
      <c r="L133" s="232">
        <v>0</v>
      </c>
      <c r="M133" s="232">
        <v>0</v>
      </c>
      <c r="N133" s="232">
        <v>0</v>
      </c>
    </row>
    <row r="134" spans="1:14" ht="10.7" customHeight="1">
      <c r="A134" s="242" t="s">
        <v>95</v>
      </c>
      <c r="B134" s="241" t="s">
        <v>272</v>
      </c>
      <c r="C134" s="231">
        <v>0</v>
      </c>
      <c r="D134" s="232">
        <v>0</v>
      </c>
      <c r="E134" s="232">
        <v>0</v>
      </c>
      <c r="F134" s="232">
        <v>0</v>
      </c>
      <c r="G134" s="232">
        <v>0</v>
      </c>
      <c r="H134" s="232">
        <v>0</v>
      </c>
      <c r="I134" s="232">
        <v>0</v>
      </c>
      <c r="J134" s="232">
        <v>0</v>
      </c>
      <c r="K134" s="232">
        <v>0</v>
      </c>
      <c r="L134" s="232">
        <v>0</v>
      </c>
      <c r="M134" s="232">
        <v>0</v>
      </c>
      <c r="N134" s="232">
        <v>0</v>
      </c>
    </row>
    <row r="135" spans="1:14" ht="10.7" customHeight="1">
      <c r="A135" s="242" t="s">
        <v>96</v>
      </c>
      <c r="B135" s="241" t="s">
        <v>273</v>
      </c>
      <c r="C135" s="231">
        <v>0</v>
      </c>
      <c r="D135" s="232">
        <v>0</v>
      </c>
      <c r="E135" s="232">
        <v>0</v>
      </c>
      <c r="F135" s="232">
        <v>0</v>
      </c>
      <c r="G135" s="232">
        <v>0</v>
      </c>
      <c r="H135" s="232">
        <v>0</v>
      </c>
      <c r="I135" s="232">
        <v>0</v>
      </c>
      <c r="J135" s="232">
        <v>0</v>
      </c>
      <c r="K135" s="232">
        <v>0</v>
      </c>
      <c r="L135" s="232">
        <v>0</v>
      </c>
      <c r="M135" s="232">
        <v>0</v>
      </c>
      <c r="N135" s="232">
        <v>0</v>
      </c>
    </row>
    <row r="136" spans="1:14" ht="10.7" customHeight="1">
      <c r="A136" s="242" t="s">
        <v>97</v>
      </c>
      <c r="B136" s="241" t="s">
        <v>274</v>
      </c>
      <c r="C136" s="231">
        <v>0</v>
      </c>
      <c r="D136" s="232">
        <v>0</v>
      </c>
      <c r="E136" s="232">
        <v>0</v>
      </c>
      <c r="F136" s="232">
        <v>0</v>
      </c>
      <c r="G136" s="232">
        <v>0</v>
      </c>
      <c r="H136" s="232">
        <v>0</v>
      </c>
      <c r="I136" s="232">
        <v>0</v>
      </c>
      <c r="J136" s="232">
        <v>0</v>
      </c>
      <c r="K136" s="232">
        <v>0</v>
      </c>
      <c r="L136" s="232">
        <v>0</v>
      </c>
      <c r="M136" s="232">
        <v>0</v>
      </c>
      <c r="N136" s="232">
        <v>0</v>
      </c>
    </row>
    <row r="137" spans="1:14" ht="10.7" customHeight="1">
      <c r="A137" s="242">
        <v>2</v>
      </c>
      <c r="B137" s="241" t="s">
        <v>316</v>
      </c>
      <c r="C137" s="231">
        <v>0</v>
      </c>
      <c r="D137" s="232">
        <v>0</v>
      </c>
      <c r="E137" s="232">
        <v>0</v>
      </c>
      <c r="F137" s="232">
        <v>0</v>
      </c>
      <c r="G137" s="232">
        <v>0</v>
      </c>
      <c r="H137" s="232">
        <v>0</v>
      </c>
      <c r="I137" s="232">
        <v>0</v>
      </c>
      <c r="J137" s="232">
        <v>0</v>
      </c>
      <c r="K137" s="232">
        <v>0</v>
      </c>
      <c r="L137" s="232">
        <v>0</v>
      </c>
      <c r="M137" s="232">
        <v>0</v>
      </c>
      <c r="N137" s="232">
        <v>0</v>
      </c>
    </row>
    <row r="138" spans="1:14" ht="10.7" customHeight="1">
      <c r="A138" s="242" t="s">
        <v>98</v>
      </c>
      <c r="B138" s="241" t="s">
        <v>28</v>
      </c>
      <c r="C138" s="231">
        <v>0</v>
      </c>
      <c r="D138" s="232">
        <v>0</v>
      </c>
      <c r="E138" s="232">
        <v>0</v>
      </c>
      <c r="F138" s="232">
        <v>0</v>
      </c>
      <c r="G138" s="232">
        <v>0</v>
      </c>
      <c r="H138" s="232">
        <v>0</v>
      </c>
      <c r="I138" s="232">
        <v>0</v>
      </c>
      <c r="J138" s="232">
        <v>0</v>
      </c>
      <c r="K138" s="232">
        <v>0</v>
      </c>
      <c r="L138" s="232">
        <v>0</v>
      </c>
      <c r="M138" s="232">
        <v>0</v>
      </c>
      <c r="N138" s="232">
        <v>0</v>
      </c>
    </row>
    <row r="139" spans="1:14" ht="10.7" customHeight="1">
      <c r="A139" s="242" t="s">
        <v>99</v>
      </c>
      <c r="B139" s="241" t="s">
        <v>27</v>
      </c>
      <c r="C139" s="231">
        <v>0</v>
      </c>
      <c r="D139" s="232">
        <v>0</v>
      </c>
      <c r="E139" s="232">
        <v>0</v>
      </c>
      <c r="F139" s="232">
        <v>0</v>
      </c>
      <c r="G139" s="232">
        <v>0</v>
      </c>
      <c r="H139" s="232">
        <v>0</v>
      </c>
      <c r="I139" s="232">
        <v>0</v>
      </c>
      <c r="J139" s="232">
        <v>0</v>
      </c>
      <c r="K139" s="232">
        <v>0</v>
      </c>
      <c r="L139" s="232">
        <v>0</v>
      </c>
      <c r="M139" s="232">
        <v>0</v>
      </c>
      <c r="N139" s="232">
        <v>0</v>
      </c>
    </row>
    <row r="140" spans="1:14" ht="10.7" customHeight="1">
      <c r="A140" s="242" t="s">
        <v>100</v>
      </c>
      <c r="B140" s="241" t="s">
        <v>275</v>
      </c>
      <c r="C140" s="231">
        <v>0</v>
      </c>
      <c r="D140" s="232">
        <v>0</v>
      </c>
      <c r="E140" s="232">
        <v>0</v>
      </c>
      <c r="F140" s="232">
        <v>0</v>
      </c>
      <c r="G140" s="232">
        <v>0</v>
      </c>
      <c r="H140" s="232">
        <v>0</v>
      </c>
      <c r="I140" s="232">
        <v>0</v>
      </c>
      <c r="J140" s="232">
        <v>0</v>
      </c>
      <c r="K140" s="232">
        <v>0</v>
      </c>
      <c r="L140" s="232">
        <v>0</v>
      </c>
      <c r="M140" s="232">
        <v>0</v>
      </c>
      <c r="N140" s="232">
        <v>0</v>
      </c>
    </row>
    <row r="141" spans="1:14" ht="10.7" customHeight="1">
      <c r="A141" s="242" t="s">
        <v>101</v>
      </c>
      <c r="B141" s="241" t="s">
        <v>137</v>
      </c>
      <c r="C141" s="231">
        <v>0</v>
      </c>
      <c r="D141" s="232">
        <v>0</v>
      </c>
      <c r="E141" s="232">
        <v>0</v>
      </c>
      <c r="F141" s="232">
        <v>0</v>
      </c>
      <c r="G141" s="232">
        <v>0</v>
      </c>
      <c r="H141" s="232">
        <v>0</v>
      </c>
      <c r="I141" s="232">
        <v>0</v>
      </c>
      <c r="J141" s="232">
        <v>0</v>
      </c>
      <c r="K141" s="232">
        <v>0</v>
      </c>
      <c r="L141" s="232">
        <v>0</v>
      </c>
      <c r="M141" s="232">
        <v>0</v>
      </c>
      <c r="N141" s="232">
        <v>0</v>
      </c>
    </row>
    <row r="142" spans="1:14" ht="10.7" customHeight="1">
      <c r="A142" s="242" t="s">
        <v>102</v>
      </c>
      <c r="B142" s="241" t="s">
        <v>139</v>
      </c>
      <c r="C142" s="231">
        <v>0</v>
      </c>
      <c r="D142" s="232">
        <v>0</v>
      </c>
      <c r="E142" s="232">
        <v>0</v>
      </c>
      <c r="F142" s="232">
        <v>0</v>
      </c>
      <c r="G142" s="232">
        <v>0</v>
      </c>
      <c r="H142" s="232">
        <v>0</v>
      </c>
      <c r="I142" s="232">
        <v>0</v>
      </c>
      <c r="J142" s="232">
        <v>0</v>
      </c>
      <c r="K142" s="232">
        <v>0</v>
      </c>
      <c r="L142" s="232">
        <v>0</v>
      </c>
      <c r="M142" s="232">
        <v>0</v>
      </c>
      <c r="N142" s="232">
        <v>0</v>
      </c>
    </row>
    <row r="143" spans="1:14" ht="10.7" customHeight="1">
      <c r="A143" s="242" t="s">
        <v>103</v>
      </c>
      <c r="B143" s="241" t="s">
        <v>276</v>
      </c>
      <c r="C143" s="231">
        <v>0</v>
      </c>
      <c r="D143" s="232">
        <v>0</v>
      </c>
      <c r="E143" s="232">
        <v>0</v>
      </c>
      <c r="F143" s="232">
        <v>0</v>
      </c>
      <c r="G143" s="232">
        <v>0</v>
      </c>
      <c r="H143" s="232">
        <v>0</v>
      </c>
      <c r="I143" s="232">
        <v>0</v>
      </c>
      <c r="J143" s="232">
        <v>0</v>
      </c>
      <c r="K143" s="232">
        <v>0</v>
      </c>
      <c r="L143" s="232">
        <v>0</v>
      </c>
      <c r="M143" s="232">
        <v>0</v>
      </c>
      <c r="N143" s="232">
        <v>0</v>
      </c>
    </row>
    <row r="144" spans="1:14" ht="10.7" customHeight="1">
      <c r="A144" s="242" t="s">
        <v>104</v>
      </c>
      <c r="B144" s="241" t="s">
        <v>277</v>
      </c>
      <c r="C144" s="231">
        <v>0</v>
      </c>
      <c r="D144" s="232">
        <v>0</v>
      </c>
      <c r="E144" s="232">
        <v>0</v>
      </c>
      <c r="F144" s="232">
        <v>0</v>
      </c>
      <c r="G144" s="232">
        <v>0</v>
      </c>
      <c r="H144" s="232">
        <v>0</v>
      </c>
      <c r="I144" s="232">
        <v>0</v>
      </c>
      <c r="J144" s="232">
        <v>0</v>
      </c>
      <c r="K144" s="232">
        <v>0</v>
      </c>
      <c r="L144" s="232">
        <v>0</v>
      </c>
      <c r="M144" s="232">
        <v>0</v>
      </c>
      <c r="N144" s="232">
        <v>0</v>
      </c>
    </row>
    <row r="145" spans="1:14" ht="10.7" customHeight="1">
      <c r="A145" s="242" t="s">
        <v>105</v>
      </c>
      <c r="B145" s="241" t="s">
        <v>274</v>
      </c>
      <c r="C145" s="231">
        <v>0</v>
      </c>
      <c r="D145" s="232">
        <v>0</v>
      </c>
      <c r="E145" s="232">
        <v>0</v>
      </c>
      <c r="F145" s="232">
        <v>0</v>
      </c>
      <c r="G145" s="232">
        <v>0</v>
      </c>
      <c r="H145" s="232">
        <v>0</v>
      </c>
      <c r="I145" s="232">
        <v>0</v>
      </c>
      <c r="J145" s="232">
        <v>0</v>
      </c>
      <c r="K145" s="232">
        <v>0</v>
      </c>
      <c r="L145" s="232">
        <v>0</v>
      </c>
      <c r="M145" s="232">
        <v>0</v>
      </c>
      <c r="N145" s="232">
        <v>0</v>
      </c>
    </row>
    <row r="146" spans="1:14" ht="10.7" customHeight="1">
      <c r="A146" s="242" t="s">
        <v>59</v>
      </c>
      <c r="B146" s="241" t="s">
        <v>67</v>
      </c>
      <c r="C146" s="231">
        <v>0</v>
      </c>
      <c r="D146" s="232">
        <v>0</v>
      </c>
      <c r="E146" s="232">
        <v>0</v>
      </c>
      <c r="F146" s="232">
        <v>0</v>
      </c>
      <c r="G146" s="232">
        <v>0</v>
      </c>
      <c r="H146" s="232">
        <v>0</v>
      </c>
      <c r="I146" s="232">
        <v>0</v>
      </c>
      <c r="J146" s="232">
        <v>0</v>
      </c>
      <c r="K146" s="232">
        <v>0</v>
      </c>
      <c r="L146" s="232">
        <v>0</v>
      </c>
      <c r="M146" s="232">
        <v>0</v>
      </c>
      <c r="N146" s="232">
        <v>0</v>
      </c>
    </row>
    <row r="147" spans="1:14" ht="10.7" customHeight="1">
      <c r="A147" s="242">
        <v>1</v>
      </c>
      <c r="B147" s="241" t="s">
        <v>278</v>
      </c>
      <c r="C147" s="231">
        <v>0</v>
      </c>
      <c r="D147" s="232">
        <v>0</v>
      </c>
      <c r="E147" s="232">
        <v>0</v>
      </c>
      <c r="F147" s="232">
        <v>0</v>
      </c>
      <c r="G147" s="232">
        <v>0</v>
      </c>
      <c r="H147" s="232">
        <v>0</v>
      </c>
      <c r="I147" s="232">
        <v>0</v>
      </c>
      <c r="J147" s="232">
        <v>0</v>
      </c>
      <c r="K147" s="232">
        <v>0</v>
      </c>
      <c r="L147" s="232">
        <v>0</v>
      </c>
      <c r="M147" s="232">
        <v>0</v>
      </c>
      <c r="N147" s="232">
        <v>0</v>
      </c>
    </row>
    <row r="148" spans="1:14" ht="10.7" customHeight="1">
      <c r="A148" s="242" t="s">
        <v>89</v>
      </c>
      <c r="B148" s="241" t="s">
        <v>74</v>
      </c>
      <c r="C148" s="231">
        <v>0</v>
      </c>
      <c r="D148" s="232">
        <v>0</v>
      </c>
      <c r="E148" s="232">
        <v>0</v>
      </c>
      <c r="F148" s="232">
        <v>0</v>
      </c>
      <c r="G148" s="232">
        <v>0</v>
      </c>
      <c r="H148" s="232">
        <v>0</v>
      </c>
      <c r="I148" s="232">
        <v>0</v>
      </c>
      <c r="J148" s="232">
        <v>0</v>
      </c>
      <c r="K148" s="232">
        <v>0</v>
      </c>
      <c r="L148" s="232">
        <v>0</v>
      </c>
      <c r="M148" s="232">
        <v>0</v>
      </c>
      <c r="N148" s="232">
        <v>0</v>
      </c>
    </row>
    <row r="149" spans="1:14" ht="10.7" customHeight="1">
      <c r="A149" s="242" t="s">
        <v>91</v>
      </c>
      <c r="B149" s="241" t="s">
        <v>73</v>
      </c>
      <c r="C149" s="231">
        <v>0</v>
      </c>
      <c r="D149" s="232">
        <v>0</v>
      </c>
      <c r="E149" s="232">
        <v>0</v>
      </c>
      <c r="F149" s="232">
        <v>0</v>
      </c>
      <c r="G149" s="232">
        <v>0</v>
      </c>
      <c r="H149" s="232">
        <v>0</v>
      </c>
      <c r="I149" s="232">
        <v>0</v>
      </c>
      <c r="J149" s="232">
        <v>0</v>
      </c>
      <c r="K149" s="232">
        <v>0</v>
      </c>
      <c r="L149" s="232">
        <v>0</v>
      </c>
      <c r="M149" s="232">
        <v>0</v>
      </c>
      <c r="N149" s="232">
        <v>0</v>
      </c>
    </row>
    <row r="150" spans="1:14" ht="10.7" customHeight="1">
      <c r="A150" s="242" t="s">
        <v>92</v>
      </c>
      <c r="B150" s="241" t="s">
        <v>140</v>
      </c>
      <c r="C150" s="231">
        <v>0</v>
      </c>
      <c r="D150" s="232">
        <v>0</v>
      </c>
      <c r="E150" s="232">
        <v>0</v>
      </c>
      <c r="F150" s="232">
        <v>0</v>
      </c>
      <c r="G150" s="232">
        <v>0</v>
      </c>
      <c r="H150" s="232">
        <v>0</v>
      </c>
      <c r="I150" s="232">
        <v>0</v>
      </c>
      <c r="J150" s="232">
        <v>0</v>
      </c>
      <c r="K150" s="232">
        <v>0</v>
      </c>
      <c r="L150" s="232">
        <v>0</v>
      </c>
      <c r="M150" s="232">
        <v>0</v>
      </c>
      <c r="N150" s="232">
        <v>0</v>
      </c>
    </row>
    <row r="151" spans="1:14" ht="10.7" customHeight="1">
      <c r="A151" s="242" t="s">
        <v>93</v>
      </c>
      <c r="B151" s="241" t="s">
        <v>141</v>
      </c>
      <c r="C151" s="231">
        <v>0</v>
      </c>
      <c r="D151" s="232">
        <v>0</v>
      </c>
      <c r="E151" s="232">
        <v>0</v>
      </c>
      <c r="F151" s="232">
        <v>0</v>
      </c>
      <c r="G151" s="232">
        <v>0</v>
      </c>
      <c r="H151" s="232">
        <v>0</v>
      </c>
      <c r="I151" s="232">
        <v>0</v>
      </c>
      <c r="J151" s="232">
        <v>0</v>
      </c>
      <c r="K151" s="232">
        <v>0</v>
      </c>
      <c r="L151" s="232">
        <v>0</v>
      </c>
      <c r="M151" s="232">
        <v>0</v>
      </c>
      <c r="N151" s="232">
        <v>0</v>
      </c>
    </row>
    <row r="152" spans="1:14" ht="10.7" customHeight="1">
      <c r="A152" s="242" t="s">
        <v>94</v>
      </c>
      <c r="B152" s="241" t="s">
        <v>142</v>
      </c>
      <c r="C152" s="231">
        <v>0</v>
      </c>
      <c r="D152" s="232">
        <v>0</v>
      </c>
      <c r="E152" s="232">
        <v>0</v>
      </c>
      <c r="F152" s="232">
        <v>0</v>
      </c>
      <c r="G152" s="232">
        <v>0</v>
      </c>
      <c r="H152" s="232">
        <v>0</v>
      </c>
      <c r="I152" s="232">
        <v>0</v>
      </c>
      <c r="J152" s="232">
        <v>0</v>
      </c>
      <c r="K152" s="232">
        <v>0</v>
      </c>
      <c r="L152" s="232">
        <v>0</v>
      </c>
      <c r="M152" s="232">
        <v>0</v>
      </c>
      <c r="N152" s="232">
        <v>0</v>
      </c>
    </row>
    <row r="153" spans="1:14" ht="10.7" customHeight="1">
      <c r="A153" s="240"/>
      <c r="B153" s="241" t="s">
        <v>279</v>
      </c>
      <c r="C153" s="231">
        <v>0</v>
      </c>
      <c r="D153" s="232">
        <v>0</v>
      </c>
      <c r="E153" s="232">
        <v>0</v>
      </c>
      <c r="F153" s="232">
        <v>0</v>
      </c>
      <c r="G153" s="232">
        <v>0</v>
      </c>
      <c r="H153" s="232">
        <v>0</v>
      </c>
      <c r="I153" s="232">
        <v>0</v>
      </c>
      <c r="J153" s="232">
        <v>0</v>
      </c>
      <c r="K153" s="232">
        <v>0</v>
      </c>
      <c r="L153" s="232">
        <v>0</v>
      </c>
      <c r="M153" s="232">
        <v>0</v>
      </c>
      <c r="N153" s="232">
        <v>0</v>
      </c>
    </row>
    <row r="154" spans="1:14" ht="10.7" customHeight="1">
      <c r="A154" s="240"/>
      <c r="B154" s="241" t="s">
        <v>280</v>
      </c>
      <c r="C154" s="231">
        <v>0</v>
      </c>
      <c r="D154" s="232">
        <v>0</v>
      </c>
      <c r="E154" s="232">
        <v>0</v>
      </c>
      <c r="F154" s="232">
        <v>0</v>
      </c>
      <c r="G154" s="232">
        <v>0</v>
      </c>
      <c r="H154" s="232">
        <v>0</v>
      </c>
      <c r="I154" s="232">
        <v>0</v>
      </c>
      <c r="J154" s="232">
        <v>0</v>
      </c>
      <c r="K154" s="232">
        <v>0</v>
      </c>
      <c r="L154" s="232">
        <v>0</v>
      </c>
      <c r="M154" s="232">
        <v>0</v>
      </c>
      <c r="N154" s="232">
        <v>0</v>
      </c>
    </row>
    <row r="155" spans="1:14" ht="10.7" customHeight="1">
      <c r="A155" s="240"/>
      <c r="B155" s="241" t="s">
        <v>281</v>
      </c>
      <c r="C155" s="231">
        <v>0</v>
      </c>
      <c r="D155" s="232">
        <v>0</v>
      </c>
      <c r="E155" s="232">
        <v>0</v>
      </c>
      <c r="F155" s="232">
        <v>0</v>
      </c>
      <c r="G155" s="232">
        <v>0</v>
      </c>
      <c r="H155" s="232">
        <v>0</v>
      </c>
      <c r="I155" s="232">
        <v>0</v>
      </c>
      <c r="J155" s="232">
        <v>0</v>
      </c>
      <c r="K155" s="232">
        <v>0</v>
      </c>
      <c r="L155" s="232">
        <v>0</v>
      </c>
      <c r="M155" s="232">
        <v>0</v>
      </c>
      <c r="N155" s="232">
        <v>0</v>
      </c>
    </row>
    <row r="156" spans="1:14" ht="10.7" customHeight="1">
      <c r="A156" s="240"/>
      <c r="B156" s="241" t="s">
        <v>282</v>
      </c>
      <c r="C156" s="231">
        <v>0</v>
      </c>
      <c r="D156" s="232">
        <v>0</v>
      </c>
      <c r="E156" s="232">
        <v>0</v>
      </c>
      <c r="F156" s="232">
        <v>0</v>
      </c>
      <c r="G156" s="232">
        <v>0</v>
      </c>
      <c r="H156" s="232">
        <v>0</v>
      </c>
      <c r="I156" s="232">
        <v>0</v>
      </c>
      <c r="J156" s="232">
        <v>0</v>
      </c>
      <c r="K156" s="232">
        <v>0</v>
      </c>
      <c r="L156" s="232">
        <v>0</v>
      </c>
      <c r="M156" s="232">
        <v>0</v>
      </c>
      <c r="N156" s="232">
        <v>0</v>
      </c>
    </row>
    <row r="157" spans="1:14" ht="10.7" customHeight="1">
      <c r="A157" s="242" t="s">
        <v>95</v>
      </c>
      <c r="B157" s="241" t="s">
        <v>283</v>
      </c>
      <c r="C157" s="231">
        <v>0</v>
      </c>
      <c r="D157" s="232">
        <v>0</v>
      </c>
      <c r="E157" s="232">
        <v>0</v>
      </c>
      <c r="F157" s="232">
        <v>0</v>
      </c>
      <c r="G157" s="232">
        <v>0</v>
      </c>
      <c r="H157" s="232">
        <v>0</v>
      </c>
      <c r="I157" s="232">
        <v>0</v>
      </c>
      <c r="J157" s="232">
        <v>0</v>
      </c>
      <c r="K157" s="232">
        <v>0</v>
      </c>
      <c r="L157" s="232">
        <v>0</v>
      </c>
      <c r="M157" s="232">
        <v>0</v>
      </c>
      <c r="N157" s="232">
        <v>0</v>
      </c>
    </row>
    <row r="158" spans="1:14" ht="10.7" customHeight="1">
      <c r="A158" s="242" t="s">
        <v>96</v>
      </c>
      <c r="B158" s="241" t="s">
        <v>34</v>
      </c>
      <c r="C158" s="231">
        <v>0</v>
      </c>
      <c r="D158" s="232">
        <v>0</v>
      </c>
      <c r="E158" s="232">
        <v>0</v>
      </c>
      <c r="F158" s="232">
        <v>0</v>
      </c>
      <c r="G158" s="232">
        <v>0</v>
      </c>
      <c r="H158" s="232">
        <v>0</v>
      </c>
      <c r="I158" s="232">
        <v>0</v>
      </c>
      <c r="J158" s="232">
        <v>0</v>
      </c>
      <c r="K158" s="232">
        <v>0</v>
      </c>
      <c r="L158" s="232">
        <v>0</v>
      </c>
      <c r="M158" s="232">
        <v>0</v>
      </c>
      <c r="N158" s="232">
        <v>0</v>
      </c>
    </row>
    <row r="159" spans="1:14" ht="10.7" customHeight="1">
      <c r="A159" s="242">
        <v>2</v>
      </c>
      <c r="B159" s="241" t="s">
        <v>71</v>
      </c>
      <c r="C159" s="231">
        <v>0</v>
      </c>
      <c r="D159" s="232">
        <v>0</v>
      </c>
      <c r="E159" s="232">
        <v>0</v>
      </c>
      <c r="F159" s="232">
        <v>0</v>
      </c>
      <c r="G159" s="232">
        <v>0</v>
      </c>
      <c r="H159" s="232">
        <v>0</v>
      </c>
      <c r="I159" s="232">
        <v>0</v>
      </c>
      <c r="J159" s="232">
        <v>0</v>
      </c>
      <c r="K159" s="232">
        <v>0</v>
      </c>
      <c r="L159" s="232">
        <v>0</v>
      </c>
      <c r="M159" s="232">
        <v>0</v>
      </c>
      <c r="N159" s="232">
        <v>0</v>
      </c>
    </row>
    <row r="160" spans="1:14" ht="10.7" customHeight="1">
      <c r="A160" s="242" t="s">
        <v>60</v>
      </c>
      <c r="B160" s="241" t="s">
        <v>284</v>
      </c>
      <c r="C160" s="231">
        <v>0</v>
      </c>
      <c r="D160" s="232">
        <v>0</v>
      </c>
      <c r="E160" s="232">
        <v>0</v>
      </c>
      <c r="F160" s="232">
        <v>0</v>
      </c>
      <c r="G160" s="232">
        <v>0</v>
      </c>
      <c r="H160" s="232">
        <v>0</v>
      </c>
      <c r="I160" s="232">
        <v>0</v>
      </c>
      <c r="J160" s="232">
        <v>0</v>
      </c>
      <c r="K160" s="232">
        <v>0</v>
      </c>
      <c r="L160" s="232">
        <v>0</v>
      </c>
      <c r="M160" s="232">
        <v>0</v>
      </c>
      <c r="N160" s="232">
        <v>0</v>
      </c>
    </row>
    <row r="161" spans="1:14" ht="10.7" customHeight="1">
      <c r="A161" s="242" t="s">
        <v>61</v>
      </c>
      <c r="B161" s="241" t="s">
        <v>174</v>
      </c>
      <c r="C161" s="231">
        <v>0</v>
      </c>
      <c r="D161" s="232">
        <v>0</v>
      </c>
      <c r="E161" s="232">
        <v>0</v>
      </c>
      <c r="F161" s="232">
        <v>0</v>
      </c>
      <c r="G161" s="232">
        <v>0</v>
      </c>
      <c r="H161" s="232">
        <v>0</v>
      </c>
      <c r="I161" s="232">
        <v>0</v>
      </c>
      <c r="J161" s="232">
        <v>0</v>
      </c>
      <c r="K161" s="232">
        <v>0</v>
      </c>
      <c r="L161" s="232">
        <v>0</v>
      </c>
      <c r="M161" s="232">
        <v>0</v>
      </c>
      <c r="N161" s="232">
        <v>0</v>
      </c>
    </row>
    <row r="162" spans="1:14" ht="10.7" customHeight="1">
      <c r="A162" s="242">
        <v>1</v>
      </c>
      <c r="B162" s="241" t="s">
        <v>143</v>
      </c>
      <c r="C162" s="231">
        <v>0</v>
      </c>
      <c r="D162" s="232">
        <v>0</v>
      </c>
      <c r="E162" s="232">
        <v>0</v>
      </c>
      <c r="F162" s="232">
        <v>0</v>
      </c>
      <c r="G162" s="232">
        <v>0</v>
      </c>
      <c r="H162" s="232">
        <v>0</v>
      </c>
      <c r="I162" s="232">
        <v>0</v>
      </c>
      <c r="J162" s="232">
        <v>0</v>
      </c>
      <c r="K162" s="232">
        <v>0</v>
      </c>
      <c r="L162" s="232">
        <v>0</v>
      </c>
      <c r="M162" s="232">
        <v>0</v>
      </c>
      <c r="N162" s="232">
        <v>0</v>
      </c>
    </row>
    <row r="163" spans="1:14" ht="10.7" customHeight="1">
      <c r="A163" s="242">
        <v>2</v>
      </c>
      <c r="B163" s="241" t="s">
        <v>144</v>
      </c>
      <c r="C163" s="231">
        <v>0</v>
      </c>
      <c r="D163" s="232">
        <v>0</v>
      </c>
      <c r="E163" s="232">
        <v>0</v>
      </c>
      <c r="F163" s="232">
        <v>0</v>
      </c>
      <c r="G163" s="232">
        <v>0</v>
      </c>
      <c r="H163" s="232">
        <v>0</v>
      </c>
      <c r="I163" s="232">
        <v>0</v>
      </c>
      <c r="J163" s="232">
        <v>0</v>
      </c>
      <c r="K163" s="232">
        <v>0</v>
      </c>
      <c r="L163" s="232">
        <v>0</v>
      </c>
      <c r="M163" s="232">
        <v>0</v>
      </c>
      <c r="N163" s="232">
        <v>0</v>
      </c>
    </row>
    <row r="164" spans="1:14" ht="10.7" customHeight="1">
      <c r="A164" s="242" t="s">
        <v>63</v>
      </c>
      <c r="B164" s="241" t="s">
        <v>285</v>
      </c>
      <c r="C164" s="231">
        <v>0</v>
      </c>
      <c r="D164" s="232">
        <v>0</v>
      </c>
      <c r="E164" s="232">
        <v>0</v>
      </c>
      <c r="F164" s="232">
        <v>0</v>
      </c>
      <c r="G164" s="232">
        <v>0</v>
      </c>
      <c r="H164" s="232">
        <v>0</v>
      </c>
      <c r="I164" s="232">
        <v>0</v>
      </c>
      <c r="J164" s="232">
        <v>0</v>
      </c>
      <c r="K164" s="232">
        <v>0</v>
      </c>
      <c r="L164" s="232">
        <v>0</v>
      </c>
      <c r="M164" s="232">
        <v>0</v>
      </c>
      <c r="N164" s="232">
        <v>0</v>
      </c>
    </row>
    <row r="165" spans="1:14" ht="10.7" customHeight="1">
      <c r="A165" s="242">
        <v>1</v>
      </c>
      <c r="B165" s="241" t="s">
        <v>286</v>
      </c>
      <c r="C165" s="231">
        <v>0</v>
      </c>
      <c r="D165" s="232">
        <v>0</v>
      </c>
      <c r="E165" s="232">
        <v>0</v>
      </c>
      <c r="F165" s="232">
        <v>0</v>
      </c>
      <c r="G165" s="232">
        <v>0</v>
      </c>
      <c r="H165" s="232">
        <v>0</v>
      </c>
      <c r="I165" s="232">
        <v>0</v>
      </c>
      <c r="J165" s="232">
        <v>0</v>
      </c>
      <c r="K165" s="232">
        <v>0</v>
      </c>
      <c r="L165" s="232">
        <v>0</v>
      </c>
      <c r="M165" s="232">
        <v>0</v>
      </c>
      <c r="N165" s="232">
        <v>0</v>
      </c>
    </row>
    <row r="166" spans="1:14" ht="10.7" customHeight="1">
      <c r="A166" s="242" t="s">
        <v>89</v>
      </c>
      <c r="B166" s="241" t="s">
        <v>145</v>
      </c>
      <c r="C166" s="231">
        <v>0</v>
      </c>
      <c r="D166" s="232">
        <v>0</v>
      </c>
      <c r="E166" s="232">
        <v>0</v>
      </c>
      <c r="F166" s="232">
        <v>0</v>
      </c>
      <c r="G166" s="232">
        <v>0</v>
      </c>
      <c r="H166" s="232">
        <v>0</v>
      </c>
      <c r="I166" s="232">
        <v>0</v>
      </c>
      <c r="J166" s="232">
        <v>0</v>
      </c>
      <c r="K166" s="232">
        <v>0</v>
      </c>
      <c r="L166" s="232">
        <v>0</v>
      </c>
      <c r="M166" s="232">
        <v>0</v>
      </c>
      <c r="N166" s="232">
        <v>0</v>
      </c>
    </row>
    <row r="167" spans="1:14" ht="10.7" customHeight="1">
      <c r="A167" s="242" t="s">
        <v>91</v>
      </c>
      <c r="B167" s="241" t="s">
        <v>146</v>
      </c>
      <c r="C167" s="231">
        <v>0</v>
      </c>
      <c r="D167" s="232">
        <v>0</v>
      </c>
      <c r="E167" s="232">
        <v>0</v>
      </c>
      <c r="F167" s="232">
        <v>0</v>
      </c>
      <c r="G167" s="232">
        <v>0</v>
      </c>
      <c r="H167" s="232">
        <v>0</v>
      </c>
      <c r="I167" s="232">
        <v>0</v>
      </c>
      <c r="J167" s="232">
        <v>0</v>
      </c>
      <c r="K167" s="232">
        <v>0</v>
      </c>
      <c r="L167" s="232">
        <v>0</v>
      </c>
      <c r="M167" s="232">
        <v>0</v>
      </c>
      <c r="N167" s="232">
        <v>0</v>
      </c>
    </row>
    <row r="168" spans="1:14" ht="10.7" customHeight="1">
      <c r="A168" s="242">
        <v>2</v>
      </c>
      <c r="B168" s="241" t="s">
        <v>147</v>
      </c>
      <c r="C168" s="231">
        <v>0</v>
      </c>
      <c r="D168" s="232">
        <v>0</v>
      </c>
      <c r="E168" s="232">
        <v>0</v>
      </c>
      <c r="F168" s="232">
        <v>0</v>
      </c>
      <c r="G168" s="232">
        <v>0</v>
      </c>
      <c r="H168" s="232">
        <v>0</v>
      </c>
      <c r="I168" s="232">
        <v>0</v>
      </c>
      <c r="J168" s="232">
        <v>0</v>
      </c>
      <c r="K168" s="232">
        <v>0</v>
      </c>
      <c r="L168" s="232">
        <v>0</v>
      </c>
      <c r="M168" s="232">
        <v>0</v>
      </c>
      <c r="N168" s="232">
        <v>0</v>
      </c>
    </row>
    <row r="169" spans="1:14" ht="10.7" customHeight="1">
      <c r="A169" s="242" t="s">
        <v>148</v>
      </c>
      <c r="B169" s="241" t="s">
        <v>149</v>
      </c>
      <c r="C169" s="231">
        <v>0</v>
      </c>
      <c r="D169" s="232">
        <v>0</v>
      </c>
      <c r="E169" s="232">
        <v>0</v>
      </c>
      <c r="F169" s="232">
        <v>0</v>
      </c>
      <c r="G169" s="232">
        <v>0</v>
      </c>
      <c r="H169" s="232">
        <v>0</v>
      </c>
      <c r="I169" s="232">
        <v>0</v>
      </c>
      <c r="J169" s="232">
        <v>0</v>
      </c>
      <c r="K169" s="232">
        <v>0</v>
      </c>
      <c r="L169" s="232">
        <v>0</v>
      </c>
      <c r="M169" s="232">
        <v>0</v>
      </c>
      <c r="N169" s="232">
        <v>0</v>
      </c>
    </row>
    <row r="170" spans="1:14" ht="10.7" customHeight="1">
      <c r="A170" s="242" t="s">
        <v>150</v>
      </c>
      <c r="B170" s="241" t="s">
        <v>287</v>
      </c>
      <c r="C170" s="231">
        <v>0</v>
      </c>
      <c r="D170" s="232">
        <v>0</v>
      </c>
      <c r="E170" s="232">
        <v>0</v>
      </c>
      <c r="F170" s="232">
        <v>0</v>
      </c>
      <c r="G170" s="232">
        <v>0</v>
      </c>
      <c r="H170" s="232">
        <v>0</v>
      </c>
      <c r="I170" s="232">
        <v>0</v>
      </c>
      <c r="J170" s="232">
        <v>0</v>
      </c>
      <c r="K170" s="232">
        <v>0</v>
      </c>
      <c r="L170" s="232">
        <v>0</v>
      </c>
      <c r="M170" s="232">
        <v>0</v>
      </c>
      <c r="N170" s="232">
        <v>0</v>
      </c>
    </row>
    <row r="171" spans="1:14" ht="10.7" customHeight="1">
      <c r="A171" s="240"/>
      <c r="B171" s="241" t="s">
        <v>288</v>
      </c>
      <c r="C171" s="231">
        <v>0</v>
      </c>
      <c r="D171" s="232">
        <v>0</v>
      </c>
      <c r="E171" s="232">
        <v>0</v>
      </c>
      <c r="F171" s="232">
        <v>0</v>
      </c>
      <c r="G171" s="232">
        <v>0</v>
      </c>
      <c r="H171" s="232">
        <v>0</v>
      </c>
      <c r="I171" s="232">
        <v>0</v>
      </c>
      <c r="J171" s="232">
        <v>0</v>
      </c>
      <c r="K171" s="232">
        <v>0</v>
      </c>
      <c r="L171" s="232">
        <v>0</v>
      </c>
      <c r="M171" s="232">
        <v>0</v>
      </c>
      <c r="N171" s="232">
        <v>0</v>
      </c>
    </row>
    <row r="172" spans="1:14" ht="10.7" customHeight="1">
      <c r="A172" s="242" t="s">
        <v>57</v>
      </c>
      <c r="B172" s="241" t="s">
        <v>153</v>
      </c>
      <c r="C172" s="231">
        <v>0</v>
      </c>
      <c r="D172" s="232">
        <v>0</v>
      </c>
      <c r="E172" s="232">
        <v>0</v>
      </c>
      <c r="F172" s="232">
        <v>0</v>
      </c>
      <c r="G172" s="232">
        <v>0</v>
      </c>
      <c r="H172" s="232">
        <v>0</v>
      </c>
      <c r="I172" s="232">
        <v>0</v>
      </c>
      <c r="J172" s="232">
        <v>0</v>
      </c>
      <c r="K172" s="232">
        <v>0</v>
      </c>
      <c r="L172" s="232">
        <v>0</v>
      </c>
      <c r="M172" s="232">
        <v>0</v>
      </c>
      <c r="N172" s="232">
        <v>0</v>
      </c>
    </row>
    <row r="173" spans="1:14" ht="10.7" customHeight="1">
      <c r="A173" s="242" t="s">
        <v>24</v>
      </c>
      <c r="B173" s="241" t="s">
        <v>289</v>
      </c>
      <c r="C173" s="231">
        <v>0</v>
      </c>
      <c r="D173" s="232">
        <v>0</v>
      </c>
      <c r="E173" s="232">
        <v>0</v>
      </c>
      <c r="F173" s="232">
        <v>0</v>
      </c>
      <c r="G173" s="232">
        <v>0</v>
      </c>
      <c r="H173" s="232">
        <v>0</v>
      </c>
      <c r="I173" s="232">
        <v>0</v>
      </c>
      <c r="J173" s="232">
        <v>0</v>
      </c>
      <c r="K173" s="232">
        <v>0</v>
      </c>
      <c r="L173" s="232">
        <v>0</v>
      </c>
      <c r="M173" s="232">
        <v>0</v>
      </c>
      <c r="N173" s="232">
        <v>0</v>
      </c>
    </row>
    <row r="174" spans="1:14" ht="10.7" customHeight="1">
      <c r="A174" s="240"/>
      <c r="B174" s="241" t="s">
        <v>290</v>
      </c>
      <c r="C174" s="231">
        <v>0</v>
      </c>
      <c r="D174" s="232">
        <v>0</v>
      </c>
      <c r="E174" s="232">
        <v>0</v>
      </c>
      <c r="F174" s="232">
        <v>0</v>
      </c>
      <c r="G174" s="232">
        <v>0</v>
      </c>
      <c r="H174" s="232">
        <v>0</v>
      </c>
      <c r="I174" s="232">
        <v>0</v>
      </c>
      <c r="J174" s="232">
        <v>0</v>
      </c>
      <c r="K174" s="232">
        <v>0</v>
      </c>
      <c r="L174" s="232">
        <v>0</v>
      </c>
      <c r="M174" s="232">
        <v>0</v>
      </c>
      <c r="N174" s="232">
        <v>0</v>
      </c>
    </row>
    <row r="175" spans="1:14" ht="10.7" customHeight="1">
      <c r="A175" s="242" t="s">
        <v>55</v>
      </c>
      <c r="B175" s="241" t="s">
        <v>550</v>
      </c>
      <c r="C175" s="231">
        <v>0</v>
      </c>
      <c r="D175" s="232">
        <v>0</v>
      </c>
      <c r="E175" s="232">
        <v>0</v>
      </c>
      <c r="F175" s="232">
        <v>0</v>
      </c>
      <c r="G175" s="232">
        <v>0</v>
      </c>
      <c r="H175" s="232">
        <v>0</v>
      </c>
      <c r="I175" s="232">
        <v>0</v>
      </c>
      <c r="J175" s="232">
        <v>0</v>
      </c>
      <c r="K175" s="232">
        <v>0</v>
      </c>
      <c r="L175" s="232">
        <v>0</v>
      </c>
      <c r="M175" s="232">
        <v>0</v>
      </c>
      <c r="N175" s="232">
        <v>0</v>
      </c>
    </row>
    <row r="176" spans="1:14" ht="10.7" customHeight="1">
      <c r="A176" s="242" t="s">
        <v>59</v>
      </c>
      <c r="B176" s="241" t="s">
        <v>154</v>
      </c>
      <c r="C176" s="231">
        <v>0</v>
      </c>
      <c r="D176" s="232">
        <v>0</v>
      </c>
      <c r="E176" s="232">
        <v>0</v>
      </c>
      <c r="F176" s="232">
        <v>0</v>
      </c>
      <c r="G176" s="232">
        <v>0</v>
      </c>
      <c r="H176" s="232">
        <v>0</v>
      </c>
      <c r="I176" s="232">
        <v>0</v>
      </c>
      <c r="J176" s="232">
        <v>0</v>
      </c>
      <c r="K176" s="232">
        <v>0</v>
      </c>
      <c r="L176" s="232">
        <v>0</v>
      </c>
      <c r="M176" s="232">
        <v>0</v>
      </c>
      <c r="N176" s="232">
        <v>0</v>
      </c>
    </row>
    <row r="177" spans="1:14" ht="10.7" customHeight="1">
      <c r="A177" s="242">
        <v>1</v>
      </c>
      <c r="B177" s="241" t="s">
        <v>292</v>
      </c>
      <c r="C177" s="231">
        <v>0</v>
      </c>
      <c r="D177" s="232">
        <v>0</v>
      </c>
      <c r="E177" s="232">
        <v>0</v>
      </c>
      <c r="F177" s="232">
        <v>0</v>
      </c>
      <c r="G177" s="232">
        <v>0</v>
      </c>
      <c r="H177" s="232">
        <v>0</v>
      </c>
      <c r="I177" s="232">
        <v>0</v>
      </c>
      <c r="J177" s="232">
        <v>0</v>
      </c>
      <c r="K177" s="232">
        <v>0</v>
      </c>
      <c r="L177" s="232">
        <v>0</v>
      </c>
      <c r="M177" s="232">
        <v>0</v>
      </c>
      <c r="N177" s="232">
        <v>0</v>
      </c>
    </row>
    <row r="178" spans="1:14" ht="10.7" customHeight="1">
      <c r="A178" s="242">
        <v>2</v>
      </c>
      <c r="B178" s="241" t="s">
        <v>155</v>
      </c>
      <c r="C178" s="231">
        <v>0</v>
      </c>
      <c r="D178" s="232">
        <v>0</v>
      </c>
      <c r="E178" s="232">
        <v>0</v>
      </c>
      <c r="F178" s="232">
        <v>0</v>
      </c>
      <c r="G178" s="232">
        <v>0</v>
      </c>
      <c r="H178" s="232">
        <v>0</v>
      </c>
      <c r="I178" s="232">
        <v>0</v>
      </c>
      <c r="J178" s="232">
        <v>0</v>
      </c>
      <c r="K178" s="232">
        <v>0</v>
      </c>
      <c r="L178" s="232">
        <v>0</v>
      </c>
      <c r="M178" s="232">
        <v>0</v>
      </c>
      <c r="N178" s="232">
        <v>0</v>
      </c>
    </row>
    <row r="179" spans="1:14" ht="10.7" customHeight="1">
      <c r="A179" s="242" t="s">
        <v>58</v>
      </c>
      <c r="B179" s="241" t="s">
        <v>156</v>
      </c>
      <c r="C179" s="231">
        <v>4322656000</v>
      </c>
      <c r="D179" s="232">
        <v>0</v>
      </c>
      <c r="E179" s="232">
        <v>4322656000</v>
      </c>
      <c r="F179" s="232">
        <v>0</v>
      </c>
      <c r="G179" s="232">
        <v>0</v>
      </c>
      <c r="H179" s="232">
        <v>4322656000</v>
      </c>
      <c r="I179" s="232">
        <v>74834771000</v>
      </c>
      <c r="J179" s="232">
        <v>0</v>
      </c>
      <c r="K179" s="232">
        <v>74834771000</v>
      </c>
      <c r="L179" s="232">
        <v>0</v>
      </c>
      <c r="M179" s="232">
        <v>61959000000</v>
      </c>
      <c r="N179" s="232">
        <v>12875771000</v>
      </c>
    </row>
    <row r="180" spans="1:14" ht="10.7" customHeight="1">
      <c r="A180" s="242" t="s">
        <v>24</v>
      </c>
      <c r="B180" s="241" t="s">
        <v>157</v>
      </c>
      <c r="C180" s="231">
        <v>4322656000</v>
      </c>
      <c r="D180" s="232">
        <v>0</v>
      </c>
      <c r="E180" s="232">
        <v>4322656000</v>
      </c>
      <c r="F180" s="232">
        <v>0</v>
      </c>
      <c r="G180" s="232">
        <v>0</v>
      </c>
      <c r="H180" s="232">
        <v>4322656000</v>
      </c>
      <c r="I180" s="232">
        <v>74834771000</v>
      </c>
      <c r="J180" s="232">
        <v>0</v>
      </c>
      <c r="K180" s="232">
        <v>74834771000</v>
      </c>
      <c r="L180" s="232">
        <v>0</v>
      </c>
      <c r="M180" s="232">
        <v>61959000000</v>
      </c>
      <c r="N180" s="232">
        <v>12875771000</v>
      </c>
    </row>
    <row r="181" spans="1:14" ht="10.7" customHeight="1">
      <c r="A181" s="242">
        <v>1</v>
      </c>
      <c r="B181" s="241" t="s">
        <v>158</v>
      </c>
      <c r="C181" s="231">
        <v>4253557000</v>
      </c>
      <c r="D181" s="232">
        <v>0</v>
      </c>
      <c r="E181" s="232">
        <v>4253557000</v>
      </c>
      <c r="F181" s="232">
        <v>0</v>
      </c>
      <c r="G181" s="232">
        <v>0</v>
      </c>
      <c r="H181" s="232">
        <v>4253557000</v>
      </c>
      <c r="I181" s="232">
        <v>53760672000</v>
      </c>
      <c r="J181" s="232">
        <v>0</v>
      </c>
      <c r="K181" s="232">
        <v>53760672000</v>
      </c>
      <c r="L181" s="232">
        <v>0</v>
      </c>
      <c r="M181" s="232">
        <v>41000000000</v>
      </c>
      <c r="N181" s="232">
        <v>12760672000</v>
      </c>
    </row>
    <row r="182" spans="1:14" ht="10.7" customHeight="1">
      <c r="A182" s="242">
        <v>2</v>
      </c>
      <c r="B182" s="241" t="s">
        <v>159</v>
      </c>
      <c r="C182" s="231">
        <v>69099000</v>
      </c>
      <c r="D182" s="232">
        <v>0</v>
      </c>
      <c r="E182" s="232">
        <v>69099000</v>
      </c>
      <c r="F182" s="232">
        <v>0</v>
      </c>
      <c r="G182" s="232">
        <v>0</v>
      </c>
      <c r="H182" s="232">
        <v>69099000</v>
      </c>
      <c r="I182" s="232">
        <v>21074099000</v>
      </c>
      <c r="J182" s="232">
        <v>0</v>
      </c>
      <c r="K182" s="232">
        <v>21074099000</v>
      </c>
      <c r="L182" s="232">
        <v>0</v>
      </c>
      <c r="M182" s="232">
        <v>20959000000</v>
      </c>
      <c r="N182" s="232">
        <v>115099000</v>
      </c>
    </row>
    <row r="183" spans="1:14" ht="10.7" customHeight="1">
      <c r="A183" s="242" t="s">
        <v>98</v>
      </c>
      <c r="B183" s="241" t="s">
        <v>160</v>
      </c>
      <c r="C183" s="231">
        <v>69099000</v>
      </c>
      <c r="D183" s="232">
        <v>0</v>
      </c>
      <c r="E183" s="232">
        <v>69099000</v>
      </c>
      <c r="F183" s="232">
        <v>0</v>
      </c>
      <c r="G183" s="232">
        <v>0</v>
      </c>
      <c r="H183" s="232">
        <v>69099000</v>
      </c>
      <c r="I183" s="232">
        <v>21074099000</v>
      </c>
      <c r="J183" s="232">
        <v>0</v>
      </c>
      <c r="K183" s="232">
        <v>21074099000</v>
      </c>
      <c r="L183" s="232">
        <v>0</v>
      </c>
      <c r="M183" s="232">
        <v>20959000000</v>
      </c>
      <c r="N183" s="232">
        <v>115099000</v>
      </c>
    </row>
    <row r="184" spans="1:14" ht="10.7" customHeight="1">
      <c r="A184" s="242" t="s">
        <v>99</v>
      </c>
      <c r="B184" s="241" t="s">
        <v>161</v>
      </c>
      <c r="C184" s="231">
        <v>0</v>
      </c>
      <c r="D184" s="232">
        <v>0</v>
      </c>
      <c r="E184" s="232">
        <v>0</v>
      </c>
      <c r="F184" s="232">
        <v>0</v>
      </c>
      <c r="G184" s="232">
        <v>0</v>
      </c>
      <c r="H184" s="232">
        <v>0</v>
      </c>
      <c r="I184" s="232">
        <v>0</v>
      </c>
      <c r="J184" s="232">
        <v>0</v>
      </c>
      <c r="K184" s="232">
        <v>0</v>
      </c>
      <c r="L184" s="232">
        <v>0</v>
      </c>
      <c r="M184" s="232">
        <v>0</v>
      </c>
      <c r="N184" s="232">
        <v>0</v>
      </c>
    </row>
    <row r="185" spans="1:14" ht="10.7" customHeight="1">
      <c r="A185" s="242" t="s">
        <v>55</v>
      </c>
      <c r="B185" s="241" t="s">
        <v>162</v>
      </c>
      <c r="C185" s="231">
        <v>0</v>
      </c>
      <c r="D185" s="232">
        <v>0</v>
      </c>
      <c r="E185" s="232">
        <v>0</v>
      </c>
      <c r="F185" s="232">
        <v>0</v>
      </c>
      <c r="G185" s="232">
        <v>0</v>
      </c>
      <c r="H185" s="232">
        <v>0</v>
      </c>
      <c r="I185" s="232">
        <v>0</v>
      </c>
      <c r="J185" s="232">
        <v>0</v>
      </c>
      <c r="K185" s="232">
        <v>0</v>
      </c>
      <c r="L185" s="232">
        <v>0</v>
      </c>
      <c r="M185" s="232">
        <v>0</v>
      </c>
      <c r="N185" s="232">
        <v>0</v>
      </c>
    </row>
    <row r="186" spans="1:14" ht="10.7" customHeight="1">
      <c r="A186" s="242" t="s">
        <v>59</v>
      </c>
      <c r="B186" s="241" t="s">
        <v>293</v>
      </c>
      <c r="C186" s="231">
        <v>0</v>
      </c>
      <c r="D186" s="232">
        <v>0</v>
      </c>
      <c r="E186" s="232">
        <v>0</v>
      </c>
      <c r="F186" s="232">
        <v>0</v>
      </c>
      <c r="G186" s="232">
        <v>0</v>
      </c>
      <c r="H186" s="232">
        <v>0</v>
      </c>
      <c r="I186" s="232">
        <v>0</v>
      </c>
      <c r="J186" s="232">
        <v>0</v>
      </c>
      <c r="K186" s="232">
        <v>0</v>
      </c>
      <c r="L186" s="232">
        <v>0</v>
      </c>
      <c r="M186" s="232">
        <v>0</v>
      </c>
      <c r="N186" s="232">
        <v>0</v>
      </c>
    </row>
    <row r="187" spans="1:14" ht="10.7" customHeight="1">
      <c r="A187" s="242" t="s">
        <v>60</v>
      </c>
      <c r="B187" s="241" t="s">
        <v>294</v>
      </c>
      <c r="C187" s="231">
        <v>0</v>
      </c>
      <c r="D187" s="232">
        <v>0</v>
      </c>
      <c r="E187" s="232">
        <v>0</v>
      </c>
      <c r="F187" s="232">
        <v>0</v>
      </c>
      <c r="G187" s="232">
        <v>0</v>
      </c>
      <c r="H187" s="232">
        <v>0</v>
      </c>
      <c r="I187" s="232">
        <v>0</v>
      </c>
      <c r="J187" s="232">
        <v>0</v>
      </c>
      <c r="K187" s="232">
        <v>0</v>
      </c>
      <c r="L187" s="232">
        <v>0</v>
      </c>
      <c r="M187" s="232">
        <v>0</v>
      </c>
      <c r="N187" s="232">
        <v>0</v>
      </c>
    </row>
    <row r="188" spans="1:14" ht="10.7" customHeight="1">
      <c r="A188" s="240"/>
      <c r="B188" s="241" t="s">
        <v>152</v>
      </c>
      <c r="C188" s="231">
        <v>0</v>
      </c>
      <c r="D188" s="232">
        <v>0</v>
      </c>
      <c r="E188" s="232">
        <v>0</v>
      </c>
      <c r="F188" s="232">
        <v>0</v>
      </c>
      <c r="G188" s="232">
        <v>0</v>
      </c>
      <c r="H188" s="232">
        <v>0</v>
      </c>
      <c r="I188" s="232">
        <v>0</v>
      </c>
      <c r="J188" s="232">
        <v>0</v>
      </c>
      <c r="K188" s="232">
        <v>0</v>
      </c>
      <c r="L188" s="232">
        <v>0</v>
      </c>
      <c r="M188" s="232">
        <v>0</v>
      </c>
      <c r="N188" s="232">
        <v>0</v>
      </c>
    </row>
    <row r="189" spans="1:14" ht="10.7" customHeight="1">
      <c r="A189" s="242" t="s">
        <v>163</v>
      </c>
      <c r="B189" s="241" t="s">
        <v>295</v>
      </c>
      <c r="C189" s="231">
        <v>37960293602</v>
      </c>
      <c r="D189" s="232">
        <v>0</v>
      </c>
      <c r="E189" s="232">
        <v>37960293602</v>
      </c>
      <c r="F189" s="232">
        <v>0</v>
      </c>
      <c r="G189" s="232">
        <v>37311595639</v>
      </c>
      <c r="H189" s="232">
        <v>648697963</v>
      </c>
      <c r="I189" s="232">
        <v>39592808324</v>
      </c>
      <c r="J189" s="232">
        <v>0</v>
      </c>
      <c r="K189" s="232">
        <v>39592808324</v>
      </c>
      <c r="L189" s="232">
        <v>0</v>
      </c>
      <c r="M189" s="232">
        <v>37311595639</v>
      </c>
      <c r="N189" s="232">
        <v>2281212685</v>
      </c>
    </row>
    <row r="190" spans="1:14" ht="10.7" customHeight="1">
      <c r="A190" s="242" t="s">
        <v>24</v>
      </c>
      <c r="B190" s="241" t="s">
        <v>164</v>
      </c>
      <c r="C190" s="231">
        <v>37960293602</v>
      </c>
      <c r="D190" s="232">
        <v>0</v>
      </c>
      <c r="E190" s="232">
        <v>37960293602</v>
      </c>
      <c r="F190" s="232">
        <v>0</v>
      </c>
      <c r="G190" s="232">
        <v>37311595639</v>
      </c>
      <c r="H190" s="232">
        <v>648697963</v>
      </c>
      <c r="I190" s="232">
        <v>39592808324</v>
      </c>
      <c r="J190" s="232">
        <v>0</v>
      </c>
      <c r="K190" s="232">
        <v>39592808324</v>
      </c>
      <c r="L190" s="232">
        <v>0</v>
      </c>
      <c r="M190" s="232">
        <v>37311595639</v>
      </c>
      <c r="N190" s="232">
        <v>2281212685</v>
      </c>
    </row>
    <row r="191" spans="1:14" ht="10.7" customHeight="1">
      <c r="A191" s="242" t="s">
        <v>55</v>
      </c>
      <c r="B191" s="241" t="s">
        <v>151</v>
      </c>
      <c r="C191" s="231">
        <v>0</v>
      </c>
      <c r="D191" s="232">
        <v>0</v>
      </c>
      <c r="E191" s="232">
        <v>0</v>
      </c>
      <c r="F191" s="232">
        <v>0</v>
      </c>
      <c r="G191" s="232">
        <v>0</v>
      </c>
      <c r="H191" s="232">
        <v>0</v>
      </c>
      <c r="I191" s="232">
        <v>0</v>
      </c>
      <c r="J191" s="232">
        <v>0</v>
      </c>
      <c r="K191" s="232">
        <v>0</v>
      </c>
      <c r="L191" s="232">
        <v>0</v>
      </c>
      <c r="M191" s="232">
        <v>0</v>
      </c>
      <c r="N191" s="232">
        <v>0</v>
      </c>
    </row>
    <row r="192" spans="1:14" ht="10.7" customHeight="1">
      <c r="A192" s="240"/>
      <c r="B192" s="241" t="s">
        <v>152</v>
      </c>
      <c r="C192" s="231">
        <v>0</v>
      </c>
      <c r="D192" s="232">
        <v>0</v>
      </c>
      <c r="E192" s="232">
        <v>0</v>
      </c>
      <c r="F192" s="232">
        <v>0</v>
      </c>
      <c r="G192" s="232">
        <v>0</v>
      </c>
      <c r="H192" s="232">
        <v>0</v>
      </c>
      <c r="I192" s="232">
        <v>0</v>
      </c>
      <c r="J192" s="232">
        <v>0</v>
      </c>
      <c r="K192" s="232">
        <v>0</v>
      </c>
      <c r="L192" s="232">
        <v>0</v>
      </c>
      <c r="M192" s="232">
        <v>0</v>
      </c>
      <c r="N192" s="232">
        <v>0</v>
      </c>
    </row>
    <row r="193" spans="1:14" ht="10.7" customHeight="1">
      <c r="A193" s="242" t="s">
        <v>165</v>
      </c>
      <c r="B193" s="241" t="s">
        <v>166</v>
      </c>
      <c r="C193" s="231">
        <v>0</v>
      </c>
      <c r="D193" s="232">
        <v>0</v>
      </c>
      <c r="E193" s="232">
        <v>0</v>
      </c>
      <c r="F193" s="232">
        <v>0</v>
      </c>
      <c r="G193" s="232">
        <v>0</v>
      </c>
      <c r="H193" s="232">
        <v>0</v>
      </c>
      <c r="I193" s="232">
        <v>0</v>
      </c>
      <c r="J193" s="232">
        <v>0</v>
      </c>
      <c r="K193" s="232">
        <v>0</v>
      </c>
      <c r="L193" s="232">
        <v>0</v>
      </c>
      <c r="M193" s="232">
        <v>0</v>
      </c>
      <c r="N193" s="232">
        <v>0</v>
      </c>
    </row>
    <row r="194" spans="1:14" ht="10.7" customHeight="1">
      <c r="A194" s="242" t="s">
        <v>24</v>
      </c>
      <c r="B194" s="241" t="s">
        <v>167</v>
      </c>
      <c r="C194" s="231">
        <v>0</v>
      </c>
      <c r="D194" s="232">
        <v>0</v>
      </c>
      <c r="E194" s="232">
        <v>0</v>
      </c>
      <c r="F194" s="232">
        <v>0</v>
      </c>
      <c r="G194" s="232">
        <v>0</v>
      </c>
      <c r="H194" s="232">
        <v>0</v>
      </c>
      <c r="I194" s="232">
        <v>0</v>
      </c>
      <c r="J194" s="232">
        <v>0</v>
      </c>
      <c r="K194" s="232">
        <v>0</v>
      </c>
      <c r="L194" s="232">
        <v>0</v>
      </c>
      <c r="M194" s="232">
        <v>0</v>
      </c>
      <c r="N194" s="232">
        <v>0</v>
      </c>
    </row>
    <row r="195" spans="1:14" ht="10.7" customHeight="1">
      <c r="A195" s="242" t="s">
        <v>55</v>
      </c>
      <c r="B195" s="241" t="s">
        <v>287</v>
      </c>
      <c r="C195" s="231">
        <v>0</v>
      </c>
      <c r="D195" s="232">
        <v>0</v>
      </c>
      <c r="E195" s="232">
        <v>0</v>
      </c>
      <c r="F195" s="232">
        <v>0</v>
      </c>
      <c r="G195" s="232">
        <v>0</v>
      </c>
      <c r="H195" s="232">
        <v>0</v>
      </c>
      <c r="I195" s="232">
        <v>0</v>
      </c>
      <c r="J195" s="232">
        <v>0</v>
      </c>
      <c r="K195" s="232">
        <v>0</v>
      </c>
      <c r="L195" s="232">
        <v>0</v>
      </c>
      <c r="M195" s="232">
        <v>0</v>
      </c>
      <c r="N195" s="232">
        <v>0</v>
      </c>
    </row>
    <row r="196" spans="1:14" ht="10.7" customHeight="1">
      <c r="A196" s="240"/>
      <c r="B196" s="241" t="s">
        <v>152</v>
      </c>
      <c r="C196" s="231">
        <v>0</v>
      </c>
      <c r="D196" s="232">
        <v>0</v>
      </c>
      <c r="E196" s="232">
        <v>0</v>
      </c>
      <c r="F196" s="232">
        <v>0</v>
      </c>
      <c r="G196" s="232">
        <v>0</v>
      </c>
      <c r="H196" s="232">
        <v>0</v>
      </c>
      <c r="I196" s="232">
        <v>0</v>
      </c>
      <c r="J196" s="232">
        <v>0</v>
      </c>
      <c r="K196" s="232">
        <v>0</v>
      </c>
      <c r="L196" s="232">
        <v>0</v>
      </c>
      <c r="M196" s="232">
        <v>0</v>
      </c>
      <c r="N196" s="232">
        <v>0</v>
      </c>
    </row>
    <row r="197" spans="1:14" ht="8.25" customHeight="1">
      <c r="A197" s="243"/>
      <c r="B197" s="243"/>
      <c r="C197" s="243"/>
      <c r="D197" s="243"/>
      <c r="E197" s="243"/>
      <c r="F197" s="243"/>
      <c r="G197" s="243"/>
      <c r="H197" s="243"/>
      <c r="I197" s="243"/>
      <c r="J197" s="243"/>
      <c r="K197" s="243"/>
      <c r="L197" s="243"/>
      <c r="M197" s="243"/>
      <c r="N197" s="243"/>
    </row>
    <row r="198" spans="1:14" ht="9.1999999999999993" customHeight="1">
      <c r="A198" s="237"/>
      <c r="B198" s="449"/>
      <c r="C198" s="449"/>
      <c r="D198" s="449"/>
      <c r="E198" s="449"/>
      <c r="F198" s="449"/>
      <c r="G198" s="449"/>
      <c r="H198" s="449"/>
      <c r="I198" s="450" t="s">
        <v>593</v>
      </c>
      <c r="J198" s="450"/>
      <c r="K198" s="450"/>
      <c r="L198" s="450"/>
      <c r="M198" s="450"/>
      <c r="N198" s="237"/>
    </row>
    <row r="199" spans="1:14" ht="9.1999999999999993" customHeight="1">
      <c r="A199" s="237"/>
      <c r="B199" s="448" t="s">
        <v>551</v>
      </c>
      <c r="C199" s="448"/>
      <c r="D199" s="448" t="s">
        <v>552</v>
      </c>
      <c r="E199" s="448"/>
      <c r="F199" s="448"/>
      <c r="G199" s="448"/>
      <c r="H199" s="448"/>
      <c r="I199" s="450" t="s">
        <v>553</v>
      </c>
      <c r="J199" s="450"/>
      <c r="K199" s="450"/>
      <c r="L199" s="450"/>
      <c r="M199" s="450"/>
      <c r="N199" s="237"/>
    </row>
    <row r="200" spans="1:14" ht="8.1" customHeight="1">
      <c r="A200" s="237"/>
      <c r="B200" s="449"/>
      <c r="C200" s="449"/>
      <c r="D200" s="449"/>
      <c r="E200" s="449"/>
      <c r="F200" s="449"/>
      <c r="G200" s="449"/>
      <c r="H200" s="449"/>
      <c r="I200" s="449"/>
      <c r="J200" s="449"/>
      <c r="K200" s="449"/>
      <c r="L200" s="449"/>
      <c r="M200" s="449"/>
      <c r="N200" s="237"/>
    </row>
    <row r="201" spans="1:14" ht="8.1" customHeight="1">
      <c r="A201" s="237"/>
      <c r="B201" s="449"/>
      <c r="C201" s="449"/>
      <c r="D201" s="449"/>
      <c r="E201" s="449"/>
      <c r="F201" s="449"/>
      <c r="G201" s="449"/>
      <c r="H201" s="449"/>
      <c r="I201" s="449"/>
      <c r="J201" s="449"/>
      <c r="K201" s="449"/>
      <c r="L201" s="449"/>
      <c r="M201" s="449"/>
      <c r="N201" s="237"/>
    </row>
    <row r="202" spans="1:14" ht="8.1" customHeight="1">
      <c r="A202" s="237"/>
      <c r="B202" s="449"/>
      <c r="C202" s="449"/>
      <c r="D202" s="449"/>
      <c r="E202" s="449"/>
      <c r="F202" s="449"/>
      <c r="G202" s="449"/>
      <c r="H202" s="449"/>
      <c r="I202" s="449"/>
      <c r="J202" s="449"/>
      <c r="K202" s="449"/>
      <c r="L202" s="449"/>
      <c r="M202" s="449"/>
      <c r="N202" s="237"/>
    </row>
    <row r="203" spans="1:14" ht="8.1" customHeight="1">
      <c r="A203" s="237"/>
      <c r="B203" s="449"/>
      <c r="C203" s="449"/>
      <c r="D203" s="449"/>
      <c r="E203" s="449"/>
      <c r="F203" s="449"/>
      <c r="G203" s="449"/>
      <c r="H203" s="449"/>
      <c r="I203" s="449"/>
      <c r="J203" s="449"/>
      <c r="K203" s="449"/>
      <c r="L203" s="449"/>
      <c r="M203" s="449"/>
      <c r="N203" s="237"/>
    </row>
    <row r="204" spans="1:14" ht="9.1999999999999993" customHeight="1">
      <c r="A204" s="237"/>
      <c r="B204" s="448" t="s">
        <v>525</v>
      </c>
      <c r="C204" s="448"/>
      <c r="D204" s="448" t="s">
        <v>525</v>
      </c>
      <c r="E204" s="448"/>
      <c r="F204" s="448"/>
      <c r="G204" s="448"/>
      <c r="H204" s="448"/>
      <c r="I204" s="448" t="s">
        <v>525</v>
      </c>
      <c r="J204" s="448"/>
      <c r="K204" s="448"/>
      <c r="L204" s="448"/>
      <c r="M204" s="448"/>
      <c r="N204" s="237"/>
    </row>
  </sheetData>
  <mergeCells count="42">
    <mergeCell ref="B204:C204"/>
    <mergeCell ref="D204:H204"/>
    <mergeCell ref="I204:M204"/>
    <mergeCell ref="B202:C202"/>
    <mergeCell ref="D202:H202"/>
    <mergeCell ref="I202:M202"/>
    <mergeCell ref="B203:C203"/>
    <mergeCell ref="D203:H203"/>
    <mergeCell ref="I203:M203"/>
    <mergeCell ref="B200:C200"/>
    <mergeCell ref="D200:H200"/>
    <mergeCell ref="I200:M200"/>
    <mergeCell ref="B201:C201"/>
    <mergeCell ref="D201:H201"/>
    <mergeCell ref="I201:M201"/>
    <mergeCell ref="B199:C199"/>
    <mergeCell ref="D199:H199"/>
    <mergeCell ref="I199:M199"/>
    <mergeCell ref="B198:C198"/>
    <mergeCell ref="D198:H198"/>
    <mergeCell ref="I198:M198"/>
    <mergeCell ref="A5:N5"/>
    <mergeCell ref="A6:N6"/>
    <mergeCell ref="L7:N7"/>
    <mergeCell ref="A8:A10"/>
    <mergeCell ref="B8:B10"/>
    <mergeCell ref="C8:H8"/>
    <mergeCell ref="I8:N8"/>
    <mergeCell ref="C9:C10"/>
    <mergeCell ref="D9:D10"/>
    <mergeCell ref="E9:E10"/>
    <mergeCell ref="F9:H9"/>
    <mergeCell ref="I9:I10"/>
    <mergeCell ref="J9:J10"/>
    <mergeCell ref="K9:K10"/>
    <mergeCell ref="L9:N9"/>
    <mergeCell ref="A4:N4"/>
    <mergeCell ref="A1:E1"/>
    <mergeCell ref="K1:N1"/>
    <mergeCell ref="A2:E2"/>
    <mergeCell ref="K2:N2"/>
    <mergeCell ref="A3:N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L81"/>
  <sheetViews>
    <sheetView tabSelected="1" zoomScale="70" zoomScaleNormal="70" workbookViewId="0">
      <pane ySplit="8" topLeftCell="A9" activePane="bottomLeft" state="frozen"/>
      <selection pane="bottomLeft" activeCell="I7" sqref="I7:I8"/>
    </sheetView>
  </sheetViews>
  <sheetFormatPr defaultColWidth="11.5" defaultRowHeight="15.75" outlineLevelRow="1" outlineLevelCol="1"/>
  <cols>
    <col min="1" max="1" width="5.5" style="354" customWidth="1"/>
    <col min="2" max="2" width="38" style="309" customWidth="1"/>
    <col min="3" max="3" width="12.5" style="308" customWidth="1"/>
    <col min="4" max="4" width="15.875" style="308" customWidth="1"/>
    <col min="5" max="5" width="12.875" style="308" customWidth="1"/>
    <col min="6" max="6" width="12.875" style="308" hidden="1" customWidth="1" outlineLevel="1"/>
    <col min="7" max="7" width="12" style="308" hidden="1" customWidth="1" outlineLevel="1"/>
    <col min="8" max="8" width="13.5" style="308" customWidth="1" collapsed="1"/>
    <col min="9" max="9" width="13.75" style="309" customWidth="1"/>
    <col min="10" max="10" width="12.875" style="309" customWidth="1"/>
    <col min="11" max="11" width="11.875" style="309" customWidth="1"/>
    <col min="12" max="12" width="13.5" style="309" customWidth="1"/>
    <col min="13" max="13" width="13.125" style="309" customWidth="1"/>
    <col min="14" max="14" width="14" style="309" customWidth="1" collapsed="1"/>
    <col min="15" max="15" width="10" style="309" customWidth="1"/>
    <col min="16" max="16" width="9.5" style="309" bestFit="1" customWidth="1"/>
    <col min="17" max="17" width="16.5" style="309" customWidth="1"/>
    <col min="18" max="18" width="19.5" style="309" customWidth="1"/>
    <col min="19" max="19" width="14.5" style="309" customWidth="1"/>
    <col min="20" max="20" width="15.5" style="309" customWidth="1"/>
    <col min="21" max="21" width="9.125" style="309" customWidth="1"/>
    <col min="22" max="22" width="13.5" style="309" customWidth="1"/>
    <col min="23" max="251" width="9.125" style="309" customWidth="1"/>
    <col min="252" max="252" width="5.5" style="309" customWidth="1"/>
    <col min="253" max="253" width="47.5" style="309" customWidth="1"/>
    <col min="254" max="256" width="11.5" style="309"/>
    <col min="257" max="257" width="5.5" style="309" customWidth="1"/>
    <col min="258" max="258" width="53.5" style="309" customWidth="1"/>
    <col min="259" max="259" width="11.5" style="309"/>
    <col min="260" max="261" width="0" style="309" hidden="1" customWidth="1"/>
    <col min="262" max="262" width="14.5" style="309" customWidth="1"/>
    <col min="263" max="268" width="0" style="309" hidden="1" customWidth="1"/>
    <col min="269" max="269" width="12.5" style="309" customWidth="1"/>
    <col min="270" max="270" width="0" style="309" hidden="1" customWidth="1"/>
    <col min="271" max="271" width="11.5" style="309"/>
    <col min="272" max="272" width="9.125" style="309" customWidth="1"/>
    <col min="273" max="273" width="13.5" style="309" customWidth="1"/>
    <col min="274" max="274" width="15.5" style="309" customWidth="1"/>
    <col min="275" max="507" width="9.125" style="309" customWidth="1"/>
    <col min="508" max="508" width="5.5" style="309" customWidth="1"/>
    <col min="509" max="509" width="47.5" style="309" customWidth="1"/>
    <col min="510" max="512" width="11.5" style="309"/>
    <col min="513" max="513" width="5.5" style="309" customWidth="1"/>
    <col min="514" max="514" width="53.5" style="309" customWidth="1"/>
    <col min="515" max="515" width="11.5" style="309"/>
    <col min="516" max="517" width="0" style="309" hidden="1" customWidth="1"/>
    <col min="518" max="518" width="14.5" style="309" customWidth="1"/>
    <col min="519" max="524" width="0" style="309" hidden="1" customWidth="1"/>
    <col min="525" max="525" width="12.5" style="309" customWidth="1"/>
    <col min="526" max="526" width="0" style="309" hidden="1" customWidth="1"/>
    <col min="527" max="527" width="11.5" style="309"/>
    <col min="528" max="528" width="9.125" style="309" customWidth="1"/>
    <col min="529" max="529" width="13.5" style="309" customWidth="1"/>
    <col min="530" max="530" width="15.5" style="309" customWidth="1"/>
    <col min="531" max="763" width="9.125" style="309" customWidth="1"/>
    <col min="764" max="764" width="5.5" style="309" customWidth="1"/>
    <col min="765" max="765" width="47.5" style="309" customWidth="1"/>
    <col min="766" max="768" width="11.5" style="309"/>
    <col min="769" max="769" width="5.5" style="309" customWidth="1"/>
    <col min="770" max="770" width="53.5" style="309" customWidth="1"/>
    <col min="771" max="771" width="11.5" style="309"/>
    <col min="772" max="773" width="0" style="309" hidden="1" customWidth="1"/>
    <col min="774" max="774" width="14.5" style="309" customWidth="1"/>
    <col min="775" max="780" width="0" style="309" hidden="1" customWidth="1"/>
    <col min="781" max="781" width="12.5" style="309" customWidth="1"/>
    <col min="782" max="782" width="0" style="309" hidden="1" customWidth="1"/>
    <col min="783" max="783" width="11.5" style="309"/>
    <col min="784" max="784" width="9.125" style="309" customWidth="1"/>
    <col min="785" max="785" width="13.5" style="309" customWidth="1"/>
    <col min="786" max="786" width="15.5" style="309" customWidth="1"/>
    <col min="787" max="1019" width="9.125" style="309" customWidth="1"/>
    <col min="1020" max="1020" width="5.5" style="309" customWidth="1"/>
    <col min="1021" max="1021" width="47.5" style="309" customWidth="1"/>
    <col min="1022" max="1024" width="11.5" style="309"/>
    <col min="1025" max="1025" width="5.5" style="309" customWidth="1"/>
    <col min="1026" max="1026" width="53.5" style="309" customWidth="1"/>
    <col min="1027" max="1027" width="11.5" style="309"/>
    <col min="1028" max="1029" width="0" style="309" hidden="1" customWidth="1"/>
    <col min="1030" max="1030" width="14.5" style="309" customWidth="1"/>
    <col min="1031" max="1036" width="0" style="309" hidden="1" customWidth="1"/>
    <col min="1037" max="1037" width="12.5" style="309" customWidth="1"/>
    <col min="1038" max="1038" width="0" style="309" hidden="1" customWidth="1"/>
    <col min="1039" max="1039" width="11.5" style="309"/>
    <col min="1040" max="1040" width="9.125" style="309" customWidth="1"/>
    <col min="1041" max="1041" width="13.5" style="309" customWidth="1"/>
    <col min="1042" max="1042" width="15.5" style="309" customWidth="1"/>
    <col min="1043" max="1275" width="9.125" style="309" customWidth="1"/>
    <col min="1276" max="1276" width="5.5" style="309" customWidth="1"/>
    <col min="1277" max="1277" width="47.5" style="309" customWidth="1"/>
    <col min="1278" max="1280" width="11.5" style="309"/>
    <col min="1281" max="1281" width="5.5" style="309" customWidth="1"/>
    <col min="1282" max="1282" width="53.5" style="309" customWidth="1"/>
    <col min="1283" max="1283" width="11.5" style="309"/>
    <col min="1284" max="1285" width="0" style="309" hidden="1" customWidth="1"/>
    <col min="1286" max="1286" width="14.5" style="309" customWidth="1"/>
    <col min="1287" max="1292" width="0" style="309" hidden="1" customWidth="1"/>
    <col min="1293" max="1293" width="12.5" style="309" customWidth="1"/>
    <col min="1294" max="1294" width="0" style="309" hidden="1" customWidth="1"/>
    <col min="1295" max="1295" width="11.5" style="309"/>
    <col min="1296" max="1296" width="9.125" style="309" customWidth="1"/>
    <col min="1297" max="1297" width="13.5" style="309" customWidth="1"/>
    <col min="1298" max="1298" width="15.5" style="309" customWidth="1"/>
    <col min="1299" max="1531" width="9.125" style="309" customWidth="1"/>
    <col min="1532" max="1532" width="5.5" style="309" customWidth="1"/>
    <col min="1533" max="1533" width="47.5" style="309" customWidth="1"/>
    <col min="1534" max="1536" width="11.5" style="309"/>
    <col min="1537" max="1537" width="5.5" style="309" customWidth="1"/>
    <col min="1538" max="1538" width="53.5" style="309" customWidth="1"/>
    <col min="1539" max="1539" width="11.5" style="309"/>
    <col min="1540" max="1541" width="0" style="309" hidden="1" customWidth="1"/>
    <col min="1542" max="1542" width="14.5" style="309" customWidth="1"/>
    <col min="1543" max="1548" width="0" style="309" hidden="1" customWidth="1"/>
    <col min="1549" max="1549" width="12.5" style="309" customWidth="1"/>
    <col min="1550" max="1550" width="0" style="309" hidden="1" customWidth="1"/>
    <col min="1551" max="1551" width="11.5" style="309"/>
    <col min="1552" max="1552" width="9.125" style="309" customWidth="1"/>
    <col min="1553" max="1553" width="13.5" style="309" customWidth="1"/>
    <col min="1554" max="1554" width="15.5" style="309" customWidth="1"/>
    <col min="1555" max="1787" width="9.125" style="309" customWidth="1"/>
    <col min="1788" max="1788" width="5.5" style="309" customWidth="1"/>
    <col min="1789" max="1789" width="47.5" style="309" customWidth="1"/>
    <col min="1790" max="1792" width="11.5" style="309"/>
    <col min="1793" max="1793" width="5.5" style="309" customWidth="1"/>
    <col min="1794" max="1794" width="53.5" style="309" customWidth="1"/>
    <col min="1795" max="1795" width="11.5" style="309"/>
    <col min="1796" max="1797" width="0" style="309" hidden="1" customWidth="1"/>
    <col min="1798" max="1798" width="14.5" style="309" customWidth="1"/>
    <col min="1799" max="1804" width="0" style="309" hidden="1" customWidth="1"/>
    <col min="1805" max="1805" width="12.5" style="309" customWidth="1"/>
    <col min="1806" max="1806" width="0" style="309" hidden="1" customWidth="1"/>
    <col min="1807" max="1807" width="11.5" style="309"/>
    <col min="1808" max="1808" width="9.125" style="309" customWidth="1"/>
    <col min="1809" max="1809" width="13.5" style="309" customWidth="1"/>
    <col min="1810" max="1810" width="15.5" style="309" customWidth="1"/>
    <col min="1811" max="2043" width="9.125" style="309" customWidth="1"/>
    <col min="2044" max="2044" width="5.5" style="309" customWidth="1"/>
    <col min="2045" max="2045" width="47.5" style="309" customWidth="1"/>
    <col min="2046" max="2048" width="11.5" style="309"/>
    <col min="2049" max="2049" width="5.5" style="309" customWidth="1"/>
    <col min="2050" max="2050" width="53.5" style="309" customWidth="1"/>
    <col min="2051" max="2051" width="11.5" style="309"/>
    <col min="2052" max="2053" width="0" style="309" hidden="1" customWidth="1"/>
    <col min="2054" max="2054" width="14.5" style="309" customWidth="1"/>
    <col min="2055" max="2060" width="0" style="309" hidden="1" customWidth="1"/>
    <col min="2061" max="2061" width="12.5" style="309" customWidth="1"/>
    <col min="2062" max="2062" width="0" style="309" hidden="1" customWidth="1"/>
    <col min="2063" max="2063" width="11.5" style="309"/>
    <col min="2064" max="2064" width="9.125" style="309" customWidth="1"/>
    <col min="2065" max="2065" width="13.5" style="309" customWidth="1"/>
    <col min="2066" max="2066" width="15.5" style="309" customWidth="1"/>
    <col min="2067" max="2299" width="9.125" style="309" customWidth="1"/>
    <col min="2300" max="2300" width="5.5" style="309" customWidth="1"/>
    <col min="2301" max="2301" width="47.5" style="309" customWidth="1"/>
    <col min="2302" max="2304" width="11.5" style="309"/>
    <col min="2305" max="2305" width="5.5" style="309" customWidth="1"/>
    <col min="2306" max="2306" width="53.5" style="309" customWidth="1"/>
    <col min="2307" max="2307" width="11.5" style="309"/>
    <col min="2308" max="2309" width="0" style="309" hidden="1" customWidth="1"/>
    <col min="2310" max="2310" width="14.5" style="309" customWidth="1"/>
    <col min="2311" max="2316" width="0" style="309" hidden="1" customWidth="1"/>
    <col min="2317" max="2317" width="12.5" style="309" customWidth="1"/>
    <col min="2318" max="2318" width="0" style="309" hidden="1" customWidth="1"/>
    <col min="2319" max="2319" width="11.5" style="309"/>
    <col min="2320" max="2320" width="9.125" style="309" customWidth="1"/>
    <col min="2321" max="2321" width="13.5" style="309" customWidth="1"/>
    <col min="2322" max="2322" width="15.5" style="309" customWidth="1"/>
    <col min="2323" max="2555" width="9.125" style="309" customWidth="1"/>
    <col min="2556" max="2556" width="5.5" style="309" customWidth="1"/>
    <col min="2557" max="2557" width="47.5" style="309" customWidth="1"/>
    <col min="2558" max="2560" width="11.5" style="309"/>
    <col min="2561" max="2561" width="5.5" style="309" customWidth="1"/>
    <col min="2562" max="2562" width="53.5" style="309" customWidth="1"/>
    <col min="2563" max="2563" width="11.5" style="309"/>
    <col min="2564" max="2565" width="0" style="309" hidden="1" customWidth="1"/>
    <col min="2566" max="2566" width="14.5" style="309" customWidth="1"/>
    <col min="2567" max="2572" width="0" style="309" hidden="1" customWidth="1"/>
    <col min="2573" max="2573" width="12.5" style="309" customWidth="1"/>
    <col min="2574" max="2574" width="0" style="309" hidden="1" customWidth="1"/>
    <col min="2575" max="2575" width="11.5" style="309"/>
    <col min="2576" max="2576" width="9.125" style="309" customWidth="1"/>
    <col min="2577" max="2577" width="13.5" style="309" customWidth="1"/>
    <col min="2578" max="2578" width="15.5" style="309" customWidth="1"/>
    <col min="2579" max="2811" width="9.125" style="309" customWidth="1"/>
    <col min="2812" max="2812" width="5.5" style="309" customWidth="1"/>
    <col min="2813" max="2813" width="47.5" style="309" customWidth="1"/>
    <col min="2814" max="2816" width="11.5" style="309"/>
    <col min="2817" max="2817" width="5.5" style="309" customWidth="1"/>
    <col min="2818" max="2818" width="53.5" style="309" customWidth="1"/>
    <col min="2819" max="2819" width="11.5" style="309"/>
    <col min="2820" max="2821" width="0" style="309" hidden="1" customWidth="1"/>
    <col min="2822" max="2822" width="14.5" style="309" customWidth="1"/>
    <col min="2823" max="2828" width="0" style="309" hidden="1" customWidth="1"/>
    <col min="2829" max="2829" width="12.5" style="309" customWidth="1"/>
    <col min="2830" max="2830" width="0" style="309" hidden="1" customWidth="1"/>
    <col min="2831" max="2831" width="11.5" style="309"/>
    <col min="2832" max="2832" width="9.125" style="309" customWidth="1"/>
    <col min="2833" max="2833" width="13.5" style="309" customWidth="1"/>
    <col min="2834" max="2834" width="15.5" style="309" customWidth="1"/>
    <col min="2835" max="3067" width="9.125" style="309" customWidth="1"/>
    <col min="3068" max="3068" width="5.5" style="309" customWidth="1"/>
    <col min="3069" max="3069" width="47.5" style="309" customWidth="1"/>
    <col min="3070" max="3072" width="11.5" style="309"/>
    <col min="3073" max="3073" width="5.5" style="309" customWidth="1"/>
    <col min="3074" max="3074" width="53.5" style="309" customWidth="1"/>
    <col min="3075" max="3075" width="11.5" style="309"/>
    <col min="3076" max="3077" width="0" style="309" hidden="1" customWidth="1"/>
    <col min="3078" max="3078" width="14.5" style="309" customWidth="1"/>
    <col min="3079" max="3084" width="0" style="309" hidden="1" customWidth="1"/>
    <col min="3085" max="3085" width="12.5" style="309" customWidth="1"/>
    <col min="3086" max="3086" width="0" style="309" hidden="1" customWidth="1"/>
    <col min="3087" max="3087" width="11.5" style="309"/>
    <col min="3088" max="3088" width="9.125" style="309" customWidth="1"/>
    <col min="3089" max="3089" width="13.5" style="309" customWidth="1"/>
    <col min="3090" max="3090" width="15.5" style="309" customWidth="1"/>
    <col min="3091" max="3323" width="9.125" style="309" customWidth="1"/>
    <col min="3324" max="3324" width="5.5" style="309" customWidth="1"/>
    <col min="3325" max="3325" width="47.5" style="309" customWidth="1"/>
    <col min="3326" max="3328" width="11.5" style="309"/>
    <col min="3329" max="3329" width="5.5" style="309" customWidth="1"/>
    <col min="3330" max="3330" width="53.5" style="309" customWidth="1"/>
    <col min="3331" max="3331" width="11.5" style="309"/>
    <col min="3332" max="3333" width="0" style="309" hidden="1" customWidth="1"/>
    <col min="3334" max="3334" width="14.5" style="309" customWidth="1"/>
    <col min="3335" max="3340" width="0" style="309" hidden="1" customWidth="1"/>
    <col min="3341" max="3341" width="12.5" style="309" customWidth="1"/>
    <col min="3342" max="3342" width="0" style="309" hidden="1" customWidth="1"/>
    <col min="3343" max="3343" width="11.5" style="309"/>
    <col min="3344" max="3344" width="9.125" style="309" customWidth="1"/>
    <col min="3345" max="3345" width="13.5" style="309" customWidth="1"/>
    <col min="3346" max="3346" width="15.5" style="309" customWidth="1"/>
    <col min="3347" max="3579" width="9.125" style="309" customWidth="1"/>
    <col min="3580" max="3580" width="5.5" style="309" customWidth="1"/>
    <col min="3581" max="3581" width="47.5" style="309" customWidth="1"/>
    <col min="3582" max="3584" width="11.5" style="309"/>
    <col min="3585" max="3585" width="5.5" style="309" customWidth="1"/>
    <col min="3586" max="3586" width="53.5" style="309" customWidth="1"/>
    <col min="3587" max="3587" width="11.5" style="309"/>
    <col min="3588" max="3589" width="0" style="309" hidden="1" customWidth="1"/>
    <col min="3590" max="3590" width="14.5" style="309" customWidth="1"/>
    <col min="3591" max="3596" width="0" style="309" hidden="1" customWidth="1"/>
    <col min="3597" max="3597" width="12.5" style="309" customWidth="1"/>
    <col min="3598" max="3598" width="0" style="309" hidden="1" customWidth="1"/>
    <col min="3599" max="3599" width="11.5" style="309"/>
    <col min="3600" max="3600" width="9.125" style="309" customWidth="1"/>
    <col min="3601" max="3601" width="13.5" style="309" customWidth="1"/>
    <col min="3602" max="3602" width="15.5" style="309" customWidth="1"/>
    <col min="3603" max="3835" width="9.125" style="309" customWidth="1"/>
    <col min="3836" max="3836" width="5.5" style="309" customWidth="1"/>
    <col min="3837" max="3837" width="47.5" style="309" customWidth="1"/>
    <col min="3838" max="3840" width="11.5" style="309"/>
    <col min="3841" max="3841" width="5.5" style="309" customWidth="1"/>
    <col min="3842" max="3842" width="53.5" style="309" customWidth="1"/>
    <col min="3843" max="3843" width="11.5" style="309"/>
    <col min="3844" max="3845" width="0" style="309" hidden="1" customWidth="1"/>
    <col min="3846" max="3846" width="14.5" style="309" customWidth="1"/>
    <col min="3847" max="3852" width="0" style="309" hidden="1" customWidth="1"/>
    <col min="3853" max="3853" width="12.5" style="309" customWidth="1"/>
    <col min="3854" max="3854" width="0" style="309" hidden="1" customWidth="1"/>
    <col min="3855" max="3855" width="11.5" style="309"/>
    <col min="3856" max="3856" width="9.125" style="309" customWidth="1"/>
    <col min="3857" max="3857" width="13.5" style="309" customWidth="1"/>
    <col min="3858" max="3858" width="15.5" style="309" customWidth="1"/>
    <col min="3859" max="4091" width="9.125" style="309" customWidth="1"/>
    <col min="4092" max="4092" width="5.5" style="309" customWidth="1"/>
    <col min="4093" max="4093" width="47.5" style="309" customWidth="1"/>
    <col min="4094" max="4096" width="11.5" style="309"/>
    <col min="4097" max="4097" width="5.5" style="309" customWidth="1"/>
    <col min="4098" max="4098" width="53.5" style="309" customWidth="1"/>
    <col min="4099" max="4099" width="11.5" style="309"/>
    <col min="4100" max="4101" width="0" style="309" hidden="1" customWidth="1"/>
    <col min="4102" max="4102" width="14.5" style="309" customWidth="1"/>
    <col min="4103" max="4108" width="0" style="309" hidden="1" customWidth="1"/>
    <col min="4109" max="4109" width="12.5" style="309" customWidth="1"/>
    <col min="4110" max="4110" width="0" style="309" hidden="1" customWidth="1"/>
    <col min="4111" max="4111" width="11.5" style="309"/>
    <col min="4112" max="4112" width="9.125" style="309" customWidth="1"/>
    <col min="4113" max="4113" width="13.5" style="309" customWidth="1"/>
    <col min="4114" max="4114" width="15.5" style="309" customWidth="1"/>
    <col min="4115" max="4347" width="9.125" style="309" customWidth="1"/>
    <col min="4348" max="4348" width="5.5" style="309" customWidth="1"/>
    <col min="4349" max="4349" width="47.5" style="309" customWidth="1"/>
    <col min="4350" max="4352" width="11.5" style="309"/>
    <col min="4353" max="4353" width="5.5" style="309" customWidth="1"/>
    <col min="4354" max="4354" width="53.5" style="309" customWidth="1"/>
    <col min="4355" max="4355" width="11.5" style="309"/>
    <col min="4356" max="4357" width="0" style="309" hidden="1" customWidth="1"/>
    <col min="4358" max="4358" width="14.5" style="309" customWidth="1"/>
    <col min="4359" max="4364" width="0" style="309" hidden="1" customWidth="1"/>
    <col min="4365" max="4365" width="12.5" style="309" customWidth="1"/>
    <col min="4366" max="4366" width="0" style="309" hidden="1" customWidth="1"/>
    <col min="4367" max="4367" width="11.5" style="309"/>
    <col min="4368" max="4368" width="9.125" style="309" customWidth="1"/>
    <col min="4369" max="4369" width="13.5" style="309" customWidth="1"/>
    <col min="4370" max="4370" width="15.5" style="309" customWidth="1"/>
    <col min="4371" max="4603" width="9.125" style="309" customWidth="1"/>
    <col min="4604" max="4604" width="5.5" style="309" customWidth="1"/>
    <col min="4605" max="4605" width="47.5" style="309" customWidth="1"/>
    <col min="4606" max="4608" width="11.5" style="309"/>
    <col min="4609" max="4609" width="5.5" style="309" customWidth="1"/>
    <col min="4610" max="4610" width="53.5" style="309" customWidth="1"/>
    <col min="4611" max="4611" width="11.5" style="309"/>
    <col min="4612" max="4613" width="0" style="309" hidden="1" customWidth="1"/>
    <col min="4614" max="4614" width="14.5" style="309" customWidth="1"/>
    <col min="4615" max="4620" width="0" style="309" hidden="1" customWidth="1"/>
    <col min="4621" max="4621" width="12.5" style="309" customWidth="1"/>
    <col min="4622" max="4622" width="0" style="309" hidden="1" customWidth="1"/>
    <col min="4623" max="4623" width="11.5" style="309"/>
    <col min="4624" max="4624" width="9.125" style="309" customWidth="1"/>
    <col min="4625" max="4625" width="13.5" style="309" customWidth="1"/>
    <col min="4626" max="4626" width="15.5" style="309" customWidth="1"/>
    <col min="4627" max="4859" width="9.125" style="309" customWidth="1"/>
    <col min="4860" max="4860" width="5.5" style="309" customWidth="1"/>
    <col min="4861" max="4861" width="47.5" style="309" customWidth="1"/>
    <col min="4862" max="4864" width="11.5" style="309"/>
    <col min="4865" max="4865" width="5.5" style="309" customWidth="1"/>
    <col min="4866" max="4866" width="53.5" style="309" customWidth="1"/>
    <col min="4867" max="4867" width="11.5" style="309"/>
    <col min="4868" max="4869" width="0" style="309" hidden="1" customWidth="1"/>
    <col min="4870" max="4870" width="14.5" style="309" customWidth="1"/>
    <col min="4871" max="4876" width="0" style="309" hidden="1" customWidth="1"/>
    <col min="4877" max="4877" width="12.5" style="309" customWidth="1"/>
    <col min="4878" max="4878" width="0" style="309" hidden="1" customWidth="1"/>
    <col min="4879" max="4879" width="11.5" style="309"/>
    <col min="4880" max="4880" width="9.125" style="309" customWidth="1"/>
    <col min="4881" max="4881" width="13.5" style="309" customWidth="1"/>
    <col min="4882" max="4882" width="15.5" style="309" customWidth="1"/>
    <col min="4883" max="5115" width="9.125" style="309" customWidth="1"/>
    <col min="5116" max="5116" width="5.5" style="309" customWidth="1"/>
    <col min="5117" max="5117" width="47.5" style="309" customWidth="1"/>
    <col min="5118" max="5120" width="11.5" style="309"/>
    <col min="5121" max="5121" width="5.5" style="309" customWidth="1"/>
    <col min="5122" max="5122" width="53.5" style="309" customWidth="1"/>
    <col min="5123" max="5123" width="11.5" style="309"/>
    <col min="5124" max="5125" width="0" style="309" hidden="1" customWidth="1"/>
    <col min="5126" max="5126" width="14.5" style="309" customWidth="1"/>
    <col min="5127" max="5132" width="0" style="309" hidden="1" customWidth="1"/>
    <col min="5133" max="5133" width="12.5" style="309" customWidth="1"/>
    <col min="5134" max="5134" width="0" style="309" hidden="1" customWidth="1"/>
    <col min="5135" max="5135" width="11.5" style="309"/>
    <col min="5136" max="5136" width="9.125" style="309" customWidth="1"/>
    <col min="5137" max="5137" width="13.5" style="309" customWidth="1"/>
    <col min="5138" max="5138" width="15.5" style="309" customWidth="1"/>
    <col min="5139" max="5371" width="9.125" style="309" customWidth="1"/>
    <col min="5372" max="5372" width="5.5" style="309" customWidth="1"/>
    <col min="5373" max="5373" width="47.5" style="309" customWidth="1"/>
    <col min="5374" max="5376" width="11.5" style="309"/>
    <col min="5377" max="5377" width="5.5" style="309" customWidth="1"/>
    <col min="5378" max="5378" width="53.5" style="309" customWidth="1"/>
    <col min="5379" max="5379" width="11.5" style="309"/>
    <col min="5380" max="5381" width="0" style="309" hidden="1" customWidth="1"/>
    <col min="5382" max="5382" width="14.5" style="309" customWidth="1"/>
    <col min="5383" max="5388" width="0" style="309" hidden="1" customWidth="1"/>
    <col min="5389" max="5389" width="12.5" style="309" customWidth="1"/>
    <col min="5390" max="5390" width="0" style="309" hidden="1" customWidth="1"/>
    <col min="5391" max="5391" width="11.5" style="309"/>
    <col min="5392" max="5392" width="9.125" style="309" customWidth="1"/>
    <col min="5393" max="5393" width="13.5" style="309" customWidth="1"/>
    <col min="5394" max="5394" width="15.5" style="309" customWidth="1"/>
    <col min="5395" max="5627" width="9.125" style="309" customWidth="1"/>
    <col min="5628" max="5628" width="5.5" style="309" customWidth="1"/>
    <col min="5629" max="5629" width="47.5" style="309" customWidth="1"/>
    <col min="5630" max="5632" width="11.5" style="309"/>
    <col min="5633" max="5633" width="5.5" style="309" customWidth="1"/>
    <col min="5634" max="5634" width="53.5" style="309" customWidth="1"/>
    <col min="5635" max="5635" width="11.5" style="309"/>
    <col min="5636" max="5637" width="0" style="309" hidden="1" customWidth="1"/>
    <col min="5638" max="5638" width="14.5" style="309" customWidth="1"/>
    <col min="5639" max="5644" width="0" style="309" hidden="1" customWidth="1"/>
    <col min="5645" max="5645" width="12.5" style="309" customWidth="1"/>
    <col min="5646" max="5646" width="0" style="309" hidden="1" customWidth="1"/>
    <col min="5647" max="5647" width="11.5" style="309"/>
    <col min="5648" max="5648" width="9.125" style="309" customWidth="1"/>
    <col min="5649" max="5649" width="13.5" style="309" customWidth="1"/>
    <col min="5650" max="5650" width="15.5" style="309" customWidth="1"/>
    <col min="5651" max="5883" width="9.125" style="309" customWidth="1"/>
    <col min="5884" max="5884" width="5.5" style="309" customWidth="1"/>
    <col min="5885" max="5885" width="47.5" style="309" customWidth="1"/>
    <col min="5886" max="5888" width="11.5" style="309"/>
    <col min="5889" max="5889" width="5.5" style="309" customWidth="1"/>
    <col min="5890" max="5890" width="53.5" style="309" customWidth="1"/>
    <col min="5891" max="5891" width="11.5" style="309"/>
    <col min="5892" max="5893" width="0" style="309" hidden="1" customWidth="1"/>
    <col min="5894" max="5894" width="14.5" style="309" customWidth="1"/>
    <col min="5895" max="5900" width="0" style="309" hidden="1" customWidth="1"/>
    <col min="5901" max="5901" width="12.5" style="309" customWidth="1"/>
    <col min="5902" max="5902" width="0" style="309" hidden="1" customWidth="1"/>
    <col min="5903" max="5903" width="11.5" style="309"/>
    <col min="5904" max="5904" width="9.125" style="309" customWidth="1"/>
    <col min="5905" max="5905" width="13.5" style="309" customWidth="1"/>
    <col min="5906" max="5906" width="15.5" style="309" customWidth="1"/>
    <col min="5907" max="6139" width="9.125" style="309" customWidth="1"/>
    <col min="6140" max="6140" width="5.5" style="309" customWidth="1"/>
    <col min="6141" max="6141" width="47.5" style="309" customWidth="1"/>
    <col min="6142" max="6144" width="11.5" style="309"/>
    <col min="6145" max="6145" width="5.5" style="309" customWidth="1"/>
    <col min="6146" max="6146" width="53.5" style="309" customWidth="1"/>
    <col min="6147" max="6147" width="11.5" style="309"/>
    <col min="6148" max="6149" width="0" style="309" hidden="1" customWidth="1"/>
    <col min="6150" max="6150" width="14.5" style="309" customWidth="1"/>
    <col min="6151" max="6156" width="0" style="309" hidden="1" customWidth="1"/>
    <col min="6157" max="6157" width="12.5" style="309" customWidth="1"/>
    <col min="6158" max="6158" width="0" style="309" hidden="1" customWidth="1"/>
    <col min="6159" max="6159" width="11.5" style="309"/>
    <col min="6160" max="6160" width="9.125" style="309" customWidth="1"/>
    <col min="6161" max="6161" width="13.5" style="309" customWidth="1"/>
    <col min="6162" max="6162" width="15.5" style="309" customWidth="1"/>
    <col min="6163" max="6395" width="9.125" style="309" customWidth="1"/>
    <col min="6396" max="6396" width="5.5" style="309" customWidth="1"/>
    <col min="6397" max="6397" width="47.5" style="309" customWidth="1"/>
    <col min="6398" max="6400" width="11.5" style="309"/>
    <col min="6401" max="6401" width="5.5" style="309" customWidth="1"/>
    <col min="6402" max="6402" width="53.5" style="309" customWidth="1"/>
    <col min="6403" max="6403" width="11.5" style="309"/>
    <col min="6404" max="6405" width="0" style="309" hidden="1" customWidth="1"/>
    <col min="6406" max="6406" width="14.5" style="309" customWidth="1"/>
    <col min="6407" max="6412" width="0" style="309" hidden="1" customWidth="1"/>
    <col min="6413" max="6413" width="12.5" style="309" customWidth="1"/>
    <col min="6414" max="6414" width="0" style="309" hidden="1" customWidth="1"/>
    <col min="6415" max="6415" width="11.5" style="309"/>
    <col min="6416" max="6416" width="9.125" style="309" customWidth="1"/>
    <col min="6417" max="6417" width="13.5" style="309" customWidth="1"/>
    <col min="6418" max="6418" width="15.5" style="309" customWidth="1"/>
    <col min="6419" max="6651" width="9.125" style="309" customWidth="1"/>
    <col min="6652" max="6652" width="5.5" style="309" customWidth="1"/>
    <col min="6653" max="6653" width="47.5" style="309" customWidth="1"/>
    <col min="6654" max="6656" width="11.5" style="309"/>
    <col min="6657" max="6657" width="5.5" style="309" customWidth="1"/>
    <col min="6658" max="6658" width="53.5" style="309" customWidth="1"/>
    <col min="6659" max="6659" width="11.5" style="309"/>
    <col min="6660" max="6661" width="0" style="309" hidden="1" customWidth="1"/>
    <col min="6662" max="6662" width="14.5" style="309" customWidth="1"/>
    <col min="6663" max="6668" width="0" style="309" hidden="1" customWidth="1"/>
    <col min="6669" max="6669" width="12.5" style="309" customWidth="1"/>
    <col min="6670" max="6670" width="0" style="309" hidden="1" customWidth="1"/>
    <col min="6671" max="6671" width="11.5" style="309"/>
    <col min="6672" max="6672" width="9.125" style="309" customWidth="1"/>
    <col min="6673" max="6673" width="13.5" style="309" customWidth="1"/>
    <col min="6674" max="6674" width="15.5" style="309" customWidth="1"/>
    <col min="6675" max="6907" width="9.125" style="309" customWidth="1"/>
    <col min="6908" max="6908" width="5.5" style="309" customWidth="1"/>
    <col min="6909" max="6909" width="47.5" style="309" customWidth="1"/>
    <col min="6910" max="6912" width="11.5" style="309"/>
    <col min="6913" max="6913" width="5.5" style="309" customWidth="1"/>
    <col min="6914" max="6914" width="53.5" style="309" customWidth="1"/>
    <col min="6915" max="6915" width="11.5" style="309"/>
    <col min="6916" max="6917" width="0" style="309" hidden="1" customWidth="1"/>
    <col min="6918" max="6918" width="14.5" style="309" customWidth="1"/>
    <col min="6919" max="6924" width="0" style="309" hidden="1" customWidth="1"/>
    <col min="6925" max="6925" width="12.5" style="309" customWidth="1"/>
    <col min="6926" max="6926" width="0" style="309" hidden="1" customWidth="1"/>
    <col min="6927" max="6927" width="11.5" style="309"/>
    <col min="6928" max="6928" width="9.125" style="309" customWidth="1"/>
    <col min="6929" max="6929" width="13.5" style="309" customWidth="1"/>
    <col min="6930" max="6930" width="15.5" style="309" customWidth="1"/>
    <col min="6931" max="7163" width="9.125" style="309" customWidth="1"/>
    <col min="7164" max="7164" width="5.5" style="309" customWidth="1"/>
    <col min="7165" max="7165" width="47.5" style="309" customWidth="1"/>
    <col min="7166" max="7168" width="11.5" style="309"/>
    <col min="7169" max="7169" width="5.5" style="309" customWidth="1"/>
    <col min="7170" max="7170" width="53.5" style="309" customWidth="1"/>
    <col min="7171" max="7171" width="11.5" style="309"/>
    <col min="7172" max="7173" width="0" style="309" hidden="1" customWidth="1"/>
    <col min="7174" max="7174" width="14.5" style="309" customWidth="1"/>
    <col min="7175" max="7180" width="0" style="309" hidden="1" customWidth="1"/>
    <col min="7181" max="7181" width="12.5" style="309" customWidth="1"/>
    <col min="7182" max="7182" width="0" style="309" hidden="1" customWidth="1"/>
    <col min="7183" max="7183" width="11.5" style="309"/>
    <col min="7184" max="7184" width="9.125" style="309" customWidth="1"/>
    <col min="7185" max="7185" width="13.5" style="309" customWidth="1"/>
    <col min="7186" max="7186" width="15.5" style="309" customWidth="1"/>
    <col min="7187" max="7419" width="9.125" style="309" customWidth="1"/>
    <col min="7420" max="7420" width="5.5" style="309" customWidth="1"/>
    <col min="7421" max="7421" width="47.5" style="309" customWidth="1"/>
    <col min="7422" max="7424" width="11.5" style="309"/>
    <col min="7425" max="7425" width="5.5" style="309" customWidth="1"/>
    <col min="7426" max="7426" width="53.5" style="309" customWidth="1"/>
    <col min="7427" max="7427" width="11.5" style="309"/>
    <col min="7428" max="7429" width="0" style="309" hidden="1" customWidth="1"/>
    <col min="7430" max="7430" width="14.5" style="309" customWidth="1"/>
    <col min="7431" max="7436" width="0" style="309" hidden="1" customWidth="1"/>
    <col min="7437" max="7437" width="12.5" style="309" customWidth="1"/>
    <col min="7438" max="7438" width="0" style="309" hidden="1" customWidth="1"/>
    <col min="7439" max="7439" width="11.5" style="309"/>
    <col min="7440" max="7440" width="9.125" style="309" customWidth="1"/>
    <col min="7441" max="7441" width="13.5" style="309" customWidth="1"/>
    <col min="7442" max="7442" width="15.5" style="309" customWidth="1"/>
    <col min="7443" max="7675" width="9.125" style="309" customWidth="1"/>
    <col min="7676" max="7676" width="5.5" style="309" customWidth="1"/>
    <col min="7677" max="7677" width="47.5" style="309" customWidth="1"/>
    <col min="7678" max="7680" width="11.5" style="309"/>
    <col min="7681" max="7681" width="5.5" style="309" customWidth="1"/>
    <col min="7682" max="7682" width="53.5" style="309" customWidth="1"/>
    <col min="7683" max="7683" width="11.5" style="309"/>
    <col min="7684" max="7685" width="0" style="309" hidden="1" customWidth="1"/>
    <col min="7686" max="7686" width="14.5" style="309" customWidth="1"/>
    <col min="7687" max="7692" width="0" style="309" hidden="1" customWidth="1"/>
    <col min="7693" max="7693" width="12.5" style="309" customWidth="1"/>
    <col min="7694" max="7694" width="0" style="309" hidden="1" customWidth="1"/>
    <col min="7695" max="7695" width="11.5" style="309"/>
    <col min="7696" max="7696" width="9.125" style="309" customWidth="1"/>
    <col min="7697" max="7697" width="13.5" style="309" customWidth="1"/>
    <col min="7698" max="7698" width="15.5" style="309" customWidth="1"/>
    <col min="7699" max="7931" width="9.125" style="309" customWidth="1"/>
    <col min="7932" max="7932" width="5.5" style="309" customWidth="1"/>
    <col min="7933" max="7933" width="47.5" style="309" customWidth="1"/>
    <col min="7934" max="7936" width="11.5" style="309"/>
    <col min="7937" max="7937" width="5.5" style="309" customWidth="1"/>
    <col min="7938" max="7938" width="53.5" style="309" customWidth="1"/>
    <col min="7939" max="7939" width="11.5" style="309"/>
    <col min="7940" max="7941" width="0" style="309" hidden="1" customWidth="1"/>
    <col min="7942" max="7942" width="14.5" style="309" customWidth="1"/>
    <col min="7943" max="7948" width="0" style="309" hidden="1" customWidth="1"/>
    <col min="7949" max="7949" width="12.5" style="309" customWidth="1"/>
    <col min="7950" max="7950" width="0" style="309" hidden="1" customWidth="1"/>
    <col min="7951" max="7951" width="11.5" style="309"/>
    <col min="7952" max="7952" width="9.125" style="309" customWidth="1"/>
    <col min="7953" max="7953" width="13.5" style="309" customWidth="1"/>
    <col min="7954" max="7954" width="15.5" style="309" customWidth="1"/>
    <col min="7955" max="8187" width="9.125" style="309" customWidth="1"/>
    <col min="8188" max="8188" width="5.5" style="309" customWidth="1"/>
    <col min="8189" max="8189" width="47.5" style="309" customWidth="1"/>
    <col min="8190" max="8192" width="11.5" style="309"/>
    <col min="8193" max="8193" width="5.5" style="309" customWidth="1"/>
    <col min="8194" max="8194" width="53.5" style="309" customWidth="1"/>
    <col min="8195" max="8195" width="11.5" style="309"/>
    <col min="8196" max="8197" width="0" style="309" hidden="1" customWidth="1"/>
    <col min="8198" max="8198" width="14.5" style="309" customWidth="1"/>
    <col min="8199" max="8204" width="0" style="309" hidden="1" customWidth="1"/>
    <col min="8205" max="8205" width="12.5" style="309" customWidth="1"/>
    <col min="8206" max="8206" width="0" style="309" hidden="1" customWidth="1"/>
    <col min="8207" max="8207" width="11.5" style="309"/>
    <col min="8208" max="8208" width="9.125" style="309" customWidth="1"/>
    <col min="8209" max="8209" width="13.5" style="309" customWidth="1"/>
    <col min="8210" max="8210" width="15.5" style="309" customWidth="1"/>
    <col min="8211" max="8443" width="9.125" style="309" customWidth="1"/>
    <col min="8444" max="8444" width="5.5" style="309" customWidth="1"/>
    <col min="8445" max="8445" width="47.5" style="309" customWidth="1"/>
    <col min="8446" max="8448" width="11.5" style="309"/>
    <col min="8449" max="8449" width="5.5" style="309" customWidth="1"/>
    <col min="8450" max="8450" width="53.5" style="309" customWidth="1"/>
    <col min="8451" max="8451" width="11.5" style="309"/>
    <col min="8452" max="8453" width="0" style="309" hidden="1" customWidth="1"/>
    <col min="8454" max="8454" width="14.5" style="309" customWidth="1"/>
    <col min="8455" max="8460" width="0" style="309" hidden="1" customWidth="1"/>
    <col min="8461" max="8461" width="12.5" style="309" customWidth="1"/>
    <col min="8462" max="8462" width="0" style="309" hidden="1" customWidth="1"/>
    <col min="8463" max="8463" width="11.5" style="309"/>
    <col min="8464" max="8464" width="9.125" style="309" customWidth="1"/>
    <col min="8465" max="8465" width="13.5" style="309" customWidth="1"/>
    <col min="8466" max="8466" width="15.5" style="309" customWidth="1"/>
    <col min="8467" max="8699" width="9.125" style="309" customWidth="1"/>
    <col min="8700" max="8700" width="5.5" style="309" customWidth="1"/>
    <col min="8701" max="8701" width="47.5" style="309" customWidth="1"/>
    <col min="8702" max="8704" width="11.5" style="309"/>
    <col min="8705" max="8705" width="5.5" style="309" customWidth="1"/>
    <col min="8706" max="8706" width="53.5" style="309" customWidth="1"/>
    <col min="8707" max="8707" width="11.5" style="309"/>
    <col min="8708" max="8709" width="0" style="309" hidden="1" customWidth="1"/>
    <col min="8710" max="8710" width="14.5" style="309" customWidth="1"/>
    <col min="8711" max="8716" width="0" style="309" hidden="1" customWidth="1"/>
    <col min="8717" max="8717" width="12.5" style="309" customWidth="1"/>
    <col min="8718" max="8718" width="0" style="309" hidden="1" customWidth="1"/>
    <col min="8719" max="8719" width="11.5" style="309"/>
    <col min="8720" max="8720" width="9.125" style="309" customWidth="1"/>
    <col min="8721" max="8721" width="13.5" style="309" customWidth="1"/>
    <col min="8722" max="8722" width="15.5" style="309" customWidth="1"/>
    <col min="8723" max="8955" width="9.125" style="309" customWidth="1"/>
    <col min="8956" max="8956" width="5.5" style="309" customWidth="1"/>
    <col min="8957" max="8957" width="47.5" style="309" customWidth="1"/>
    <col min="8958" max="8960" width="11.5" style="309"/>
    <col min="8961" max="8961" width="5.5" style="309" customWidth="1"/>
    <col min="8962" max="8962" width="53.5" style="309" customWidth="1"/>
    <col min="8963" max="8963" width="11.5" style="309"/>
    <col min="8964" max="8965" width="0" style="309" hidden="1" customWidth="1"/>
    <col min="8966" max="8966" width="14.5" style="309" customWidth="1"/>
    <col min="8967" max="8972" width="0" style="309" hidden="1" customWidth="1"/>
    <col min="8973" max="8973" width="12.5" style="309" customWidth="1"/>
    <col min="8974" max="8974" width="0" style="309" hidden="1" customWidth="1"/>
    <col min="8975" max="8975" width="11.5" style="309"/>
    <col min="8976" max="8976" width="9.125" style="309" customWidth="1"/>
    <col min="8977" max="8977" width="13.5" style="309" customWidth="1"/>
    <col min="8978" max="8978" width="15.5" style="309" customWidth="1"/>
    <col min="8979" max="9211" width="9.125" style="309" customWidth="1"/>
    <col min="9212" max="9212" width="5.5" style="309" customWidth="1"/>
    <col min="9213" max="9213" width="47.5" style="309" customWidth="1"/>
    <col min="9214" max="9216" width="11.5" style="309"/>
    <col min="9217" max="9217" width="5.5" style="309" customWidth="1"/>
    <col min="9218" max="9218" width="53.5" style="309" customWidth="1"/>
    <col min="9219" max="9219" width="11.5" style="309"/>
    <col min="9220" max="9221" width="0" style="309" hidden="1" customWidth="1"/>
    <col min="9222" max="9222" width="14.5" style="309" customWidth="1"/>
    <col min="9223" max="9228" width="0" style="309" hidden="1" customWidth="1"/>
    <col min="9229" max="9229" width="12.5" style="309" customWidth="1"/>
    <col min="9230" max="9230" width="0" style="309" hidden="1" customWidth="1"/>
    <col min="9231" max="9231" width="11.5" style="309"/>
    <col min="9232" max="9232" width="9.125" style="309" customWidth="1"/>
    <col min="9233" max="9233" width="13.5" style="309" customWidth="1"/>
    <col min="9234" max="9234" width="15.5" style="309" customWidth="1"/>
    <col min="9235" max="9467" width="9.125" style="309" customWidth="1"/>
    <col min="9468" max="9468" width="5.5" style="309" customWidth="1"/>
    <col min="9469" max="9469" width="47.5" style="309" customWidth="1"/>
    <col min="9470" max="9472" width="11.5" style="309"/>
    <col min="9473" max="9473" width="5.5" style="309" customWidth="1"/>
    <col min="9474" max="9474" width="53.5" style="309" customWidth="1"/>
    <col min="9475" max="9475" width="11.5" style="309"/>
    <col min="9476" max="9477" width="0" style="309" hidden="1" customWidth="1"/>
    <col min="9478" max="9478" width="14.5" style="309" customWidth="1"/>
    <col min="9479" max="9484" width="0" style="309" hidden="1" customWidth="1"/>
    <col min="9485" max="9485" width="12.5" style="309" customWidth="1"/>
    <col min="9486" max="9486" width="0" style="309" hidden="1" customWidth="1"/>
    <col min="9487" max="9487" width="11.5" style="309"/>
    <col min="9488" max="9488" width="9.125" style="309" customWidth="1"/>
    <col min="9489" max="9489" width="13.5" style="309" customWidth="1"/>
    <col min="9490" max="9490" width="15.5" style="309" customWidth="1"/>
    <col min="9491" max="9723" width="9.125" style="309" customWidth="1"/>
    <col min="9724" max="9724" width="5.5" style="309" customWidth="1"/>
    <col min="9725" max="9725" width="47.5" style="309" customWidth="1"/>
    <col min="9726" max="9728" width="11.5" style="309"/>
    <col min="9729" max="9729" width="5.5" style="309" customWidth="1"/>
    <col min="9730" max="9730" width="53.5" style="309" customWidth="1"/>
    <col min="9731" max="9731" width="11.5" style="309"/>
    <col min="9732" max="9733" width="0" style="309" hidden="1" customWidth="1"/>
    <col min="9734" max="9734" width="14.5" style="309" customWidth="1"/>
    <col min="9735" max="9740" width="0" style="309" hidden="1" customWidth="1"/>
    <col min="9741" max="9741" width="12.5" style="309" customWidth="1"/>
    <col min="9742" max="9742" width="0" style="309" hidden="1" customWidth="1"/>
    <col min="9743" max="9743" width="11.5" style="309"/>
    <col min="9744" max="9744" width="9.125" style="309" customWidth="1"/>
    <col min="9745" max="9745" width="13.5" style="309" customWidth="1"/>
    <col min="9746" max="9746" width="15.5" style="309" customWidth="1"/>
    <col min="9747" max="9979" width="9.125" style="309" customWidth="1"/>
    <col min="9980" max="9980" width="5.5" style="309" customWidth="1"/>
    <col min="9981" max="9981" width="47.5" style="309" customWidth="1"/>
    <col min="9982" max="9984" width="11.5" style="309"/>
    <col min="9985" max="9985" width="5.5" style="309" customWidth="1"/>
    <col min="9986" max="9986" width="53.5" style="309" customWidth="1"/>
    <col min="9987" max="9987" width="11.5" style="309"/>
    <col min="9988" max="9989" width="0" style="309" hidden="1" customWidth="1"/>
    <col min="9990" max="9990" width="14.5" style="309" customWidth="1"/>
    <col min="9991" max="9996" width="0" style="309" hidden="1" customWidth="1"/>
    <col min="9997" max="9997" width="12.5" style="309" customWidth="1"/>
    <col min="9998" max="9998" width="0" style="309" hidden="1" customWidth="1"/>
    <col min="9999" max="9999" width="11.5" style="309"/>
    <col min="10000" max="10000" width="9.125" style="309" customWidth="1"/>
    <col min="10001" max="10001" width="13.5" style="309" customWidth="1"/>
    <col min="10002" max="10002" width="15.5" style="309" customWidth="1"/>
    <col min="10003" max="10235" width="9.125" style="309" customWidth="1"/>
    <col min="10236" max="10236" width="5.5" style="309" customWidth="1"/>
    <col min="10237" max="10237" width="47.5" style="309" customWidth="1"/>
    <col min="10238" max="10240" width="11.5" style="309"/>
    <col min="10241" max="10241" width="5.5" style="309" customWidth="1"/>
    <col min="10242" max="10242" width="53.5" style="309" customWidth="1"/>
    <col min="10243" max="10243" width="11.5" style="309"/>
    <col min="10244" max="10245" width="0" style="309" hidden="1" customWidth="1"/>
    <col min="10246" max="10246" width="14.5" style="309" customWidth="1"/>
    <col min="10247" max="10252" width="0" style="309" hidden="1" customWidth="1"/>
    <col min="10253" max="10253" width="12.5" style="309" customWidth="1"/>
    <col min="10254" max="10254" width="0" style="309" hidden="1" customWidth="1"/>
    <col min="10255" max="10255" width="11.5" style="309"/>
    <col min="10256" max="10256" width="9.125" style="309" customWidth="1"/>
    <col min="10257" max="10257" width="13.5" style="309" customWidth="1"/>
    <col min="10258" max="10258" width="15.5" style="309" customWidth="1"/>
    <col min="10259" max="10491" width="9.125" style="309" customWidth="1"/>
    <col min="10492" max="10492" width="5.5" style="309" customWidth="1"/>
    <col min="10493" max="10493" width="47.5" style="309" customWidth="1"/>
    <col min="10494" max="10496" width="11.5" style="309"/>
    <col min="10497" max="10497" width="5.5" style="309" customWidth="1"/>
    <col min="10498" max="10498" width="53.5" style="309" customWidth="1"/>
    <col min="10499" max="10499" width="11.5" style="309"/>
    <col min="10500" max="10501" width="0" style="309" hidden="1" customWidth="1"/>
    <col min="10502" max="10502" width="14.5" style="309" customWidth="1"/>
    <col min="10503" max="10508" width="0" style="309" hidden="1" customWidth="1"/>
    <col min="10509" max="10509" width="12.5" style="309" customWidth="1"/>
    <col min="10510" max="10510" width="0" style="309" hidden="1" customWidth="1"/>
    <col min="10511" max="10511" width="11.5" style="309"/>
    <col min="10512" max="10512" width="9.125" style="309" customWidth="1"/>
    <col min="10513" max="10513" width="13.5" style="309" customWidth="1"/>
    <col min="10514" max="10514" width="15.5" style="309" customWidth="1"/>
    <col min="10515" max="10747" width="9.125" style="309" customWidth="1"/>
    <col min="10748" max="10748" width="5.5" style="309" customWidth="1"/>
    <col min="10749" max="10749" width="47.5" style="309" customWidth="1"/>
    <col min="10750" max="10752" width="11.5" style="309"/>
    <col min="10753" max="10753" width="5.5" style="309" customWidth="1"/>
    <col min="10754" max="10754" width="53.5" style="309" customWidth="1"/>
    <col min="10755" max="10755" width="11.5" style="309"/>
    <col min="10756" max="10757" width="0" style="309" hidden="1" customWidth="1"/>
    <col min="10758" max="10758" width="14.5" style="309" customWidth="1"/>
    <col min="10759" max="10764" width="0" style="309" hidden="1" customWidth="1"/>
    <col min="10765" max="10765" width="12.5" style="309" customWidth="1"/>
    <col min="10766" max="10766" width="0" style="309" hidden="1" customWidth="1"/>
    <col min="10767" max="10767" width="11.5" style="309"/>
    <col min="10768" max="10768" width="9.125" style="309" customWidth="1"/>
    <col min="10769" max="10769" width="13.5" style="309" customWidth="1"/>
    <col min="10770" max="10770" width="15.5" style="309" customWidth="1"/>
    <col min="10771" max="11003" width="9.125" style="309" customWidth="1"/>
    <col min="11004" max="11004" width="5.5" style="309" customWidth="1"/>
    <col min="11005" max="11005" width="47.5" style="309" customWidth="1"/>
    <col min="11006" max="11008" width="11.5" style="309"/>
    <col min="11009" max="11009" width="5.5" style="309" customWidth="1"/>
    <col min="11010" max="11010" width="53.5" style="309" customWidth="1"/>
    <col min="11011" max="11011" width="11.5" style="309"/>
    <col min="11012" max="11013" width="0" style="309" hidden="1" customWidth="1"/>
    <col min="11014" max="11014" width="14.5" style="309" customWidth="1"/>
    <col min="11015" max="11020" width="0" style="309" hidden="1" customWidth="1"/>
    <col min="11021" max="11021" width="12.5" style="309" customWidth="1"/>
    <col min="11022" max="11022" width="0" style="309" hidden="1" customWidth="1"/>
    <col min="11023" max="11023" width="11.5" style="309"/>
    <col min="11024" max="11024" width="9.125" style="309" customWidth="1"/>
    <col min="11025" max="11025" width="13.5" style="309" customWidth="1"/>
    <col min="11026" max="11026" width="15.5" style="309" customWidth="1"/>
    <col min="11027" max="11259" width="9.125" style="309" customWidth="1"/>
    <col min="11260" max="11260" width="5.5" style="309" customWidth="1"/>
    <col min="11261" max="11261" width="47.5" style="309" customWidth="1"/>
    <col min="11262" max="11264" width="11.5" style="309"/>
    <col min="11265" max="11265" width="5.5" style="309" customWidth="1"/>
    <col min="11266" max="11266" width="53.5" style="309" customWidth="1"/>
    <col min="11267" max="11267" width="11.5" style="309"/>
    <col min="11268" max="11269" width="0" style="309" hidden="1" customWidth="1"/>
    <col min="11270" max="11270" width="14.5" style="309" customWidth="1"/>
    <col min="11271" max="11276" width="0" style="309" hidden="1" customWidth="1"/>
    <col min="11277" max="11277" width="12.5" style="309" customWidth="1"/>
    <col min="11278" max="11278" width="0" style="309" hidden="1" customWidth="1"/>
    <col min="11279" max="11279" width="11.5" style="309"/>
    <col min="11280" max="11280" width="9.125" style="309" customWidth="1"/>
    <col min="11281" max="11281" width="13.5" style="309" customWidth="1"/>
    <col min="11282" max="11282" width="15.5" style="309" customWidth="1"/>
    <col min="11283" max="11515" width="9.125" style="309" customWidth="1"/>
    <col min="11516" max="11516" width="5.5" style="309" customWidth="1"/>
    <col min="11517" max="11517" width="47.5" style="309" customWidth="1"/>
    <col min="11518" max="11520" width="11.5" style="309"/>
    <col min="11521" max="11521" width="5.5" style="309" customWidth="1"/>
    <col min="11522" max="11522" width="53.5" style="309" customWidth="1"/>
    <col min="11523" max="11523" width="11.5" style="309"/>
    <col min="11524" max="11525" width="0" style="309" hidden="1" customWidth="1"/>
    <col min="11526" max="11526" width="14.5" style="309" customWidth="1"/>
    <col min="11527" max="11532" width="0" style="309" hidden="1" customWidth="1"/>
    <col min="11533" max="11533" width="12.5" style="309" customWidth="1"/>
    <col min="11534" max="11534" width="0" style="309" hidden="1" customWidth="1"/>
    <col min="11535" max="11535" width="11.5" style="309"/>
    <col min="11536" max="11536" width="9.125" style="309" customWidth="1"/>
    <col min="11537" max="11537" width="13.5" style="309" customWidth="1"/>
    <col min="11538" max="11538" width="15.5" style="309" customWidth="1"/>
    <col min="11539" max="11771" width="9.125" style="309" customWidth="1"/>
    <col min="11772" max="11772" width="5.5" style="309" customWidth="1"/>
    <col min="11773" max="11773" width="47.5" style="309" customWidth="1"/>
    <col min="11774" max="11776" width="11.5" style="309"/>
    <col min="11777" max="11777" width="5.5" style="309" customWidth="1"/>
    <col min="11778" max="11778" width="53.5" style="309" customWidth="1"/>
    <col min="11779" max="11779" width="11.5" style="309"/>
    <col min="11780" max="11781" width="0" style="309" hidden="1" customWidth="1"/>
    <col min="11782" max="11782" width="14.5" style="309" customWidth="1"/>
    <col min="11783" max="11788" width="0" style="309" hidden="1" customWidth="1"/>
    <col min="11789" max="11789" width="12.5" style="309" customWidth="1"/>
    <col min="11790" max="11790" width="0" style="309" hidden="1" customWidth="1"/>
    <col min="11791" max="11791" width="11.5" style="309"/>
    <col min="11792" max="11792" width="9.125" style="309" customWidth="1"/>
    <col min="11793" max="11793" width="13.5" style="309" customWidth="1"/>
    <col min="11794" max="11794" width="15.5" style="309" customWidth="1"/>
    <col min="11795" max="12027" width="9.125" style="309" customWidth="1"/>
    <col min="12028" max="12028" width="5.5" style="309" customWidth="1"/>
    <col min="12029" max="12029" width="47.5" style="309" customWidth="1"/>
    <col min="12030" max="12032" width="11.5" style="309"/>
    <col min="12033" max="12033" width="5.5" style="309" customWidth="1"/>
    <col min="12034" max="12034" width="53.5" style="309" customWidth="1"/>
    <col min="12035" max="12035" width="11.5" style="309"/>
    <col min="12036" max="12037" width="0" style="309" hidden="1" customWidth="1"/>
    <col min="12038" max="12038" width="14.5" style="309" customWidth="1"/>
    <col min="12039" max="12044" width="0" style="309" hidden="1" customWidth="1"/>
    <col min="12045" max="12045" width="12.5" style="309" customWidth="1"/>
    <col min="12046" max="12046" width="0" style="309" hidden="1" customWidth="1"/>
    <col min="12047" max="12047" width="11.5" style="309"/>
    <col min="12048" max="12048" width="9.125" style="309" customWidth="1"/>
    <col min="12049" max="12049" width="13.5" style="309" customWidth="1"/>
    <col min="12050" max="12050" width="15.5" style="309" customWidth="1"/>
    <col min="12051" max="12283" width="9.125" style="309" customWidth="1"/>
    <col min="12284" max="12284" width="5.5" style="309" customWidth="1"/>
    <col min="12285" max="12285" width="47.5" style="309" customWidth="1"/>
    <col min="12286" max="12288" width="11.5" style="309"/>
    <col min="12289" max="12289" width="5.5" style="309" customWidth="1"/>
    <col min="12290" max="12290" width="53.5" style="309" customWidth="1"/>
    <col min="12291" max="12291" width="11.5" style="309"/>
    <col min="12292" max="12293" width="0" style="309" hidden="1" customWidth="1"/>
    <col min="12294" max="12294" width="14.5" style="309" customWidth="1"/>
    <col min="12295" max="12300" width="0" style="309" hidden="1" customWidth="1"/>
    <col min="12301" max="12301" width="12.5" style="309" customWidth="1"/>
    <col min="12302" max="12302" width="0" style="309" hidden="1" customWidth="1"/>
    <col min="12303" max="12303" width="11.5" style="309"/>
    <col min="12304" max="12304" width="9.125" style="309" customWidth="1"/>
    <col min="12305" max="12305" width="13.5" style="309" customWidth="1"/>
    <col min="12306" max="12306" width="15.5" style="309" customWidth="1"/>
    <col min="12307" max="12539" width="9.125" style="309" customWidth="1"/>
    <col min="12540" max="12540" width="5.5" style="309" customWidth="1"/>
    <col min="12541" max="12541" width="47.5" style="309" customWidth="1"/>
    <col min="12542" max="12544" width="11.5" style="309"/>
    <col min="12545" max="12545" width="5.5" style="309" customWidth="1"/>
    <col min="12546" max="12546" width="53.5" style="309" customWidth="1"/>
    <col min="12547" max="12547" width="11.5" style="309"/>
    <col min="12548" max="12549" width="0" style="309" hidden="1" customWidth="1"/>
    <col min="12550" max="12550" width="14.5" style="309" customWidth="1"/>
    <col min="12551" max="12556" width="0" style="309" hidden="1" customWidth="1"/>
    <col min="12557" max="12557" width="12.5" style="309" customWidth="1"/>
    <col min="12558" max="12558" width="0" style="309" hidden="1" customWidth="1"/>
    <col min="12559" max="12559" width="11.5" style="309"/>
    <col min="12560" max="12560" width="9.125" style="309" customWidth="1"/>
    <col min="12561" max="12561" width="13.5" style="309" customWidth="1"/>
    <col min="12562" max="12562" width="15.5" style="309" customWidth="1"/>
    <col min="12563" max="12795" width="9.125" style="309" customWidth="1"/>
    <col min="12796" max="12796" width="5.5" style="309" customWidth="1"/>
    <col min="12797" max="12797" width="47.5" style="309" customWidth="1"/>
    <col min="12798" max="12800" width="11.5" style="309"/>
    <col min="12801" max="12801" width="5.5" style="309" customWidth="1"/>
    <col min="12802" max="12802" width="53.5" style="309" customWidth="1"/>
    <col min="12803" max="12803" width="11.5" style="309"/>
    <col min="12804" max="12805" width="0" style="309" hidden="1" customWidth="1"/>
    <col min="12806" max="12806" width="14.5" style="309" customWidth="1"/>
    <col min="12807" max="12812" width="0" style="309" hidden="1" customWidth="1"/>
    <col min="12813" max="12813" width="12.5" style="309" customWidth="1"/>
    <col min="12814" max="12814" width="0" style="309" hidden="1" customWidth="1"/>
    <col min="12815" max="12815" width="11.5" style="309"/>
    <col min="12816" max="12816" width="9.125" style="309" customWidth="1"/>
    <col min="12817" max="12817" width="13.5" style="309" customWidth="1"/>
    <col min="12818" max="12818" width="15.5" style="309" customWidth="1"/>
    <col min="12819" max="13051" width="9.125" style="309" customWidth="1"/>
    <col min="13052" max="13052" width="5.5" style="309" customWidth="1"/>
    <col min="13053" max="13053" width="47.5" style="309" customWidth="1"/>
    <col min="13054" max="13056" width="11.5" style="309"/>
    <col min="13057" max="13057" width="5.5" style="309" customWidth="1"/>
    <col min="13058" max="13058" width="53.5" style="309" customWidth="1"/>
    <col min="13059" max="13059" width="11.5" style="309"/>
    <col min="13060" max="13061" width="0" style="309" hidden="1" customWidth="1"/>
    <col min="13062" max="13062" width="14.5" style="309" customWidth="1"/>
    <col min="13063" max="13068" width="0" style="309" hidden="1" customWidth="1"/>
    <col min="13069" max="13069" width="12.5" style="309" customWidth="1"/>
    <col min="13070" max="13070" width="0" style="309" hidden="1" customWidth="1"/>
    <col min="13071" max="13071" width="11.5" style="309"/>
    <col min="13072" max="13072" width="9.125" style="309" customWidth="1"/>
    <col min="13073" max="13073" width="13.5" style="309" customWidth="1"/>
    <col min="13074" max="13074" width="15.5" style="309" customWidth="1"/>
    <col min="13075" max="13307" width="9.125" style="309" customWidth="1"/>
    <col min="13308" max="13308" width="5.5" style="309" customWidth="1"/>
    <col min="13309" max="13309" width="47.5" style="309" customWidth="1"/>
    <col min="13310" max="13312" width="11.5" style="309"/>
    <col min="13313" max="13313" width="5.5" style="309" customWidth="1"/>
    <col min="13314" max="13314" width="53.5" style="309" customWidth="1"/>
    <col min="13315" max="13315" width="11.5" style="309"/>
    <col min="13316" max="13317" width="0" style="309" hidden="1" customWidth="1"/>
    <col min="13318" max="13318" width="14.5" style="309" customWidth="1"/>
    <col min="13319" max="13324" width="0" style="309" hidden="1" customWidth="1"/>
    <col min="13325" max="13325" width="12.5" style="309" customWidth="1"/>
    <col min="13326" max="13326" width="0" style="309" hidden="1" customWidth="1"/>
    <col min="13327" max="13327" width="11.5" style="309"/>
    <col min="13328" max="13328" width="9.125" style="309" customWidth="1"/>
    <col min="13329" max="13329" width="13.5" style="309" customWidth="1"/>
    <col min="13330" max="13330" width="15.5" style="309" customWidth="1"/>
    <col min="13331" max="13563" width="9.125" style="309" customWidth="1"/>
    <col min="13564" max="13564" width="5.5" style="309" customWidth="1"/>
    <col min="13565" max="13565" width="47.5" style="309" customWidth="1"/>
    <col min="13566" max="13568" width="11.5" style="309"/>
    <col min="13569" max="13569" width="5.5" style="309" customWidth="1"/>
    <col min="13570" max="13570" width="53.5" style="309" customWidth="1"/>
    <col min="13571" max="13571" width="11.5" style="309"/>
    <col min="13572" max="13573" width="0" style="309" hidden="1" customWidth="1"/>
    <col min="13574" max="13574" width="14.5" style="309" customWidth="1"/>
    <col min="13575" max="13580" width="0" style="309" hidden="1" customWidth="1"/>
    <col min="13581" max="13581" width="12.5" style="309" customWidth="1"/>
    <col min="13582" max="13582" width="0" style="309" hidden="1" customWidth="1"/>
    <col min="13583" max="13583" width="11.5" style="309"/>
    <col min="13584" max="13584" width="9.125" style="309" customWidth="1"/>
    <col min="13585" max="13585" width="13.5" style="309" customWidth="1"/>
    <col min="13586" max="13586" width="15.5" style="309" customWidth="1"/>
    <col min="13587" max="13819" width="9.125" style="309" customWidth="1"/>
    <col min="13820" max="13820" width="5.5" style="309" customWidth="1"/>
    <col min="13821" max="13821" width="47.5" style="309" customWidth="1"/>
    <col min="13822" max="13824" width="11.5" style="309"/>
    <col min="13825" max="13825" width="5.5" style="309" customWidth="1"/>
    <col min="13826" max="13826" width="53.5" style="309" customWidth="1"/>
    <col min="13827" max="13827" width="11.5" style="309"/>
    <col min="13828" max="13829" width="0" style="309" hidden="1" customWidth="1"/>
    <col min="13830" max="13830" width="14.5" style="309" customWidth="1"/>
    <col min="13831" max="13836" width="0" style="309" hidden="1" customWidth="1"/>
    <col min="13837" max="13837" width="12.5" style="309" customWidth="1"/>
    <col min="13838" max="13838" width="0" style="309" hidden="1" customWidth="1"/>
    <col min="13839" max="13839" width="11.5" style="309"/>
    <col min="13840" max="13840" width="9.125" style="309" customWidth="1"/>
    <col min="13841" max="13841" width="13.5" style="309" customWidth="1"/>
    <col min="13842" max="13842" width="15.5" style="309" customWidth="1"/>
    <col min="13843" max="14075" width="9.125" style="309" customWidth="1"/>
    <col min="14076" max="14076" width="5.5" style="309" customWidth="1"/>
    <col min="14077" max="14077" width="47.5" style="309" customWidth="1"/>
    <col min="14078" max="14080" width="11.5" style="309"/>
    <col min="14081" max="14081" width="5.5" style="309" customWidth="1"/>
    <col min="14082" max="14082" width="53.5" style="309" customWidth="1"/>
    <col min="14083" max="14083" width="11.5" style="309"/>
    <col min="14084" max="14085" width="0" style="309" hidden="1" customWidth="1"/>
    <col min="14086" max="14086" width="14.5" style="309" customWidth="1"/>
    <col min="14087" max="14092" width="0" style="309" hidden="1" customWidth="1"/>
    <col min="14093" max="14093" width="12.5" style="309" customWidth="1"/>
    <col min="14094" max="14094" width="0" style="309" hidden="1" customWidth="1"/>
    <col min="14095" max="14095" width="11.5" style="309"/>
    <col min="14096" max="14096" width="9.125" style="309" customWidth="1"/>
    <col min="14097" max="14097" width="13.5" style="309" customWidth="1"/>
    <col min="14098" max="14098" width="15.5" style="309" customWidth="1"/>
    <col min="14099" max="14331" width="9.125" style="309" customWidth="1"/>
    <col min="14332" max="14332" width="5.5" style="309" customWidth="1"/>
    <col min="14333" max="14333" width="47.5" style="309" customWidth="1"/>
    <col min="14334" max="14336" width="11.5" style="309"/>
    <col min="14337" max="14337" width="5.5" style="309" customWidth="1"/>
    <col min="14338" max="14338" width="53.5" style="309" customWidth="1"/>
    <col min="14339" max="14339" width="11.5" style="309"/>
    <col min="14340" max="14341" width="0" style="309" hidden="1" customWidth="1"/>
    <col min="14342" max="14342" width="14.5" style="309" customWidth="1"/>
    <col min="14343" max="14348" width="0" style="309" hidden="1" customWidth="1"/>
    <col min="14349" max="14349" width="12.5" style="309" customWidth="1"/>
    <col min="14350" max="14350" width="0" style="309" hidden="1" customWidth="1"/>
    <col min="14351" max="14351" width="11.5" style="309"/>
    <col min="14352" max="14352" width="9.125" style="309" customWidth="1"/>
    <col min="14353" max="14353" width="13.5" style="309" customWidth="1"/>
    <col min="14354" max="14354" width="15.5" style="309" customWidth="1"/>
    <col min="14355" max="14587" width="9.125" style="309" customWidth="1"/>
    <col min="14588" max="14588" width="5.5" style="309" customWidth="1"/>
    <col min="14589" max="14589" width="47.5" style="309" customWidth="1"/>
    <col min="14590" max="14592" width="11.5" style="309"/>
    <col min="14593" max="14593" width="5.5" style="309" customWidth="1"/>
    <col min="14594" max="14594" width="53.5" style="309" customWidth="1"/>
    <col min="14595" max="14595" width="11.5" style="309"/>
    <col min="14596" max="14597" width="0" style="309" hidden="1" customWidth="1"/>
    <col min="14598" max="14598" width="14.5" style="309" customWidth="1"/>
    <col min="14599" max="14604" width="0" style="309" hidden="1" customWidth="1"/>
    <col min="14605" max="14605" width="12.5" style="309" customWidth="1"/>
    <col min="14606" max="14606" width="0" style="309" hidden="1" customWidth="1"/>
    <col min="14607" max="14607" width="11.5" style="309"/>
    <col min="14608" max="14608" width="9.125" style="309" customWidth="1"/>
    <col min="14609" max="14609" width="13.5" style="309" customWidth="1"/>
    <col min="14610" max="14610" width="15.5" style="309" customWidth="1"/>
    <col min="14611" max="14843" width="9.125" style="309" customWidth="1"/>
    <col min="14844" max="14844" width="5.5" style="309" customWidth="1"/>
    <col min="14845" max="14845" width="47.5" style="309" customWidth="1"/>
    <col min="14846" max="14848" width="11.5" style="309"/>
    <col min="14849" max="14849" width="5.5" style="309" customWidth="1"/>
    <col min="14850" max="14850" width="53.5" style="309" customWidth="1"/>
    <col min="14851" max="14851" width="11.5" style="309"/>
    <col min="14852" max="14853" width="0" style="309" hidden="1" customWidth="1"/>
    <col min="14854" max="14854" width="14.5" style="309" customWidth="1"/>
    <col min="14855" max="14860" width="0" style="309" hidden="1" customWidth="1"/>
    <col min="14861" max="14861" width="12.5" style="309" customWidth="1"/>
    <col min="14862" max="14862" width="0" style="309" hidden="1" customWidth="1"/>
    <col min="14863" max="14863" width="11.5" style="309"/>
    <col min="14864" max="14864" width="9.125" style="309" customWidth="1"/>
    <col min="14865" max="14865" width="13.5" style="309" customWidth="1"/>
    <col min="14866" max="14866" width="15.5" style="309" customWidth="1"/>
    <col min="14867" max="15099" width="9.125" style="309" customWidth="1"/>
    <col min="15100" max="15100" width="5.5" style="309" customWidth="1"/>
    <col min="15101" max="15101" width="47.5" style="309" customWidth="1"/>
    <col min="15102" max="15104" width="11.5" style="309"/>
    <col min="15105" max="15105" width="5.5" style="309" customWidth="1"/>
    <col min="15106" max="15106" width="53.5" style="309" customWidth="1"/>
    <col min="15107" max="15107" width="11.5" style="309"/>
    <col min="15108" max="15109" width="0" style="309" hidden="1" customWidth="1"/>
    <col min="15110" max="15110" width="14.5" style="309" customWidth="1"/>
    <col min="15111" max="15116" width="0" style="309" hidden="1" customWidth="1"/>
    <col min="15117" max="15117" width="12.5" style="309" customWidth="1"/>
    <col min="15118" max="15118" width="0" style="309" hidden="1" customWidth="1"/>
    <col min="15119" max="15119" width="11.5" style="309"/>
    <col min="15120" max="15120" width="9.125" style="309" customWidth="1"/>
    <col min="15121" max="15121" width="13.5" style="309" customWidth="1"/>
    <col min="15122" max="15122" width="15.5" style="309" customWidth="1"/>
    <col min="15123" max="15355" width="9.125" style="309" customWidth="1"/>
    <col min="15356" max="15356" width="5.5" style="309" customWidth="1"/>
    <col min="15357" max="15357" width="47.5" style="309" customWidth="1"/>
    <col min="15358" max="15360" width="11.5" style="309"/>
    <col min="15361" max="15361" width="5.5" style="309" customWidth="1"/>
    <col min="15362" max="15362" width="53.5" style="309" customWidth="1"/>
    <col min="15363" max="15363" width="11.5" style="309"/>
    <col min="15364" max="15365" width="0" style="309" hidden="1" customWidth="1"/>
    <col min="15366" max="15366" width="14.5" style="309" customWidth="1"/>
    <col min="15367" max="15372" width="0" style="309" hidden="1" customWidth="1"/>
    <col min="15373" max="15373" width="12.5" style="309" customWidth="1"/>
    <col min="15374" max="15374" width="0" style="309" hidden="1" customWidth="1"/>
    <col min="15375" max="15375" width="11.5" style="309"/>
    <col min="15376" max="15376" width="9.125" style="309" customWidth="1"/>
    <col min="15377" max="15377" width="13.5" style="309" customWidth="1"/>
    <col min="15378" max="15378" width="15.5" style="309" customWidth="1"/>
    <col min="15379" max="15611" width="9.125" style="309" customWidth="1"/>
    <col min="15612" max="15612" width="5.5" style="309" customWidth="1"/>
    <col min="15613" max="15613" width="47.5" style="309" customWidth="1"/>
    <col min="15614" max="15616" width="11.5" style="309"/>
    <col min="15617" max="15617" width="5.5" style="309" customWidth="1"/>
    <col min="15618" max="15618" width="53.5" style="309" customWidth="1"/>
    <col min="15619" max="15619" width="11.5" style="309"/>
    <col min="15620" max="15621" width="0" style="309" hidden="1" customWidth="1"/>
    <col min="15622" max="15622" width="14.5" style="309" customWidth="1"/>
    <col min="15623" max="15628" width="0" style="309" hidden="1" customWidth="1"/>
    <col min="15629" max="15629" width="12.5" style="309" customWidth="1"/>
    <col min="15630" max="15630" width="0" style="309" hidden="1" customWidth="1"/>
    <col min="15631" max="15631" width="11.5" style="309"/>
    <col min="15632" max="15632" width="9.125" style="309" customWidth="1"/>
    <col min="15633" max="15633" width="13.5" style="309" customWidth="1"/>
    <col min="15634" max="15634" width="15.5" style="309" customWidth="1"/>
    <col min="15635" max="15867" width="9.125" style="309" customWidth="1"/>
    <col min="15868" max="15868" width="5.5" style="309" customWidth="1"/>
    <col min="15869" max="15869" width="47.5" style="309" customWidth="1"/>
    <col min="15870" max="15872" width="11.5" style="309"/>
    <col min="15873" max="15873" width="5.5" style="309" customWidth="1"/>
    <col min="15874" max="15874" width="53.5" style="309" customWidth="1"/>
    <col min="15875" max="15875" width="11.5" style="309"/>
    <col min="15876" max="15877" width="0" style="309" hidden="1" customWidth="1"/>
    <col min="15878" max="15878" width="14.5" style="309" customWidth="1"/>
    <col min="15879" max="15884" width="0" style="309" hidden="1" customWidth="1"/>
    <col min="15885" max="15885" width="12.5" style="309" customWidth="1"/>
    <col min="15886" max="15886" width="0" style="309" hidden="1" customWidth="1"/>
    <col min="15887" max="15887" width="11.5" style="309"/>
    <col min="15888" max="15888" width="9.125" style="309" customWidth="1"/>
    <col min="15889" max="15889" width="13.5" style="309" customWidth="1"/>
    <col min="15890" max="15890" width="15.5" style="309" customWidth="1"/>
    <col min="15891" max="16123" width="9.125" style="309" customWidth="1"/>
    <col min="16124" max="16124" width="5.5" style="309" customWidth="1"/>
    <col min="16125" max="16125" width="47.5" style="309" customWidth="1"/>
    <col min="16126" max="16128" width="11.5" style="309"/>
    <col min="16129" max="16129" width="5.5" style="309" customWidth="1"/>
    <col min="16130" max="16130" width="53.5" style="309" customWidth="1"/>
    <col min="16131" max="16131" width="11.5" style="309"/>
    <col min="16132" max="16133" width="0" style="309" hidden="1" customWidth="1"/>
    <col min="16134" max="16134" width="14.5" style="309" customWidth="1"/>
    <col min="16135" max="16140" width="0" style="309" hidden="1" customWidth="1"/>
    <col min="16141" max="16141" width="12.5" style="309" customWidth="1"/>
    <col min="16142" max="16142" width="0" style="309" hidden="1" customWidth="1"/>
    <col min="16143" max="16143" width="11.5" style="309"/>
    <col min="16144" max="16144" width="9.125" style="309" customWidth="1"/>
    <col min="16145" max="16145" width="13.5" style="309" customWidth="1"/>
    <col min="16146" max="16146" width="15.5" style="309" customWidth="1"/>
    <col min="16147" max="16379" width="9.125" style="309" customWidth="1"/>
    <col min="16380" max="16380" width="5.5" style="309" customWidth="1"/>
    <col min="16381" max="16381" width="47.5" style="309" customWidth="1"/>
    <col min="16382" max="16384" width="11.5" style="309"/>
  </cols>
  <sheetData>
    <row r="1" spans="1:246">
      <c r="A1" s="307"/>
      <c r="B1" s="308"/>
      <c r="I1" s="307"/>
      <c r="J1" s="307"/>
      <c r="K1" s="307"/>
      <c r="L1" s="307"/>
      <c r="M1" s="307"/>
      <c r="N1" s="307"/>
      <c r="O1" s="395" t="s">
        <v>356</v>
      </c>
      <c r="P1" s="395"/>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7"/>
      <c r="GX1" s="307"/>
      <c r="GY1" s="307"/>
      <c r="GZ1" s="307"/>
      <c r="HA1" s="307"/>
      <c r="HB1" s="307"/>
      <c r="HC1" s="307"/>
      <c r="HD1" s="307"/>
      <c r="HE1" s="307"/>
      <c r="HF1" s="307"/>
      <c r="HG1" s="307"/>
      <c r="HH1" s="307"/>
      <c r="HI1" s="307"/>
      <c r="HJ1" s="307"/>
      <c r="HK1" s="307"/>
      <c r="HL1" s="307"/>
      <c r="HM1" s="307"/>
      <c r="HN1" s="307"/>
      <c r="HO1" s="307"/>
      <c r="HP1" s="307"/>
      <c r="HQ1" s="307"/>
      <c r="HR1" s="307"/>
      <c r="HS1" s="307"/>
      <c r="HT1" s="307"/>
      <c r="HU1" s="307"/>
      <c r="HV1" s="307"/>
      <c r="HW1" s="307"/>
      <c r="HX1" s="307"/>
      <c r="HY1" s="307"/>
      <c r="HZ1" s="307"/>
      <c r="IA1" s="307"/>
      <c r="IB1" s="307"/>
      <c r="IC1" s="307"/>
    </row>
    <row r="2" spans="1:246">
      <c r="A2" s="396" t="s">
        <v>606</v>
      </c>
      <c r="B2" s="396"/>
      <c r="C2" s="396"/>
      <c r="D2" s="396"/>
      <c r="E2" s="396"/>
      <c r="F2" s="396"/>
      <c r="G2" s="396"/>
      <c r="H2" s="396"/>
      <c r="I2" s="396"/>
      <c r="J2" s="396"/>
      <c r="K2" s="396"/>
      <c r="L2" s="396"/>
      <c r="M2" s="396"/>
      <c r="N2" s="396"/>
      <c r="O2" s="396"/>
      <c r="P2" s="396"/>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c r="BH2" s="307"/>
      <c r="BI2" s="307"/>
      <c r="BJ2" s="307"/>
      <c r="BK2" s="307"/>
      <c r="BL2" s="307"/>
      <c r="BM2" s="307"/>
      <c r="BN2" s="307"/>
      <c r="BO2" s="307"/>
      <c r="BP2" s="307"/>
      <c r="BQ2" s="307"/>
      <c r="BR2" s="307"/>
      <c r="BS2" s="307"/>
      <c r="BT2" s="307"/>
      <c r="BU2" s="307"/>
      <c r="BV2" s="307"/>
      <c r="BW2" s="307"/>
      <c r="BX2" s="307"/>
      <c r="BY2" s="307"/>
      <c r="BZ2" s="307"/>
      <c r="CA2" s="307"/>
      <c r="CB2" s="307"/>
      <c r="CC2" s="307"/>
      <c r="CD2" s="307"/>
      <c r="CE2" s="307"/>
      <c r="CF2" s="307"/>
      <c r="CG2" s="307"/>
      <c r="CH2" s="307"/>
      <c r="CI2" s="307"/>
      <c r="CJ2" s="307"/>
      <c r="CK2" s="307"/>
      <c r="CL2" s="307"/>
      <c r="CM2" s="307"/>
      <c r="CN2" s="307"/>
      <c r="CO2" s="307"/>
      <c r="CP2" s="307"/>
      <c r="CQ2" s="307"/>
      <c r="CR2" s="307"/>
      <c r="CS2" s="307"/>
      <c r="CT2" s="307"/>
      <c r="CU2" s="307"/>
      <c r="CV2" s="307"/>
      <c r="CW2" s="307"/>
      <c r="CX2" s="307"/>
      <c r="CY2" s="307"/>
      <c r="CZ2" s="307"/>
      <c r="DA2" s="307"/>
      <c r="DB2" s="307"/>
      <c r="DC2" s="307"/>
      <c r="DD2" s="307"/>
      <c r="DE2" s="307"/>
      <c r="DF2" s="307"/>
      <c r="DG2" s="307"/>
      <c r="DH2" s="307"/>
      <c r="DI2" s="307"/>
      <c r="DJ2" s="307"/>
      <c r="DK2" s="307"/>
      <c r="DL2" s="307"/>
      <c r="DM2" s="307"/>
      <c r="DN2" s="307"/>
      <c r="DO2" s="307"/>
      <c r="DP2" s="307"/>
      <c r="DQ2" s="307"/>
      <c r="DR2" s="307"/>
      <c r="DS2" s="307"/>
      <c r="DT2" s="307"/>
      <c r="DU2" s="307"/>
      <c r="DV2" s="307"/>
      <c r="DW2" s="307"/>
      <c r="DX2" s="307"/>
      <c r="DY2" s="307"/>
      <c r="DZ2" s="307"/>
      <c r="EA2" s="307"/>
      <c r="EB2" s="307"/>
      <c r="EC2" s="307"/>
      <c r="ED2" s="307"/>
      <c r="EE2" s="307"/>
      <c r="EF2" s="307"/>
      <c r="EG2" s="307"/>
      <c r="EH2" s="307"/>
      <c r="EI2" s="307"/>
      <c r="EJ2" s="307"/>
      <c r="EK2" s="307"/>
      <c r="EL2" s="307"/>
      <c r="EM2" s="307"/>
      <c r="EN2" s="307"/>
      <c r="EO2" s="307"/>
      <c r="EP2" s="307"/>
      <c r="EQ2" s="307"/>
      <c r="ER2" s="307"/>
      <c r="ES2" s="307"/>
      <c r="ET2" s="307"/>
      <c r="EU2" s="307"/>
      <c r="EV2" s="307"/>
      <c r="EW2" s="307"/>
      <c r="EX2" s="307"/>
      <c r="EY2" s="307"/>
      <c r="EZ2" s="307"/>
      <c r="FA2" s="307"/>
      <c r="FB2" s="307"/>
      <c r="FC2" s="307"/>
      <c r="FD2" s="307"/>
      <c r="FE2" s="307"/>
      <c r="FF2" s="307"/>
      <c r="FG2" s="307"/>
      <c r="FH2" s="307"/>
      <c r="FI2" s="307"/>
      <c r="FJ2" s="307"/>
      <c r="FK2" s="307"/>
      <c r="FL2" s="307"/>
      <c r="FM2" s="307"/>
      <c r="FN2" s="307"/>
      <c r="FO2" s="307"/>
      <c r="FP2" s="307"/>
      <c r="FQ2" s="307"/>
      <c r="FR2" s="307"/>
      <c r="FS2" s="307"/>
      <c r="FT2" s="307"/>
      <c r="FU2" s="307"/>
      <c r="FV2" s="307"/>
      <c r="FW2" s="307"/>
      <c r="FX2" s="307"/>
      <c r="FY2" s="307"/>
      <c r="FZ2" s="307"/>
      <c r="GA2" s="307"/>
      <c r="GB2" s="307"/>
      <c r="GC2" s="307"/>
      <c r="GD2" s="307"/>
      <c r="GE2" s="307"/>
      <c r="GF2" s="307"/>
      <c r="GG2" s="307"/>
      <c r="GH2" s="307"/>
      <c r="GI2" s="307"/>
      <c r="GJ2" s="307"/>
      <c r="GK2" s="307"/>
      <c r="GL2" s="307"/>
      <c r="GM2" s="307"/>
      <c r="GN2" s="307"/>
      <c r="GO2" s="307"/>
      <c r="GP2" s="307"/>
      <c r="GQ2" s="307"/>
      <c r="GR2" s="307"/>
      <c r="GS2" s="307"/>
      <c r="GT2" s="307"/>
      <c r="GU2" s="307"/>
      <c r="GV2" s="307"/>
      <c r="GW2" s="307"/>
      <c r="GX2" s="307"/>
      <c r="GY2" s="307"/>
      <c r="GZ2" s="307"/>
      <c r="HA2" s="307"/>
      <c r="HB2" s="307"/>
      <c r="HC2" s="307"/>
      <c r="HD2" s="307"/>
      <c r="HE2" s="307"/>
      <c r="HF2" s="307"/>
      <c r="HG2" s="307"/>
      <c r="HH2" s="307"/>
      <c r="HI2" s="307"/>
      <c r="HJ2" s="307"/>
      <c r="HK2" s="307"/>
      <c r="HL2" s="307"/>
      <c r="HM2" s="307"/>
      <c r="HN2" s="307"/>
      <c r="HO2" s="307"/>
      <c r="HP2" s="307"/>
      <c r="HQ2" s="307"/>
      <c r="HR2" s="307"/>
      <c r="HS2" s="307"/>
      <c r="HT2" s="307"/>
      <c r="HU2" s="307"/>
      <c r="HV2" s="307"/>
      <c r="HW2" s="307"/>
      <c r="HX2" s="307"/>
      <c r="HY2" s="307"/>
      <c r="HZ2" s="307"/>
      <c r="IA2" s="307"/>
      <c r="IB2" s="307"/>
      <c r="IC2" s="307"/>
    </row>
    <row r="3" spans="1:246" ht="18.75" customHeight="1">
      <c r="A3" s="397" t="s">
        <v>629</v>
      </c>
      <c r="B3" s="397"/>
      <c r="C3" s="397"/>
      <c r="D3" s="397"/>
      <c r="E3" s="397"/>
      <c r="F3" s="397"/>
      <c r="G3" s="397"/>
      <c r="H3" s="397"/>
      <c r="I3" s="397"/>
      <c r="J3" s="397"/>
      <c r="K3" s="397"/>
      <c r="L3" s="397"/>
      <c r="M3" s="397"/>
      <c r="N3" s="397"/>
      <c r="O3" s="397"/>
      <c r="P3" s="39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c r="CX3" s="307"/>
      <c r="CY3" s="307"/>
      <c r="CZ3" s="307"/>
      <c r="DA3" s="307"/>
      <c r="DB3" s="307"/>
      <c r="DC3" s="307"/>
      <c r="DD3" s="307"/>
      <c r="DE3" s="307"/>
      <c r="DF3" s="307"/>
      <c r="DG3" s="307"/>
      <c r="DH3" s="307"/>
      <c r="DI3" s="307"/>
      <c r="DJ3" s="307"/>
      <c r="DK3" s="307"/>
      <c r="DL3" s="307"/>
      <c r="DM3" s="307"/>
      <c r="DN3" s="307"/>
      <c r="DO3" s="307"/>
      <c r="DP3" s="307"/>
      <c r="DQ3" s="307"/>
      <c r="DR3" s="307"/>
      <c r="DS3" s="307"/>
      <c r="DT3" s="307"/>
      <c r="DU3" s="307"/>
      <c r="DV3" s="307"/>
      <c r="DW3" s="307"/>
      <c r="DX3" s="307"/>
      <c r="DY3" s="307"/>
      <c r="DZ3" s="307"/>
      <c r="EA3" s="307"/>
      <c r="EB3" s="307"/>
      <c r="EC3" s="307"/>
      <c r="ED3" s="307"/>
      <c r="EE3" s="307"/>
      <c r="EF3" s="307"/>
      <c r="EG3" s="307"/>
      <c r="EH3" s="307"/>
      <c r="EI3" s="307"/>
      <c r="EJ3" s="307"/>
      <c r="EK3" s="307"/>
      <c r="EL3" s="307"/>
      <c r="EM3" s="307"/>
      <c r="EN3" s="307"/>
      <c r="EO3" s="307"/>
      <c r="EP3" s="307"/>
      <c r="EQ3" s="307"/>
      <c r="ER3" s="307"/>
      <c r="ES3" s="307"/>
      <c r="ET3" s="307"/>
      <c r="EU3" s="307"/>
      <c r="EV3" s="307"/>
      <c r="EW3" s="307"/>
      <c r="EX3" s="307"/>
      <c r="EY3" s="307"/>
      <c r="EZ3" s="307"/>
      <c r="FA3" s="307"/>
      <c r="FB3" s="307"/>
      <c r="FC3" s="307"/>
      <c r="FD3" s="307"/>
      <c r="FE3" s="307"/>
      <c r="FF3" s="307"/>
      <c r="FG3" s="307"/>
      <c r="FH3" s="307"/>
      <c r="FI3" s="307"/>
      <c r="FJ3" s="307"/>
      <c r="FK3" s="307"/>
      <c r="FL3" s="307"/>
      <c r="FM3" s="307"/>
      <c r="FN3" s="307"/>
      <c r="FO3" s="307"/>
      <c r="FP3" s="307"/>
      <c r="FQ3" s="307"/>
      <c r="FR3" s="307"/>
      <c r="FS3" s="307"/>
      <c r="FT3" s="307"/>
      <c r="FU3" s="307"/>
      <c r="FV3" s="307"/>
      <c r="FW3" s="307"/>
      <c r="FX3" s="307"/>
      <c r="FY3" s="307"/>
      <c r="FZ3" s="307"/>
      <c r="GA3" s="307"/>
      <c r="GB3" s="307"/>
      <c r="GC3" s="307"/>
      <c r="GD3" s="307"/>
      <c r="GE3" s="307"/>
      <c r="GF3" s="307"/>
      <c r="GG3" s="307"/>
      <c r="GH3" s="307"/>
      <c r="GI3" s="307"/>
      <c r="GJ3" s="307"/>
      <c r="GK3" s="307"/>
      <c r="GL3" s="307"/>
      <c r="GM3" s="307"/>
      <c r="GN3" s="307"/>
      <c r="GO3" s="307"/>
      <c r="GP3" s="307"/>
      <c r="GQ3" s="307"/>
      <c r="GR3" s="307"/>
      <c r="GS3" s="307"/>
      <c r="GT3" s="307"/>
      <c r="GU3" s="307"/>
      <c r="GV3" s="307"/>
      <c r="GW3" s="307"/>
      <c r="GX3" s="307"/>
      <c r="GY3" s="307"/>
      <c r="GZ3" s="307"/>
      <c r="HA3" s="307"/>
      <c r="HB3" s="307"/>
      <c r="HC3" s="307"/>
      <c r="HD3" s="307"/>
      <c r="HE3" s="307"/>
      <c r="HF3" s="307"/>
      <c r="HG3" s="307"/>
      <c r="HH3" s="307"/>
      <c r="HI3" s="307"/>
      <c r="HJ3" s="307"/>
      <c r="HK3" s="307"/>
      <c r="HL3" s="307"/>
      <c r="HM3" s="307"/>
      <c r="HN3" s="307"/>
      <c r="HO3" s="307"/>
      <c r="HP3" s="307"/>
      <c r="HQ3" s="307"/>
      <c r="HR3" s="307"/>
      <c r="HS3" s="307"/>
      <c r="HT3" s="307"/>
      <c r="HU3" s="307"/>
      <c r="HV3" s="307"/>
      <c r="HW3" s="307"/>
      <c r="HX3" s="307"/>
      <c r="HY3" s="307"/>
      <c r="HZ3" s="307"/>
      <c r="IA3" s="307"/>
      <c r="IB3" s="307"/>
      <c r="IC3" s="307"/>
    </row>
    <row r="4" spans="1:246">
      <c r="A4" s="307"/>
      <c r="B4" s="368"/>
      <c r="C4" s="310"/>
      <c r="D4" s="310"/>
      <c r="E4" s="310"/>
      <c r="F4" s="310"/>
      <c r="G4" s="310"/>
      <c r="H4" s="311"/>
      <c r="I4" s="312"/>
      <c r="J4" s="307"/>
      <c r="K4" s="307"/>
      <c r="L4" s="307"/>
      <c r="M4" s="307"/>
      <c r="N4" s="307"/>
      <c r="O4" s="307" t="s">
        <v>1</v>
      </c>
      <c r="P4" s="313"/>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307"/>
      <c r="CF4" s="307"/>
      <c r="CG4" s="307"/>
      <c r="CH4" s="307"/>
      <c r="CI4" s="307"/>
      <c r="CJ4" s="307"/>
      <c r="CK4" s="307"/>
      <c r="CL4" s="307"/>
      <c r="CM4" s="307"/>
      <c r="CN4" s="307"/>
      <c r="CO4" s="307"/>
      <c r="CP4" s="307"/>
      <c r="CQ4" s="307"/>
      <c r="CR4" s="307"/>
      <c r="CS4" s="307"/>
      <c r="CT4" s="307"/>
      <c r="CU4" s="307"/>
      <c r="CV4" s="307"/>
      <c r="CW4" s="307"/>
      <c r="CX4" s="307"/>
      <c r="CY4" s="307"/>
      <c r="CZ4" s="307"/>
      <c r="DA4" s="307"/>
      <c r="DB4" s="307"/>
      <c r="DC4" s="307"/>
      <c r="DD4" s="307"/>
      <c r="DE4" s="307"/>
      <c r="DF4" s="307"/>
      <c r="DG4" s="307"/>
      <c r="DH4" s="307"/>
      <c r="DI4" s="307"/>
      <c r="DJ4" s="307"/>
      <c r="DK4" s="307"/>
      <c r="DL4" s="307"/>
      <c r="DM4" s="307"/>
      <c r="DN4" s="307"/>
      <c r="DO4" s="307"/>
      <c r="DP4" s="307"/>
      <c r="DQ4" s="307"/>
      <c r="DR4" s="307"/>
      <c r="DS4" s="307"/>
      <c r="DT4" s="307"/>
      <c r="DU4" s="307"/>
      <c r="DV4" s="307"/>
      <c r="DW4" s="307"/>
      <c r="DX4" s="307"/>
      <c r="DY4" s="307"/>
      <c r="DZ4" s="307"/>
      <c r="EA4" s="307"/>
      <c r="EB4" s="307"/>
      <c r="EC4" s="307"/>
      <c r="ED4" s="307"/>
      <c r="EE4" s="307"/>
      <c r="EF4" s="307"/>
      <c r="EG4" s="307"/>
      <c r="EH4" s="307"/>
      <c r="EI4" s="307"/>
      <c r="EJ4" s="307"/>
      <c r="EK4" s="307"/>
      <c r="EL4" s="307"/>
      <c r="EM4" s="307"/>
      <c r="EN4" s="307"/>
      <c r="EO4" s="307"/>
      <c r="EP4" s="307"/>
      <c r="EQ4" s="307"/>
      <c r="ER4" s="307"/>
      <c r="ES4" s="307"/>
      <c r="ET4" s="307"/>
      <c r="EU4" s="307"/>
      <c r="EV4" s="307"/>
      <c r="EW4" s="307"/>
      <c r="EX4" s="307"/>
      <c r="EY4" s="307"/>
      <c r="EZ4" s="307"/>
      <c r="FA4" s="307"/>
      <c r="FB4" s="307"/>
      <c r="FC4" s="307"/>
      <c r="FD4" s="307"/>
      <c r="FE4" s="307"/>
      <c r="FF4" s="307"/>
      <c r="FG4" s="307"/>
      <c r="FH4" s="307"/>
      <c r="FI4" s="307"/>
      <c r="FJ4" s="307"/>
      <c r="FK4" s="307"/>
      <c r="FL4" s="307"/>
      <c r="FM4" s="307"/>
      <c r="FN4" s="307"/>
      <c r="FO4" s="307"/>
      <c r="FP4" s="307"/>
      <c r="FQ4" s="307"/>
      <c r="FR4" s="307"/>
      <c r="FS4" s="307"/>
      <c r="FT4" s="307"/>
      <c r="FU4" s="307"/>
      <c r="FV4" s="307"/>
      <c r="FW4" s="307"/>
      <c r="FX4" s="307"/>
      <c r="FY4" s="307"/>
      <c r="FZ4" s="307"/>
      <c r="GA4" s="307"/>
      <c r="GB4" s="307"/>
      <c r="GC4" s="307"/>
      <c r="GD4" s="307"/>
      <c r="GE4" s="307"/>
      <c r="GF4" s="307"/>
      <c r="GG4" s="307"/>
      <c r="GH4" s="307"/>
      <c r="GI4" s="307"/>
      <c r="GJ4" s="307"/>
      <c r="GK4" s="307"/>
      <c r="GL4" s="307"/>
      <c r="GM4" s="307"/>
      <c r="GN4" s="307"/>
      <c r="GO4" s="307"/>
      <c r="GP4" s="307"/>
      <c r="GQ4" s="307"/>
      <c r="GR4" s="307"/>
      <c r="GS4" s="307"/>
      <c r="GT4" s="307"/>
      <c r="GU4" s="307"/>
      <c r="GV4" s="307"/>
      <c r="GW4" s="307"/>
      <c r="GX4" s="307"/>
      <c r="GY4" s="307"/>
      <c r="GZ4" s="307"/>
      <c r="HA4" s="307"/>
      <c r="HB4" s="307"/>
      <c r="HC4" s="307"/>
      <c r="HD4" s="307"/>
      <c r="HE4" s="307"/>
      <c r="HF4" s="307"/>
      <c r="HG4" s="307"/>
      <c r="HH4" s="307"/>
      <c r="HI4" s="307"/>
      <c r="HJ4" s="307"/>
      <c r="HK4" s="307"/>
      <c r="HL4" s="307"/>
      <c r="HM4" s="307"/>
      <c r="HN4" s="307"/>
      <c r="HO4" s="307"/>
      <c r="HP4" s="307"/>
      <c r="HQ4" s="307"/>
      <c r="HR4" s="307"/>
      <c r="HS4" s="307"/>
      <c r="HT4" s="307"/>
      <c r="HU4" s="307"/>
      <c r="HV4" s="307"/>
      <c r="HW4" s="307"/>
      <c r="HX4" s="307"/>
      <c r="HY4" s="307"/>
      <c r="HZ4" s="307"/>
      <c r="IA4" s="307"/>
      <c r="IB4" s="307"/>
      <c r="IC4" s="307"/>
    </row>
    <row r="5" spans="1:246" ht="18.75" customHeight="1">
      <c r="A5" s="409"/>
      <c r="B5" s="412" t="s">
        <v>405</v>
      </c>
      <c r="C5" s="415" t="s">
        <v>357</v>
      </c>
      <c r="D5" s="415" t="s">
        <v>569</v>
      </c>
      <c r="E5" s="399" t="s">
        <v>358</v>
      </c>
      <c r="F5" s="400"/>
      <c r="G5" s="400"/>
      <c r="H5" s="400"/>
      <c r="I5" s="400"/>
      <c r="J5" s="400"/>
      <c r="K5" s="401"/>
      <c r="L5" s="392" t="s">
        <v>623</v>
      </c>
      <c r="M5" s="392" t="s">
        <v>624</v>
      </c>
      <c r="N5" s="392" t="s">
        <v>611</v>
      </c>
      <c r="O5" s="391" t="s">
        <v>607</v>
      </c>
      <c r="P5" s="391"/>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7"/>
      <c r="CO5" s="307"/>
      <c r="CP5" s="307"/>
      <c r="CQ5" s="307"/>
      <c r="CR5" s="307"/>
      <c r="CS5" s="307"/>
      <c r="CT5" s="307"/>
      <c r="CU5" s="307"/>
      <c r="CV5" s="307"/>
      <c r="CW5" s="307"/>
      <c r="CX5" s="307"/>
      <c r="CY5" s="307"/>
      <c r="CZ5" s="307"/>
      <c r="DA5" s="307"/>
      <c r="DB5" s="307"/>
      <c r="DC5" s="307"/>
      <c r="DD5" s="307"/>
      <c r="DE5" s="307"/>
      <c r="DF5" s="307"/>
      <c r="DG5" s="307"/>
      <c r="DH5" s="307"/>
      <c r="DI5" s="307"/>
      <c r="DJ5" s="307"/>
      <c r="DK5" s="307"/>
      <c r="DL5" s="307"/>
      <c r="DM5" s="307"/>
      <c r="DN5" s="307"/>
      <c r="DO5" s="307"/>
      <c r="DP5" s="307"/>
      <c r="DQ5" s="307"/>
      <c r="DR5" s="307"/>
      <c r="DS5" s="307"/>
      <c r="DT5" s="307"/>
      <c r="DU5" s="307"/>
      <c r="DV5" s="307"/>
      <c r="DW5" s="307"/>
      <c r="DX5" s="307"/>
      <c r="DY5" s="307"/>
      <c r="DZ5" s="307"/>
      <c r="EA5" s="307"/>
      <c r="EB5" s="307"/>
      <c r="EC5" s="307"/>
      <c r="ED5" s="307"/>
      <c r="EE5" s="307"/>
      <c r="EF5" s="307"/>
      <c r="EG5" s="307"/>
      <c r="EH5" s="307"/>
      <c r="EI5" s="307"/>
      <c r="EJ5" s="307"/>
      <c r="EK5" s="307"/>
      <c r="EL5" s="307"/>
      <c r="EM5" s="307"/>
      <c r="EN5" s="307"/>
      <c r="EO5" s="307"/>
      <c r="EP5" s="307"/>
      <c r="EQ5" s="307"/>
      <c r="ER5" s="307"/>
      <c r="ES5" s="307"/>
      <c r="ET5" s="307"/>
      <c r="EU5" s="307"/>
      <c r="EV5" s="307"/>
      <c r="EW5" s="307"/>
      <c r="EX5" s="307"/>
      <c r="EY5" s="307"/>
      <c r="EZ5" s="307"/>
      <c r="FA5" s="307"/>
      <c r="FB5" s="307"/>
      <c r="FC5" s="307"/>
      <c r="FD5" s="307"/>
      <c r="FE5" s="307"/>
      <c r="FF5" s="307"/>
      <c r="FG5" s="307"/>
      <c r="FH5" s="307"/>
      <c r="FI5" s="307"/>
      <c r="FJ5" s="307"/>
      <c r="FK5" s="307"/>
      <c r="FL5" s="307"/>
      <c r="FM5" s="307"/>
      <c r="FN5" s="307"/>
      <c r="FO5" s="307"/>
      <c r="FP5" s="307"/>
      <c r="FQ5" s="307"/>
      <c r="FR5" s="307"/>
      <c r="FS5" s="307"/>
      <c r="FT5" s="307"/>
      <c r="FU5" s="307"/>
      <c r="FV5" s="307"/>
      <c r="FW5" s="307"/>
      <c r="FX5" s="307"/>
      <c r="FY5" s="307"/>
      <c r="FZ5" s="307"/>
      <c r="GA5" s="307"/>
      <c r="GB5" s="307"/>
      <c r="GC5" s="307"/>
      <c r="GD5" s="307"/>
      <c r="GE5" s="307"/>
      <c r="GF5" s="307"/>
      <c r="GG5" s="307"/>
      <c r="GH5" s="307"/>
      <c r="GI5" s="307"/>
      <c r="GJ5" s="307"/>
      <c r="GK5" s="307"/>
      <c r="GL5" s="307"/>
      <c r="GM5" s="307"/>
      <c r="GN5" s="307"/>
      <c r="GO5" s="307"/>
      <c r="GP5" s="307"/>
      <c r="GQ5" s="307"/>
      <c r="GR5" s="307"/>
      <c r="GS5" s="307"/>
      <c r="GT5" s="307"/>
      <c r="GU5" s="307"/>
      <c r="GV5" s="307"/>
      <c r="GW5" s="307"/>
      <c r="GX5" s="307"/>
      <c r="GY5" s="307"/>
      <c r="GZ5" s="307"/>
      <c r="HA5" s="307"/>
      <c r="HB5" s="307"/>
      <c r="HC5" s="307"/>
      <c r="HD5" s="307"/>
      <c r="HE5" s="307"/>
      <c r="HF5" s="307"/>
      <c r="HG5" s="307"/>
      <c r="HH5" s="307"/>
      <c r="HI5" s="307"/>
      <c r="HJ5" s="307"/>
      <c r="HK5" s="307"/>
      <c r="HL5" s="307"/>
      <c r="HM5" s="307"/>
      <c r="HN5" s="307"/>
      <c r="HO5" s="307"/>
      <c r="HP5" s="307"/>
      <c r="HQ5" s="307"/>
      <c r="HR5" s="307"/>
      <c r="HS5" s="307"/>
      <c r="HT5" s="307"/>
      <c r="HU5" s="307"/>
      <c r="HV5" s="307"/>
      <c r="HW5" s="307"/>
      <c r="HX5" s="307"/>
      <c r="HY5" s="307"/>
      <c r="HZ5" s="307"/>
      <c r="IA5" s="307"/>
      <c r="IB5" s="307"/>
      <c r="IC5" s="307"/>
    </row>
    <row r="6" spans="1:246" ht="16.5" customHeight="1">
      <c r="A6" s="410"/>
      <c r="B6" s="413"/>
      <c r="C6" s="416"/>
      <c r="D6" s="416"/>
      <c r="E6" s="406" t="s">
        <v>570</v>
      </c>
      <c r="F6" s="406" t="s">
        <v>406</v>
      </c>
      <c r="G6" s="407"/>
      <c r="H6" s="408" t="s">
        <v>571</v>
      </c>
      <c r="I6" s="314" t="s">
        <v>406</v>
      </c>
      <c r="J6" s="315"/>
      <c r="K6" s="402" t="s">
        <v>415</v>
      </c>
      <c r="L6" s="393"/>
      <c r="M6" s="393"/>
      <c r="N6" s="393"/>
      <c r="O6" s="391"/>
      <c r="P6" s="391"/>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c r="DP6" s="307"/>
      <c r="DQ6" s="307"/>
      <c r="DR6" s="307"/>
      <c r="DS6" s="307"/>
      <c r="DT6" s="307"/>
      <c r="DU6" s="307"/>
      <c r="DV6" s="307"/>
      <c r="DW6" s="307"/>
      <c r="DX6" s="307"/>
      <c r="DY6" s="307"/>
      <c r="DZ6" s="307"/>
      <c r="EA6" s="307"/>
      <c r="EB6" s="307"/>
      <c r="EC6" s="307"/>
      <c r="ED6" s="307"/>
      <c r="EE6" s="307"/>
      <c r="EF6" s="307"/>
      <c r="EG6" s="307"/>
      <c r="EH6" s="307"/>
      <c r="EI6" s="307"/>
      <c r="EJ6" s="307"/>
      <c r="EK6" s="307"/>
      <c r="EL6" s="307"/>
      <c r="EM6" s="307"/>
      <c r="EN6" s="307"/>
      <c r="EO6" s="307"/>
      <c r="EP6" s="307"/>
      <c r="EQ6" s="307"/>
      <c r="ER6" s="307"/>
      <c r="ES6" s="307"/>
      <c r="ET6" s="307"/>
      <c r="EU6" s="307"/>
      <c r="EV6" s="307"/>
      <c r="EW6" s="307"/>
      <c r="EX6" s="307"/>
      <c r="EY6" s="307"/>
      <c r="EZ6" s="307"/>
      <c r="FA6" s="307"/>
      <c r="FB6" s="307"/>
      <c r="FC6" s="307"/>
      <c r="FD6" s="307"/>
      <c r="FE6" s="307"/>
      <c r="FF6" s="307"/>
      <c r="FG6" s="307"/>
      <c r="FH6" s="307"/>
      <c r="FI6" s="307"/>
      <c r="FJ6" s="307"/>
      <c r="FK6" s="307"/>
      <c r="FL6" s="307"/>
      <c r="FM6" s="307"/>
      <c r="FN6" s="307"/>
      <c r="FO6" s="307"/>
      <c r="FP6" s="307"/>
      <c r="FQ6" s="307"/>
      <c r="FR6" s="307"/>
      <c r="FS6" s="307"/>
      <c r="FT6" s="307"/>
      <c r="FU6" s="307"/>
      <c r="FV6" s="307"/>
      <c r="FW6" s="307"/>
      <c r="FX6" s="307"/>
      <c r="FY6" s="307"/>
      <c r="FZ6" s="307"/>
      <c r="GA6" s="307"/>
      <c r="GB6" s="307"/>
      <c r="GC6" s="307"/>
      <c r="GD6" s="307"/>
      <c r="GE6" s="307"/>
      <c r="GF6" s="307"/>
      <c r="GG6" s="307"/>
      <c r="GH6" s="307"/>
      <c r="GI6" s="307"/>
      <c r="GJ6" s="307"/>
      <c r="GK6" s="307"/>
      <c r="GL6" s="307"/>
      <c r="GM6" s="307"/>
      <c r="GN6" s="307"/>
      <c r="GO6" s="307"/>
      <c r="GP6" s="307"/>
      <c r="GQ6" s="307"/>
      <c r="GR6" s="307"/>
      <c r="GS6" s="307"/>
      <c r="GT6" s="307"/>
      <c r="GU6" s="307"/>
      <c r="GV6" s="307"/>
      <c r="GW6" s="307"/>
      <c r="GX6" s="307"/>
      <c r="GY6" s="307"/>
      <c r="GZ6" s="307"/>
      <c r="HA6" s="307"/>
      <c r="HB6" s="307"/>
      <c r="HC6" s="307"/>
      <c r="HD6" s="307"/>
      <c r="HE6" s="307"/>
      <c r="HF6" s="307"/>
      <c r="HG6" s="307"/>
      <c r="HH6" s="307"/>
      <c r="HI6" s="307"/>
      <c r="HJ6" s="307"/>
      <c r="HK6" s="307"/>
      <c r="HL6" s="307"/>
      <c r="HM6" s="307"/>
      <c r="HN6" s="307"/>
      <c r="HO6" s="307"/>
      <c r="HP6" s="307"/>
      <c r="HQ6" s="307"/>
      <c r="HR6" s="307"/>
      <c r="HS6" s="307"/>
      <c r="HT6" s="307"/>
      <c r="HU6" s="307"/>
      <c r="HV6" s="307"/>
      <c r="HW6" s="307"/>
      <c r="HX6" s="307"/>
      <c r="HY6" s="307"/>
      <c r="HZ6" s="307"/>
      <c r="IA6" s="307"/>
      <c r="IB6" s="307"/>
      <c r="IC6" s="307"/>
    </row>
    <row r="7" spans="1:246" ht="9" customHeight="1">
      <c r="A7" s="410"/>
      <c r="B7" s="413"/>
      <c r="C7" s="416"/>
      <c r="D7" s="416"/>
      <c r="E7" s="406"/>
      <c r="F7" s="406"/>
      <c r="G7" s="407"/>
      <c r="H7" s="408"/>
      <c r="I7" s="405" t="s">
        <v>359</v>
      </c>
      <c r="J7" s="405" t="s">
        <v>360</v>
      </c>
      <c r="K7" s="403"/>
      <c r="L7" s="393"/>
      <c r="M7" s="393"/>
      <c r="N7" s="393"/>
      <c r="O7" s="391"/>
      <c r="P7" s="391"/>
    </row>
    <row r="8" spans="1:246" ht="100.5" customHeight="1">
      <c r="A8" s="411"/>
      <c r="B8" s="414"/>
      <c r="C8" s="417"/>
      <c r="D8" s="417"/>
      <c r="E8" s="406"/>
      <c r="F8" s="365" t="s">
        <v>407</v>
      </c>
      <c r="G8" s="366" t="s">
        <v>408</v>
      </c>
      <c r="H8" s="408"/>
      <c r="I8" s="405"/>
      <c r="J8" s="405"/>
      <c r="K8" s="404"/>
      <c r="L8" s="394"/>
      <c r="M8" s="394"/>
      <c r="N8" s="394"/>
      <c r="O8" s="316" t="s">
        <v>416</v>
      </c>
      <c r="P8" s="367" t="s">
        <v>608</v>
      </c>
    </row>
    <row r="9" spans="1:246">
      <c r="A9" s="317" t="s">
        <v>23</v>
      </c>
      <c r="B9" s="317" t="s">
        <v>57</v>
      </c>
      <c r="C9" s="318" t="s">
        <v>25</v>
      </c>
      <c r="D9" s="318" t="s">
        <v>619</v>
      </c>
      <c r="E9" s="318">
        <v>3</v>
      </c>
      <c r="F9" s="318" t="s">
        <v>409</v>
      </c>
      <c r="G9" s="318" t="s">
        <v>410</v>
      </c>
      <c r="H9" s="318">
        <v>4</v>
      </c>
      <c r="I9" s="318" t="s">
        <v>614</v>
      </c>
      <c r="J9" s="318" t="s">
        <v>615</v>
      </c>
      <c r="K9" s="318">
        <v>5</v>
      </c>
      <c r="L9" s="319">
        <v>6</v>
      </c>
      <c r="M9" s="319" t="s">
        <v>616</v>
      </c>
      <c r="N9" s="319">
        <v>8</v>
      </c>
      <c r="O9" s="319" t="s">
        <v>617</v>
      </c>
      <c r="P9" s="319" t="s">
        <v>618</v>
      </c>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c r="CZ9" s="320"/>
      <c r="DA9" s="320"/>
      <c r="DB9" s="320"/>
      <c r="DC9" s="320"/>
      <c r="DD9" s="320"/>
      <c r="DE9" s="320"/>
      <c r="DF9" s="320"/>
      <c r="DG9" s="320"/>
      <c r="DH9" s="320"/>
      <c r="DI9" s="320"/>
      <c r="DJ9" s="320"/>
      <c r="DK9" s="320"/>
      <c r="DL9" s="320"/>
      <c r="DM9" s="320"/>
      <c r="DN9" s="320"/>
      <c r="DO9" s="320"/>
      <c r="DP9" s="320"/>
      <c r="DQ9" s="320"/>
      <c r="DR9" s="320"/>
      <c r="DS9" s="320"/>
      <c r="DT9" s="320"/>
      <c r="DU9" s="320"/>
      <c r="DV9" s="320"/>
      <c r="DW9" s="320"/>
      <c r="DX9" s="320"/>
      <c r="DY9" s="320"/>
      <c r="DZ9" s="320"/>
      <c r="EA9" s="320"/>
      <c r="EB9" s="320"/>
      <c r="EC9" s="320"/>
      <c r="ED9" s="320"/>
      <c r="EE9" s="320"/>
      <c r="EF9" s="320"/>
      <c r="EG9" s="320"/>
      <c r="EH9" s="320"/>
      <c r="EI9" s="320"/>
      <c r="EJ9" s="320"/>
      <c r="EK9" s="320"/>
      <c r="EL9" s="320"/>
      <c r="EM9" s="320"/>
      <c r="EN9" s="320"/>
      <c r="EO9" s="320"/>
      <c r="EP9" s="320"/>
      <c r="EQ9" s="320"/>
      <c r="ER9" s="320"/>
      <c r="ES9" s="320"/>
      <c r="ET9" s="320"/>
      <c r="EU9" s="320"/>
      <c r="EV9" s="320"/>
      <c r="EW9" s="320"/>
      <c r="EX9" s="320"/>
      <c r="EY9" s="320"/>
      <c r="EZ9" s="320"/>
      <c r="FA9" s="320"/>
      <c r="FB9" s="320"/>
      <c r="FC9" s="320"/>
      <c r="FD9" s="320"/>
      <c r="FE9" s="320"/>
      <c r="FF9" s="320"/>
      <c r="FG9" s="320"/>
      <c r="FH9" s="320"/>
      <c r="FI9" s="320"/>
      <c r="FJ9" s="320"/>
      <c r="FK9" s="320"/>
      <c r="FL9" s="320"/>
      <c r="FM9" s="320"/>
      <c r="FN9" s="320"/>
      <c r="FO9" s="320"/>
      <c r="FP9" s="320"/>
      <c r="FQ9" s="320"/>
      <c r="FR9" s="320"/>
      <c r="FS9" s="320"/>
      <c r="FT9" s="320"/>
      <c r="FU9" s="320"/>
      <c r="FV9" s="320"/>
      <c r="FW9" s="320"/>
      <c r="FX9" s="320"/>
      <c r="FY9" s="320"/>
      <c r="FZ9" s="320"/>
      <c r="GA9" s="320"/>
      <c r="GB9" s="320"/>
      <c r="GC9" s="320"/>
      <c r="GD9" s="320"/>
      <c r="GE9" s="320"/>
      <c r="GF9" s="320"/>
      <c r="GG9" s="320"/>
      <c r="GH9" s="320"/>
      <c r="GI9" s="320"/>
      <c r="GJ9" s="320"/>
      <c r="GK9" s="320"/>
      <c r="GL9" s="320"/>
      <c r="GM9" s="320"/>
      <c r="GN9" s="320"/>
      <c r="GO9" s="320"/>
      <c r="GP9" s="320"/>
      <c r="GQ9" s="320"/>
      <c r="GR9" s="320"/>
      <c r="GS9" s="320"/>
      <c r="GT9" s="320"/>
      <c r="GU9" s="320"/>
      <c r="GV9" s="320"/>
      <c r="GW9" s="320"/>
      <c r="GX9" s="320"/>
      <c r="GY9" s="320"/>
      <c r="GZ9" s="320"/>
      <c r="HA9" s="320"/>
      <c r="HB9" s="320"/>
      <c r="HC9" s="320"/>
      <c r="HD9" s="320"/>
      <c r="HE9" s="320"/>
      <c r="HF9" s="320"/>
      <c r="HG9" s="320"/>
      <c r="HH9" s="320"/>
      <c r="HI9" s="320"/>
      <c r="HJ9" s="320"/>
      <c r="HK9" s="320"/>
      <c r="HL9" s="320"/>
      <c r="HM9" s="320"/>
      <c r="HN9" s="320"/>
      <c r="HO9" s="320"/>
      <c r="HP9" s="320"/>
      <c r="HQ9" s="320"/>
      <c r="HR9" s="320"/>
      <c r="HS9" s="320"/>
      <c r="HT9" s="320"/>
      <c r="HU9" s="320"/>
      <c r="HV9" s="320"/>
      <c r="HW9" s="320"/>
      <c r="HX9" s="320"/>
      <c r="HY9" s="320"/>
      <c r="HZ9" s="320"/>
      <c r="IA9" s="320"/>
      <c r="IB9" s="320"/>
      <c r="IC9" s="320"/>
      <c r="ID9" s="320"/>
      <c r="IE9" s="320"/>
      <c r="IF9" s="320"/>
      <c r="IG9" s="320"/>
      <c r="IH9" s="320"/>
      <c r="II9" s="320"/>
      <c r="IJ9" s="320"/>
      <c r="IK9" s="320"/>
      <c r="IL9" s="320"/>
    </row>
    <row r="10" spans="1:246" ht="21.75" customHeight="1">
      <c r="A10" s="321"/>
      <c r="B10" s="322" t="s">
        <v>361</v>
      </c>
      <c r="C10" s="323">
        <f t="shared" ref="C10:L10" si="0">C11+C30+C49+C50+C51+C52+C54+C55+C56+C57+C58+C53</f>
        <v>4116749.1100000003</v>
      </c>
      <c r="D10" s="323">
        <f t="shared" si="0"/>
        <v>10441085.800000001</v>
      </c>
      <c r="E10" s="323">
        <f t="shared" si="0"/>
        <v>2584699</v>
      </c>
      <c r="F10" s="323">
        <f t="shared" si="0"/>
        <v>1852220</v>
      </c>
      <c r="G10" s="323">
        <f t="shared" si="0"/>
        <v>732479</v>
      </c>
      <c r="H10" s="323">
        <f t="shared" si="0"/>
        <v>7842264.7999999998</v>
      </c>
      <c r="I10" s="323">
        <f t="shared" si="0"/>
        <v>6401124.7999999998</v>
      </c>
      <c r="J10" s="323">
        <f t="shared" si="0"/>
        <v>1441140</v>
      </c>
      <c r="K10" s="323">
        <f t="shared" si="0"/>
        <v>14122</v>
      </c>
      <c r="L10" s="323">
        <f t="shared" si="0"/>
        <v>3122020.6068989998</v>
      </c>
      <c r="M10" s="324">
        <f>IFERROR(L10/D10,"")</f>
        <v>0.29901302093494908</v>
      </c>
      <c r="N10" s="323">
        <f>N11+N30+N49+N50+N51+N52+N54+N55+N56+N57+N58</f>
        <v>4489000</v>
      </c>
      <c r="O10" s="324">
        <f>IFERROR(N10/C10,"")</f>
        <v>1.0904235065226018</v>
      </c>
      <c r="P10" s="324">
        <f>IFERROR(N10/D10,"")</f>
        <v>0.42993612790731017</v>
      </c>
      <c r="Q10" s="325"/>
      <c r="R10" s="326"/>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327"/>
      <c r="BT10" s="327"/>
      <c r="BU10" s="327"/>
      <c r="BV10" s="327"/>
      <c r="BW10" s="327"/>
      <c r="BX10" s="327"/>
      <c r="BY10" s="327"/>
      <c r="BZ10" s="327"/>
      <c r="CA10" s="327"/>
      <c r="CB10" s="327"/>
      <c r="CC10" s="327"/>
      <c r="CD10" s="327"/>
      <c r="CE10" s="327"/>
      <c r="CF10" s="327"/>
      <c r="CG10" s="327"/>
      <c r="CH10" s="327"/>
      <c r="CI10" s="327"/>
      <c r="CJ10" s="327"/>
      <c r="CK10" s="327"/>
      <c r="CL10" s="327"/>
      <c r="CM10" s="327"/>
      <c r="CN10" s="327"/>
      <c r="CO10" s="327"/>
      <c r="CP10" s="327"/>
      <c r="CQ10" s="327"/>
      <c r="CR10" s="327"/>
      <c r="CS10" s="327"/>
      <c r="CT10" s="327"/>
      <c r="CU10" s="327"/>
      <c r="CV10" s="327"/>
      <c r="CW10" s="327"/>
      <c r="CX10" s="327"/>
      <c r="CY10" s="327"/>
      <c r="CZ10" s="327"/>
      <c r="DA10" s="327"/>
      <c r="DB10" s="327"/>
      <c r="DC10" s="327"/>
      <c r="DD10" s="327"/>
      <c r="DE10" s="327"/>
      <c r="DF10" s="327"/>
      <c r="DG10" s="327"/>
      <c r="DH10" s="327"/>
      <c r="DI10" s="327"/>
      <c r="DJ10" s="327"/>
      <c r="DK10" s="327"/>
      <c r="DL10" s="327"/>
      <c r="DM10" s="327"/>
      <c r="DN10" s="327"/>
      <c r="DO10" s="327"/>
      <c r="DP10" s="327"/>
      <c r="DQ10" s="327"/>
      <c r="DR10" s="327"/>
      <c r="DS10" s="327"/>
      <c r="DT10" s="327"/>
      <c r="DU10" s="327"/>
      <c r="DV10" s="327"/>
      <c r="DW10" s="327"/>
      <c r="DX10" s="327"/>
      <c r="DY10" s="327"/>
      <c r="DZ10" s="327"/>
      <c r="EA10" s="327"/>
      <c r="EB10" s="327"/>
      <c r="EC10" s="327"/>
      <c r="ED10" s="327"/>
      <c r="EE10" s="327"/>
      <c r="EF10" s="327"/>
      <c r="EG10" s="327"/>
      <c r="EH10" s="327"/>
      <c r="EI10" s="327"/>
      <c r="EJ10" s="327"/>
      <c r="EK10" s="327"/>
      <c r="EL10" s="327"/>
      <c r="EM10" s="327"/>
      <c r="EN10" s="327"/>
      <c r="EO10" s="327"/>
      <c r="EP10" s="327"/>
      <c r="EQ10" s="327"/>
      <c r="ER10" s="327"/>
      <c r="ES10" s="327"/>
      <c r="ET10" s="327"/>
      <c r="EU10" s="327"/>
      <c r="EV10" s="327"/>
      <c r="EW10" s="327"/>
      <c r="EX10" s="327"/>
      <c r="EY10" s="327"/>
      <c r="EZ10" s="327"/>
      <c r="FA10" s="327"/>
      <c r="FB10" s="327"/>
      <c r="FC10" s="327"/>
      <c r="FD10" s="327"/>
      <c r="FE10" s="327"/>
      <c r="FF10" s="327"/>
      <c r="FG10" s="327"/>
      <c r="FH10" s="327"/>
      <c r="FI10" s="327"/>
      <c r="FJ10" s="327"/>
      <c r="FK10" s="327"/>
      <c r="FL10" s="327"/>
      <c r="FM10" s="327"/>
      <c r="FN10" s="327"/>
      <c r="FO10" s="327"/>
      <c r="FP10" s="327"/>
      <c r="FQ10" s="327"/>
      <c r="FR10" s="327"/>
      <c r="FS10" s="327"/>
      <c r="FT10" s="327"/>
      <c r="FU10" s="327"/>
      <c r="FV10" s="327"/>
      <c r="FW10" s="327"/>
      <c r="FX10" s="327"/>
      <c r="FY10" s="327"/>
      <c r="FZ10" s="327"/>
      <c r="GA10" s="327"/>
      <c r="GB10" s="327"/>
      <c r="GC10" s="327"/>
      <c r="GD10" s="327"/>
      <c r="GE10" s="327"/>
      <c r="GF10" s="327"/>
      <c r="GG10" s="327"/>
      <c r="GH10" s="327"/>
      <c r="GI10" s="327"/>
      <c r="GJ10" s="327"/>
      <c r="GK10" s="327"/>
      <c r="GL10" s="327"/>
      <c r="GM10" s="327"/>
      <c r="GN10" s="327"/>
      <c r="GO10" s="327"/>
      <c r="GP10" s="327"/>
      <c r="GQ10" s="327"/>
      <c r="GR10" s="327"/>
      <c r="GS10" s="327"/>
      <c r="GT10" s="327"/>
      <c r="GU10" s="327"/>
      <c r="GV10" s="327"/>
      <c r="GW10" s="327"/>
      <c r="GX10" s="327"/>
      <c r="GY10" s="327"/>
      <c r="GZ10" s="327"/>
      <c r="HA10" s="327"/>
      <c r="HB10" s="327"/>
      <c r="HC10" s="327"/>
      <c r="HD10" s="327"/>
      <c r="HE10" s="327"/>
      <c r="HF10" s="327"/>
      <c r="HG10" s="327"/>
      <c r="HH10" s="327"/>
      <c r="HI10" s="327"/>
      <c r="HJ10" s="327"/>
      <c r="HK10" s="327"/>
      <c r="HL10" s="327"/>
      <c r="HM10" s="327"/>
      <c r="HN10" s="327"/>
      <c r="HO10" s="327"/>
      <c r="HP10" s="327"/>
      <c r="HQ10" s="327"/>
      <c r="HR10" s="327"/>
      <c r="HS10" s="327"/>
      <c r="HT10" s="327"/>
      <c r="HU10" s="327"/>
      <c r="HV10" s="327"/>
      <c r="HW10" s="327"/>
      <c r="HX10" s="327"/>
      <c r="HY10" s="327"/>
      <c r="HZ10" s="327"/>
      <c r="IA10" s="327"/>
      <c r="IB10" s="327"/>
      <c r="IC10" s="327"/>
      <c r="ID10" s="327"/>
      <c r="IE10" s="327"/>
      <c r="IF10" s="327"/>
      <c r="IG10" s="327"/>
      <c r="IH10" s="327"/>
      <c r="II10" s="327"/>
      <c r="IJ10" s="327"/>
      <c r="IK10" s="327"/>
      <c r="IL10" s="327"/>
    </row>
    <row r="11" spans="1:246" s="327" customFormat="1" ht="23.25" customHeight="1">
      <c r="A11" s="321" t="s">
        <v>24</v>
      </c>
      <c r="B11" s="328" t="s">
        <v>362</v>
      </c>
      <c r="C11" s="329">
        <f>C14+C22</f>
        <v>1755135.11</v>
      </c>
      <c r="D11" s="329">
        <f>D14+D22</f>
        <v>3603439</v>
      </c>
      <c r="E11" s="329">
        <f>F11+G11</f>
        <v>1466431</v>
      </c>
      <c r="F11" s="329">
        <f>F14+F22</f>
        <v>1252646</v>
      </c>
      <c r="G11" s="329">
        <f>G14+G22</f>
        <v>213785</v>
      </c>
      <c r="H11" s="329">
        <f>H14+H22</f>
        <v>2137008</v>
      </c>
      <c r="I11" s="329">
        <f>I14+I22</f>
        <v>902220</v>
      </c>
      <c r="J11" s="329">
        <f>J14+J22</f>
        <v>1234788</v>
      </c>
      <c r="K11" s="329">
        <f>K14+K22+K28+K29</f>
        <v>0</v>
      </c>
      <c r="L11" s="329">
        <f>L14+L22</f>
        <v>1150037</v>
      </c>
      <c r="M11" s="324">
        <f t="shared" ref="M11:M58" si="1">IFERROR(L11/D11,"")</f>
        <v>0.31914984546706632</v>
      </c>
      <c r="N11" s="329">
        <f>N14+N22</f>
        <v>1845000</v>
      </c>
      <c r="O11" s="324">
        <f t="shared" ref="O11:O58" si="2">IFERROR(N11/C11,"")</f>
        <v>1.0512011237698959</v>
      </c>
      <c r="P11" s="324">
        <f t="shared" ref="P11:P58" si="3">IFERROR(N11/D11,"")</f>
        <v>0.51201088737730815</v>
      </c>
      <c r="Q11" s="325"/>
      <c r="R11" s="326"/>
      <c r="S11" s="330"/>
      <c r="T11" s="330"/>
    </row>
    <row r="12" spans="1:246" s="333" customFormat="1">
      <c r="A12" s="359"/>
      <c r="B12" s="360" t="s">
        <v>36</v>
      </c>
      <c r="C12" s="361"/>
      <c r="D12" s="361"/>
      <c r="E12" s="361"/>
      <c r="F12" s="361"/>
      <c r="G12" s="361"/>
      <c r="H12" s="361"/>
      <c r="I12" s="361"/>
      <c r="J12" s="361"/>
      <c r="K12" s="361"/>
      <c r="L12" s="361"/>
      <c r="M12" s="324" t="str">
        <f t="shared" si="1"/>
        <v/>
      </c>
      <c r="N12" s="361"/>
      <c r="O12" s="324" t="str">
        <f t="shared" si="2"/>
        <v/>
      </c>
      <c r="P12" s="324" t="str">
        <f t="shared" si="3"/>
        <v/>
      </c>
      <c r="Q12" s="331"/>
      <c r="R12" s="332"/>
    </row>
    <row r="13" spans="1:246" s="333" customFormat="1" ht="33.75" customHeight="1">
      <c r="A13" s="359"/>
      <c r="B13" s="360" t="s">
        <v>412</v>
      </c>
      <c r="C13" s="361">
        <v>237761</v>
      </c>
      <c r="D13" s="361">
        <f>H13</f>
        <v>2137008</v>
      </c>
      <c r="E13" s="361"/>
      <c r="F13" s="361"/>
      <c r="G13" s="361"/>
      <c r="H13" s="361">
        <f>I13+J13</f>
        <v>2137008</v>
      </c>
      <c r="I13" s="361">
        <v>902220</v>
      </c>
      <c r="J13" s="361">
        <v>1234788</v>
      </c>
      <c r="K13" s="361"/>
      <c r="L13" s="361">
        <f>L15+L23</f>
        <v>407259</v>
      </c>
      <c r="M13" s="362">
        <f t="shared" si="1"/>
        <v>0.19057439186002112</v>
      </c>
      <c r="N13" s="361">
        <f>N15+N23</f>
        <v>758092</v>
      </c>
      <c r="O13" s="362"/>
      <c r="P13" s="362">
        <f t="shared" si="3"/>
        <v>0.35474457746531601</v>
      </c>
      <c r="Q13" s="331"/>
      <c r="R13" s="332"/>
    </row>
    <row r="14" spans="1:246" ht="35.25" customHeight="1">
      <c r="A14" s="363">
        <v>1</v>
      </c>
      <c r="B14" s="334" t="s">
        <v>363</v>
      </c>
      <c r="C14" s="335">
        <f>C16+C20</f>
        <v>549635.1100000001</v>
      </c>
      <c r="D14" s="335">
        <f>D16+D20</f>
        <v>1409443</v>
      </c>
      <c r="E14" s="335">
        <v>507223</v>
      </c>
      <c r="F14" s="335">
        <v>293438</v>
      </c>
      <c r="G14" s="335">
        <v>213785</v>
      </c>
      <c r="H14" s="335">
        <f>I14</f>
        <v>902220</v>
      </c>
      <c r="I14" s="335">
        <v>902220</v>
      </c>
      <c r="J14" s="335"/>
      <c r="K14" s="335"/>
      <c r="L14" s="335">
        <f>L16+L20</f>
        <v>328792</v>
      </c>
      <c r="M14" s="336">
        <f t="shared" si="1"/>
        <v>0.23327796867273101</v>
      </c>
      <c r="N14" s="335">
        <f>N16+N20</f>
        <v>575972</v>
      </c>
      <c r="O14" s="336">
        <f t="shared" si="2"/>
        <v>1.047917044455184</v>
      </c>
      <c r="P14" s="336">
        <f t="shared" si="3"/>
        <v>0.40865221225689863</v>
      </c>
      <c r="Q14" s="308"/>
    </row>
    <row r="15" spans="1:246" s="333" customFormat="1" ht="33.75" hidden="1" customHeight="1" outlineLevel="1">
      <c r="A15" s="359"/>
      <c r="B15" s="360" t="s">
        <v>412</v>
      </c>
      <c r="C15" s="361">
        <v>237761</v>
      </c>
      <c r="D15" s="361">
        <f>H15</f>
        <v>902220</v>
      </c>
      <c r="E15" s="361"/>
      <c r="F15" s="361"/>
      <c r="G15" s="361"/>
      <c r="H15" s="361">
        <f>I15+J15</f>
        <v>902220</v>
      </c>
      <c r="I15" s="361">
        <v>902220</v>
      </c>
      <c r="J15" s="361"/>
      <c r="K15" s="361"/>
      <c r="L15" s="361">
        <v>135759</v>
      </c>
      <c r="M15" s="362">
        <f t="shared" ref="M15" si="4">IFERROR(L15/D15,"")</f>
        <v>0.15047216865066171</v>
      </c>
      <c r="N15" s="361">
        <v>293680</v>
      </c>
      <c r="O15" s="362"/>
      <c r="P15" s="362">
        <f t="shared" ref="P15" si="5">IFERROR(N15/D15,"")</f>
        <v>0.32550819090687416</v>
      </c>
      <c r="Q15" s="331"/>
      <c r="R15" s="332"/>
    </row>
    <row r="16" spans="1:246" ht="21" customHeight="1" collapsed="1">
      <c r="A16" s="337" t="s">
        <v>89</v>
      </c>
      <c r="B16" s="334" t="s">
        <v>364</v>
      </c>
      <c r="C16" s="335">
        <f>C17+C18+C19</f>
        <v>549310.1100000001</v>
      </c>
      <c r="D16" s="335">
        <f>D17+D18+D19</f>
        <v>1389649</v>
      </c>
      <c r="E16" s="335">
        <v>493429</v>
      </c>
      <c r="F16" s="335">
        <v>279644</v>
      </c>
      <c r="G16" s="335">
        <v>213785</v>
      </c>
      <c r="H16" s="335">
        <f>H17+H18+H19</f>
        <v>896220</v>
      </c>
      <c r="I16" s="335">
        <f t="shared" ref="I16" si="6">I17+I18+I19</f>
        <v>896220</v>
      </c>
      <c r="J16" s="338"/>
      <c r="K16" s="338"/>
      <c r="L16" s="335">
        <f>L17+L18+L19</f>
        <v>323033</v>
      </c>
      <c r="M16" s="336">
        <f t="shared" si="1"/>
        <v>0.23245654118414075</v>
      </c>
      <c r="N16" s="335">
        <f>N17+N18+N19</f>
        <v>564213</v>
      </c>
      <c r="O16" s="336">
        <f t="shared" si="2"/>
        <v>1.0271301942722297</v>
      </c>
      <c r="P16" s="336">
        <f t="shared" si="3"/>
        <v>0.406011158213333</v>
      </c>
      <c r="Q16" s="308"/>
    </row>
    <row r="17" spans="1:18" ht="31.5">
      <c r="A17" s="363" t="s">
        <v>47</v>
      </c>
      <c r="B17" s="334" t="s">
        <v>411</v>
      </c>
      <c r="C17" s="335">
        <v>342367.11000000004</v>
      </c>
      <c r="D17" s="335">
        <f>E17+H17+K17</f>
        <v>847418</v>
      </c>
      <c r="E17" s="335">
        <v>341198</v>
      </c>
      <c r="F17" s="335">
        <v>127413</v>
      </c>
      <c r="G17" s="335">
        <v>213785</v>
      </c>
      <c r="H17" s="335">
        <f>I17+J17</f>
        <v>506220</v>
      </c>
      <c r="I17" s="335">
        <v>506220</v>
      </c>
      <c r="J17" s="338"/>
      <c r="K17" s="338"/>
      <c r="L17" s="335">
        <f>209485+7933</f>
        <v>217418</v>
      </c>
      <c r="M17" s="336">
        <f t="shared" si="1"/>
        <v>0.25656523699048167</v>
      </c>
      <c r="N17" s="335">
        <v>419668</v>
      </c>
      <c r="O17" s="336">
        <f t="shared" si="2"/>
        <v>1.22578363324678</v>
      </c>
      <c r="P17" s="336">
        <f t="shared" si="3"/>
        <v>0.49523139702012464</v>
      </c>
      <c r="Q17" s="308"/>
    </row>
    <row r="18" spans="1:18" ht="33" customHeight="1">
      <c r="A18" s="363" t="s">
        <v>47</v>
      </c>
      <c r="B18" s="334" t="s">
        <v>365</v>
      </c>
      <c r="C18" s="335">
        <v>132664</v>
      </c>
      <c r="D18" s="335">
        <f t="shared" ref="D18:D20" si="7">E18+H18+K18</f>
        <v>438708</v>
      </c>
      <c r="E18" s="335">
        <v>138708</v>
      </c>
      <c r="F18" s="335">
        <v>138708</v>
      </c>
      <c r="G18" s="335"/>
      <c r="H18" s="335">
        <f t="shared" ref="H18:H19" si="8">I18+J18</f>
        <v>300000</v>
      </c>
      <c r="I18" s="335">
        <v>300000</v>
      </c>
      <c r="J18" s="338"/>
      <c r="K18" s="338"/>
      <c r="L18" s="335">
        <v>73049</v>
      </c>
      <c r="M18" s="336">
        <f t="shared" si="1"/>
        <v>0.16650938665353721</v>
      </c>
      <c r="N18" s="335">
        <v>88369</v>
      </c>
      <c r="O18" s="336">
        <f t="shared" si="2"/>
        <v>0.66611137912319851</v>
      </c>
      <c r="P18" s="336">
        <f t="shared" si="3"/>
        <v>0.20143010840923803</v>
      </c>
      <c r="Q18" s="308"/>
    </row>
    <row r="19" spans="1:18">
      <c r="A19" s="363" t="s">
        <v>47</v>
      </c>
      <c r="B19" s="334" t="s">
        <v>366</v>
      </c>
      <c r="C19" s="335">
        <v>74279</v>
      </c>
      <c r="D19" s="335">
        <f t="shared" si="7"/>
        <v>103523</v>
      </c>
      <c r="E19" s="335">
        <v>13523</v>
      </c>
      <c r="F19" s="335">
        <v>13523</v>
      </c>
      <c r="G19" s="335"/>
      <c r="H19" s="335">
        <f t="shared" si="8"/>
        <v>90000</v>
      </c>
      <c r="I19" s="335">
        <v>90000</v>
      </c>
      <c r="J19" s="338"/>
      <c r="K19" s="338"/>
      <c r="L19" s="335">
        <v>32566</v>
      </c>
      <c r="M19" s="336">
        <f t="shared" si="1"/>
        <v>0.3145774368980806</v>
      </c>
      <c r="N19" s="335">
        <v>56176</v>
      </c>
      <c r="O19" s="336">
        <f t="shared" si="2"/>
        <v>0.75628374103043927</v>
      </c>
      <c r="P19" s="336">
        <f t="shared" si="3"/>
        <v>0.54264269775798613</v>
      </c>
      <c r="Q19" s="308"/>
    </row>
    <row r="20" spans="1:18">
      <c r="A20" s="337" t="s">
        <v>91</v>
      </c>
      <c r="B20" s="334" t="s">
        <v>367</v>
      </c>
      <c r="C20" s="335">
        <f>C21</f>
        <v>325</v>
      </c>
      <c r="D20" s="335">
        <f t="shared" si="7"/>
        <v>19794</v>
      </c>
      <c r="E20" s="335">
        <v>13794</v>
      </c>
      <c r="F20" s="335">
        <v>13794</v>
      </c>
      <c r="G20" s="335">
        <v>0</v>
      </c>
      <c r="H20" s="335">
        <f t="shared" ref="H20:K20" si="9">H21</f>
        <v>6000</v>
      </c>
      <c r="I20" s="335">
        <f t="shared" si="9"/>
        <v>6000</v>
      </c>
      <c r="J20" s="335">
        <f t="shared" si="9"/>
        <v>0</v>
      </c>
      <c r="K20" s="335">
        <f t="shared" si="9"/>
        <v>0</v>
      </c>
      <c r="L20" s="335">
        <f>L21</f>
        <v>5759</v>
      </c>
      <c r="M20" s="336">
        <f t="shared" si="1"/>
        <v>0.29094675154087096</v>
      </c>
      <c r="N20" s="335">
        <f>N21</f>
        <v>11759</v>
      </c>
      <c r="O20" s="336">
        <f>IFERROR(N20/C20,"")</f>
        <v>36.181538461538459</v>
      </c>
      <c r="P20" s="336">
        <f t="shared" si="3"/>
        <v>0.59406890977063753</v>
      </c>
      <c r="Q20" s="308"/>
    </row>
    <row r="21" spans="1:18" ht="57" hidden="1" customHeight="1" outlineLevel="1">
      <c r="A21" s="363" t="s">
        <v>47</v>
      </c>
      <c r="B21" s="334" t="s">
        <v>368</v>
      </c>
      <c r="C21" s="335">
        <v>325</v>
      </c>
      <c r="D21" s="335">
        <f>E21+H21</f>
        <v>19794</v>
      </c>
      <c r="E21" s="335">
        <v>13794</v>
      </c>
      <c r="F21" s="335">
        <v>13794</v>
      </c>
      <c r="G21" s="335"/>
      <c r="H21" s="335">
        <v>6000</v>
      </c>
      <c r="I21" s="335">
        <v>6000</v>
      </c>
      <c r="J21" s="338"/>
      <c r="K21" s="338"/>
      <c r="L21" s="335">
        <v>5759</v>
      </c>
      <c r="M21" s="336">
        <f t="shared" si="1"/>
        <v>0.29094675154087096</v>
      </c>
      <c r="N21" s="335">
        <v>11759</v>
      </c>
      <c r="O21" s="336">
        <f t="shared" si="2"/>
        <v>36.181538461538459</v>
      </c>
      <c r="P21" s="336">
        <f t="shared" si="3"/>
        <v>0.59406890977063753</v>
      </c>
      <c r="Q21" s="308"/>
    </row>
    <row r="22" spans="1:18" collapsed="1">
      <c r="A22" s="363">
        <v>2</v>
      </c>
      <c r="B22" s="334" t="s">
        <v>369</v>
      </c>
      <c r="C22" s="335">
        <f>C24+C25+C28+C29</f>
        <v>1205500</v>
      </c>
      <c r="D22" s="335">
        <f>D24+D25+D28+D29</f>
        <v>2193996</v>
      </c>
      <c r="E22" s="335">
        <v>959208</v>
      </c>
      <c r="F22" s="335">
        <v>959208</v>
      </c>
      <c r="G22" s="335">
        <v>0</v>
      </c>
      <c r="H22" s="335">
        <f>H24+H25+H28+H29</f>
        <v>1234788</v>
      </c>
      <c r="I22" s="338"/>
      <c r="J22" s="335">
        <f>J24+J25+J28+J29</f>
        <v>1234788</v>
      </c>
      <c r="K22" s="335">
        <f>K24+K25</f>
        <v>0</v>
      </c>
      <c r="L22" s="335">
        <f>L24+L25+L28+L29</f>
        <v>821245</v>
      </c>
      <c r="M22" s="336">
        <f t="shared" si="1"/>
        <v>0.37431472071963667</v>
      </c>
      <c r="N22" s="335">
        <f>N24+N25+N28+N29</f>
        <v>1269028</v>
      </c>
      <c r="O22" s="336">
        <f>IFERROR(N22/C22,"")</f>
        <v>1.0526984653670677</v>
      </c>
      <c r="P22" s="336">
        <f t="shared" si="3"/>
        <v>0.57840944103817871</v>
      </c>
      <c r="Q22" s="308"/>
    </row>
    <row r="23" spans="1:18" s="333" customFormat="1" ht="33.75" hidden="1" customHeight="1" outlineLevel="1">
      <c r="A23" s="359"/>
      <c r="B23" s="360" t="s">
        <v>412</v>
      </c>
      <c r="C23" s="361"/>
      <c r="D23" s="361">
        <f>H23</f>
        <v>1234788</v>
      </c>
      <c r="E23" s="361"/>
      <c r="F23" s="361"/>
      <c r="G23" s="361"/>
      <c r="H23" s="361">
        <f>I23+J23</f>
        <v>1234788</v>
      </c>
      <c r="I23" s="361"/>
      <c r="J23" s="361">
        <v>1234788</v>
      </c>
      <c r="K23" s="361"/>
      <c r="L23" s="361">
        <v>271500</v>
      </c>
      <c r="M23" s="362">
        <f t="shared" ref="M23" si="10">IFERROR(L23/D23,"")</f>
        <v>0.21987580054227931</v>
      </c>
      <c r="N23" s="361">
        <v>464412</v>
      </c>
      <c r="O23" s="362"/>
      <c r="P23" s="362">
        <f t="shared" ref="P23" si="11">IFERROR(N23/D23,"")</f>
        <v>0.37610666770328188</v>
      </c>
      <c r="Q23" s="331"/>
      <c r="R23" s="332"/>
    </row>
    <row r="24" spans="1:18" ht="31.5" collapsed="1">
      <c r="A24" s="363" t="s">
        <v>98</v>
      </c>
      <c r="B24" s="334" t="s">
        <v>370</v>
      </c>
      <c r="C24" s="335">
        <v>324829</v>
      </c>
      <c r="D24" s="335">
        <f>E24+H24</f>
        <v>1332097</v>
      </c>
      <c r="E24" s="335">
        <v>483339</v>
      </c>
      <c r="F24" s="335">
        <v>483339</v>
      </c>
      <c r="G24" s="335"/>
      <c r="H24" s="335">
        <f>J24</f>
        <v>848758</v>
      </c>
      <c r="I24" s="338"/>
      <c r="J24" s="335">
        <v>848758</v>
      </c>
      <c r="K24" s="335"/>
      <c r="L24" s="335">
        <v>517911</v>
      </c>
      <c r="M24" s="336">
        <f t="shared" si="1"/>
        <v>0.38879375901304486</v>
      </c>
      <c r="N24" s="335">
        <v>636340</v>
      </c>
      <c r="O24" s="336">
        <f t="shared" si="2"/>
        <v>1.9589999661360284</v>
      </c>
      <c r="P24" s="336">
        <f t="shared" si="3"/>
        <v>0.47769794541989058</v>
      </c>
      <c r="Q24" s="308"/>
    </row>
    <row r="25" spans="1:18" ht="20.25" customHeight="1">
      <c r="A25" s="337" t="s">
        <v>99</v>
      </c>
      <c r="B25" s="334" t="s">
        <v>371</v>
      </c>
      <c r="C25" s="335">
        <f>C26+C27</f>
        <v>327820</v>
      </c>
      <c r="D25" s="335">
        <f t="shared" ref="D25" si="12">D26+D27</f>
        <v>40089</v>
      </c>
      <c r="E25" s="335">
        <v>40089</v>
      </c>
      <c r="F25" s="335">
        <v>40089</v>
      </c>
      <c r="G25" s="335">
        <v>0</v>
      </c>
      <c r="H25" s="335">
        <f>H26+H27</f>
        <v>0</v>
      </c>
      <c r="I25" s="338"/>
      <c r="J25" s="335">
        <f>J26+J27</f>
        <v>0</v>
      </c>
      <c r="K25" s="335"/>
      <c r="L25" s="335">
        <f>L26+L27</f>
        <v>37525</v>
      </c>
      <c r="M25" s="336">
        <f t="shared" si="1"/>
        <v>0.93604230586944048</v>
      </c>
      <c r="N25" s="335">
        <f>N26+N27</f>
        <v>37525</v>
      </c>
      <c r="O25" s="336">
        <f t="shared" si="2"/>
        <v>0.11446830577756086</v>
      </c>
      <c r="P25" s="336">
        <f t="shared" si="3"/>
        <v>0.93604230586944048</v>
      </c>
      <c r="Q25" s="308"/>
      <c r="R25" s="339"/>
    </row>
    <row r="26" spans="1:18" ht="31.5">
      <c r="A26" s="364" t="s">
        <v>47</v>
      </c>
      <c r="B26" s="334" t="s">
        <v>372</v>
      </c>
      <c r="C26" s="335">
        <v>146097</v>
      </c>
      <c r="D26" s="335">
        <f>E26+H26+K26</f>
        <v>0</v>
      </c>
      <c r="E26" s="335">
        <v>0</v>
      </c>
      <c r="F26" s="335"/>
      <c r="G26" s="335"/>
      <c r="H26" s="335"/>
      <c r="I26" s="338"/>
      <c r="J26" s="335"/>
      <c r="K26" s="335"/>
      <c r="L26" s="335"/>
      <c r="M26" s="336" t="str">
        <f t="shared" si="1"/>
        <v/>
      </c>
      <c r="N26" s="335"/>
      <c r="O26" s="336">
        <f t="shared" si="2"/>
        <v>0</v>
      </c>
      <c r="P26" s="336" t="str">
        <f t="shared" si="3"/>
        <v/>
      </c>
      <c r="Q26" s="308"/>
    </row>
    <row r="27" spans="1:18" ht="31.5">
      <c r="A27" s="364" t="s">
        <v>47</v>
      </c>
      <c r="B27" s="334" t="s">
        <v>373</v>
      </c>
      <c r="C27" s="335">
        <v>181723</v>
      </c>
      <c r="D27" s="335">
        <f t="shared" ref="D27:D28" si="13">E27+H27+K27</f>
        <v>40089</v>
      </c>
      <c r="E27" s="335">
        <v>40089</v>
      </c>
      <c r="F27" s="335">
        <v>40089</v>
      </c>
      <c r="G27" s="335"/>
      <c r="H27" s="335"/>
      <c r="I27" s="338"/>
      <c r="J27" s="335"/>
      <c r="K27" s="335"/>
      <c r="L27" s="335">
        <v>37525</v>
      </c>
      <c r="M27" s="336">
        <f t="shared" si="1"/>
        <v>0.93604230586944048</v>
      </c>
      <c r="N27" s="335">
        <v>37525</v>
      </c>
      <c r="O27" s="336">
        <f t="shared" si="2"/>
        <v>0.2064956004468339</v>
      </c>
      <c r="P27" s="336">
        <f t="shared" si="3"/>
        <v>0.93604230586944048</v>
      </c>
      <c r="Q27" s="308"/>
    </row>
    <row r="28" spans="1:18" ht="22.5" customHeight="1">
      <c r="A28" s="337" t="s">
        <v>100</v>
      </c>
      <c r="B28" s="334" t="s">
        <v>374</v>
      </c>
      <c r="C28" s="335">
        <v>251061</v>
      </c>
      <c r="D28" s="335">
        <f t="shared" si="13"/>
        <v>80265</v>
      </c>
      <c r="E28" s="335">
        <v>80265</v>
      </c>
      <c r="F28" s="335">
        <v>80265</v>
      </c>
      <c r="G28" s="335"/>
      <c r="H28" s="335">
        <v>0</v>
      </c>
      <c r="I28" s="338"/>
      <c r="J28" s="335"/>
      <c r="K28" s="335"/>
      <c r="L28" s="335">
        <v>80046</v>
      </c>
      <c r="M28" s="336">
        <f t="shared" si="1"/>
        <v>0.99727153803027468</v>
      </c>
      <c r="N28" s="335">
        <v>80046</v>
      </c>
      <c r="O28" s="336">
        <f t="shared" si="2"/>
        <v>0.31883088173790436</v>
      </c>
      <c r="P28" s="336">
        <f t="shared" si="3"/>
        <v>0.99727153803027468</v>
      </c>
      <c r="Q28" s="308"/>
    </row>
    <row r="29" spans="1:18" ht="21" customHeight="1">
      <c r="A29" s="337" t="s">
        <v>101</v>
      </c>
      <c r="B29" s="334" t="s">
        <v>375</v>
      </c>
      <c r="C29" s="335">
        <v>301790</v>
      </c>
      <c r="D29" s="335">
        <f>E29+H29+K29</f>
        <v>741545</v>
      </c>
      <c r="E29" s="335">
        <v>355515</v>
      </c>
      <c r="F29" s="335">
        <v>355515</v>
      </c>
      <c r="G29" s="335"/>
      <c r="H29" s="335">
        <f>J29</f>
        <v>386030</v>
      </c>
      <c r="I29" s="338"/>
      <c r="J29" s="335">
        <v>386030</v>
      </c>
      <c r="K29" s="335"/>
      <c r="L29" s="335">
        <v>185763</v>
      </c>
      <c r="M29" s="336">
        <f t="shared" si="1"/>
        <v>0.25050806087290722</v>
      </c>
      <c r="N29" s="335">
        <v>515117</v>
      </c>
      <c r="O29" s="336">
        <f t="shared" si="2"/>
        <v>1.7068723284403062</v>
      </c>
      <c r="P29" s="336">
        <f t="shared" si="3"/>
        <v>0.69465372971296413</v>
      </c>
      <c r="Q29" s="308"/>
    </row>
    <row r="30" spans="1:18" s="327" customFormat="1" ht="20.25" customHeight="1">
      <c r="A30" s="321" t="s">
        <v>55</v>
      </c>
      <c r="B30" s="328" t="s">
        <v>376</v>
      </c>
      <c r="C30" s="329">
        <f>C31+C44</f>
        <v>2355093</v>
      </c>
      <c r="D30" s="329">
        <f>D31+D44</f>
        <v>5184984.8</v>
      </c>
      <c r="E30" s="329">
        <f t="shared" ref="E30:L30" si="14">E31+E44</f>
        <v>507343</v>
      </c>
      <c r="F30" s="329">
        <f t="shared" si="14"/>
        <v>289877</v>
      </c>
      <c r="G30" s="329">
        <f t="shared" si="14"/>
        <v>217466</v>
      </c>
      <c r="H30" s="329">
        <f t="shared" si="14"/>
        <v>4663519.8</v>
      </c>
      <c r="I30" s="329">
        <f t="shared" si="14"/>
        <v>4457167.8</v>
      </c>
      <c r="J30" s="329">
        <f t="shared" si="14"/>
        <v>206352</v>
      </c>
      <c r="K30" s="329">
        <f t="shared" si="14"/>
        <v>14122</v>
      </c>
      <c r="L30" s="329">
        <f t="shared" si="14"/>
        <v>1965858.6068989998</v>
      </c>
      <c r="M30" s="324">
        <f t="shared" si="1"/>
        <v>0.37914452649870833</v>
      </c>
      <c r="N30" s="329">
        <f>N31+N44</f>
        <v>2635732</v>
      </c>
      <c r="O30" s="324">
        <f>IFERROR(N30/C30,"")</f>
        <v>1.119162597825224</v>
      </c>
      <c r="P30" s="324">
        <f>IFERROR(N30/D30,"")</f>
        <v>0.50833938799589151</v>
      </c>
      <c r="Q30" s="340"/>
      <c r="R30" s="340"/>
    </row>
    <row r="31" spans="1:18" s="327" customFormat="1" ht="39" customHeight="1">
      <c r="A31" s="341">
        <v>1</v>
      </c>
      <c r="B31" s="328" t="s">
        <v>377</v>
      </c>
      <c r="C31" s="329">
        <f>SUM(C32:C43)</f>
        <v>2172998</v>
      </c>
      <c r="D31" s="329">
        <f>SUM(D32:D43)</f>
        <v>4747345.8</v>
      </c>
      <c r="E31" s="329">
        <f>SUM(E32:E43)</f>
        <v>276056</v>
      </c>
      <c r="F31" s="329">
        <f>SUM(F32:F43)</f>
        <v>139940</v>
      </c>
      <c r="G31" s="329">
        <f>SUM(G32:G43)</f>
        <v>136116</v>
      </c>
      <c r="H31" s="329">
        <f>I31+J31</f>
        <v>4457167.8</v>
      </c>
      <c r="I31" s="329">
        <f>SUM(I32:I43)</f>
        <v>4457167.8</v>
      </c>
      <c r="J31" s="329"/>
      <c r="K31" s="329">
        <f>SUM(K32:K43)</f>
        <v>14122</v>
      </c>
      <c r="L31" s="329">
        <f>SUM(L32:L43)</f>
        <v>1840678.4578369998</v>
      </c>
      <c r="M31" s="324">
        <f t="shared" si="1"/>
        <v>0.38772790847403615</v>
      </c>
      <c r="N31" s="329">
        <f>SUM(N32:N43)</f>
        <v>2435732</v>
      </c>
      <c r="O31" s="324">
        <f t="shared" si="2"/>
        <v>1.1209085328196344</v>
      </c>
      <c r="P31" s="324">
        <f t="shared" si="3"/>
        <v>0.5130723782539709</v>
      </c>
      <c r="Q31" s="340"/>
    </row>
    <row r="32" spans="1:18" ht="31.5">
      <c r="A32" s="337" t="s">
        <v>89</v>
      </c>
      <c r="B32" s="334" t="s">
        <v>378</v>
      </c>
      <c r="C32" s="335">
        <v>74588</v>
      </c>
      <c r="D32" s="335">
        <f>E32+H32+K32</f>
        <v>146122</v>
      </c>
      <c r="E32" s="335">
        <v>1362</v>
      </c>
      <c r="F32" s="335">
        <v>343</v>
      </c>
      <c r="G32" s="335">
        <v>1019</v>
      </c>
      <c r="H32" s="335">
        <f>I32</f>
        <v>144760</v>
      </c>
      <c r="I32" s="335">
        <f>111588+33172</f>
        <v>144760</v>
      </c>
      <c r="J32" s="338"/>
      <c r="K32" s="335"/>
      <c r="L32" s="335">
        <v>64593.410743999993</v>
      </c>
      <c r="M32" s="336">
        <f t="shared" si="1"/>
        <v>0.44205123625463649</v>
      </c>
      <c r="N32" s="335">
        <v>70000</v>
      </c>
      <c r="O32" s="336">
        <f t="shared" si="2"/>
        <v>0.9384887649487853</v>
      </c>
      <c r="P32" s="336">
        <f t="shared" si="3"/>
        <v>0.47905175127633076</v>
      </c>
      <c r="Q32" s="339"/>
    </row>
    <row r="33" spans="1:246">
      <c r="A33" s="337" t="s">
        <v>91</v>
      </c>
      <c r="B33" s="334" t="s">
        <v>379</v>
      </c>
      <c r="C33" s="335">
        <v>862890</v>
      </c>
      <c r="D33" s="335">
        <f t="shared" ref="D33:D39" si="15">E33+H33+K33</f>
        <v>2050782.4</v>
      </c>
      <c r="E33" s="335">
        <v>76805</v>
      </c>
      <c r="F33" s="335">
        <v>32267</v>
      </c>
      <c r="G33" s="335">
        <v>44538</v>
      </c>
      <c r="H33" s="335">
        <f>I33</f>
        <v>1973977.4</v>
      </c>
      <c r="I33" s="335">
        <v>1973977.4</v>
      </c>
      <c r="J33" s="338"/>
      <c r="K33" s="335"/>
      <c r="L33" s="335">
        <v>780160.58894799999</v>
      </c>
      <c r="M33" s="336">
        <f t="shared" si="1"/>
        <v>0.38042095004716248</v>
      </c>
      <c r="N33" s="335">
        <v>1025000</v>
      </c>
      <c r="O33" s="336">
        <f t="shared" si="2"/>
        <v>1.1878686738750015</v>
      </c>
      <c r="P33" s="336">
        <f>IFERROR(N33/D33,"")</f>
        <v>0.4998092435355404</v>
      </c>
      <c r="Q33" s="339"/>
    </row>
    <row r="34" spans="1:246">
      <c r="A34" s="337" t="s">
        <v>92</v>
      </c>
      <c r="B34" s="334" t="s">
        <v>380</v>
      </c>
      <c r="C34" s="335">
        <v>6790</v>
      </c>
      <c r="D34" s="335">
        <f>E34+H34+K34</f>
        <v>23682.400000000001</v>
      </c>
      <c r="E34" s="335">
        <v>7240</v>
      </c>
      <c r="F34" s="335">
        <v>7183</v>
      </c>
      <c r="G34" s="335">
        <v>57</v>
      </c>
      <c r="H34" s="335">
        <f>I34</f>
        <v>16442.400000000001</v>
      </c>
      <c r="I34" s="335">
        <v>16442.400000000001</v>
      </c>
      <c r="J34" s="338"/>
      <c r="K34" s="335"/>
      <c r="L34" s="335">
        <v>6737.7606320000004</v>
      </c>
      <c r="M34" s="336">
        <f t="shared" si="1"/>
        <v>0.28450497550923892</v>
      </c>
      <c r="N34" s="335">
        <v>11000</v>
      </c>
      <c r="O34" s="336">
        <f t="shared" si="2"/>
        <v>1.6200294550810015</v>
      </c>
      <c r="P34" s="336">
        <f t="shared" si="3"/>
        <v>0.46447995135628145</v>
      </c>
      <c r="Q34" s="339"/>
    </row>
    <row r="35" spans="1:246">
      <c r="A35" s="337" t="s">
        <v>93</v>
      </c>
      <c r="B35" s="334" t="s">
        <v>381</v>
      </c>
      <c r="C35" s="335">
        <v>264605</v>
      </c>
      <c r="D35" s="335">
        <f>E35+H35+K35</f>
        <v>494049</v>
      </c>
      <c r="E35" s="335">
        <v>5407</v>
      </c>
      <c r="F35" s="335">
        <v>4840</v>
      </c>
      <c r="G35" s="335">
        <v>567</v>
      </c>
      <c r="H35" s="335">
        <f t="shared" ref="H35:H47" si="16">I35</f>
        <v>485564</v>
      </c>
      <c r="I35" s="335">
        <v>485564</v>
      </c>
      <c r="J35" s="338"/>
      <c r="K35" s="335">
        <f>1942+1136</f>
        <v>3078</v>
      </c>
      <c r="L35" s="335">
        <v>225784.72281199999</v>
      </c>
      <c r="M35" s="336">
        <f t="shared" si="1"/>
        <v>0.45700876393232248</v>
      </c>
      <c r="N35" s="335">
        <v>300000</v>
      </c>
      <c r="O35" s="336">
        <f t="shared" si="2"/>
        <v>1.1337654239337882</v>
      </c>
      <c r="P35" s="336">
        <f t="shared" si="3"/>
        <v>0.60722721835283544</v>
      </c>
      <c r="Q35" s="339"/>
    </row>
    <row r="36" spans="1:246">
      <c r="A36" s="337" t="s">
        <v>94</v>
      </c>
      <c r="B36" s="334" t="s">
        <v>382</v>
      </c>
      <c r="C36" s="335">
        <v>16426</v>
      </c>
      <c r="D36" s="335">
        <f>E36+H36+K36</f>
        <v>58833</v>
      </c>
      <c r="E36" s="335">
        <v>944</v>
      </c>
      <c r="F36" s="335">
        <v>200</v>
      </c>
      <c r="G36" s="335">
        <v>744</v>
      </c>
      <c r="H36" s="335">
        <f t="shared" si="16"/>
        <v>57889</v>
      </c>
      <c r="I36" s="335">
        <v>57889</v>
      </c>
      <c r="J36" s="338"/>
      <c r="K36" s="338"/>
      <c r="L36" s="335">
        <v>14171.390047999999</v>
      </c>
      <c r="M36" s="336">
        <f t="shared" si="1"/>
        <v>0.2408748499651556</v>
      </c>
      <c r="N36" s="335">
        <v>29000</v>
      </c>
      <c r="O36" s="336">
        <f t="shared" si="2"/>
        <v>1.7654937294533057</v>
      </c>
      <c r="P36" s="336">
        <f t="shared" si="3"/>
        <v>0.49292063977699591</v>
      </c>
      <c r="Q36" s="339"/>
    </row>
    <row r="37" spans="1:246">
      <c r="A37" s="337" t="s">
        <v>95</v>
      </c>
      <c r="B37" s="334" t="s">
        <v>383</v>
      </c>
      <c r="C37" s="335">
        <v>12857</v>
      </c>
      <c r="D37" s="335">
        <f>E37+H37+K37</f>
        <v>29884</v>
      </c>
      <c r="E37" s="335">
        <v>618</v>
      </c>
      <c r="F37" s="335"/>
      <c r="G37" s="335">
        <v>618</v>
      </c>
      <c r="H37" s="335">
        <f t="shared" si="16"/>
        <v>29266</v>
      </c>
      <c r="I37" s="335">
        <v>29266</v>
      </c>
      <c r="J37" s="338"/>
      <c r="K37" s="338"/>
      <c r="L37" s="335">
        <v>11286.634635</v>
      </c>
      <c r="M37" s="336">
        <f t="shared" si="1"/>
        <v>0.37768152305581582</v>
      </c>
      <c r="N37" s="335">
        <v>15000</v>
      </c>
      <c r="O37" s="336">
        <f t="shared" si="2"/>
        <v>1.1666796297736641</v>
      </c>
      <c r="P37" s="336">
        <f t="shared" si="3"/>
        <v>0.50194083790657207</v>
      </c>
      <c r="Q37" s="339"/>
    </row>
    <row r="38" spans="1:246">
      <c r="A38" s="337" t="s">
        <v>96</v>
      </c>
      <c r="B38" s="334" t="s">
        <v>384</v>
      </c>
      <c r="C38" s="335">
        <v>3129</v>
      </c>
      <c r="D38" s="335">
        <f t="shared" si="15"/>
        <v>18354</v>
      </c>
      <c r="E38" s="335">
        <v>13</v>
      </c>
      <c r="F38" s="335"/>
      <c r="G38" s="335">
        <v>13</v>
      </c>
      <c r="H38" s="335">
        <f t="shared" si="16"/>
        <v>18341</v>
      </c>
      <c r="I38" s="335">
        <v>18341</v>
      </c>
      <c r="J38" s="338"/>
      <c r="K38" s="338"/>
      <c r="L38" s="335">
        <v>5140.545795</v>
      </c>
      <c r="M38" s="336">
        <f t="shared" si="1"/>
        <v>0.28007768306636155</v>
      </c>
      <c r="N38" s="335">
        <v>9000</v>
      </c>
      <c r="O38" s="336">
        <f t="shared" si="2"/>
        <v>2.8763183125599232</v>
      </c>
      <c r="P38" s="336">
        <f t="shared" si="3"/>
        <v>0.4903563255966002</v>
      </c>
      <c r="Q38" s="339"/>
    </row>
    <row r="39" spans="1:246">
      <c r="A39" s="337" t="s">
        <v>97</v>
      </c>
      <c r="B39" s="334" t="s">
        <v>385</v>
      </c>
      <c r="C39" s="335">
        <v>41062</v>
      </c>
      <c r="D39" s="335">
        <f t="shared" si="15"/>
        <v>84551</v>
      </c>
      <c r="E39" s="335">
        <v>864</v>
      </c>
      <c r="F39" s="335"/>
      <c r="G39" s="335">
        <v>864</v>
      </c>
      <c r="H39" s="335">
        <f t="shared" si="16"/>
        <v>83687</v>
      </c>
      <c r="I39" s="335">
        <v>83687</v>
      </c>
      <c r="J39" s="338"/>
      <c r="K39" s="335"/>
      <c r="L39" s="335">
        <v>36795.366671000003</v>
      </c>
      <c r="M39" s="336">
        <f t="shared" si="1"/>
        <v>0.43518546996487334</v>
      </c>
      <c r="N39" s="335">
        <v>42000</v>
      </c>
      <c r="O39" s="336">
        <f t="shared" si="2"/>
        <v>1.0228435049437437</v>
      </c>
      <c r="P39" s="336">
        <f t="shared" si="3"/>
        <v>0.49674161157171409</v>
      </c>
      <c r="Q39" s="339"/>
      <c r="R39" s="339"/>
    </row>
    <row r="40" spans="1:246">
      <c r="A40" s="337" t="s">
        <v>386</v>
      </c>
      <c r="B40" s="334" t="s">
        <v>387</v>
      </c>
      <c r="C40" s="335">
        <v>184585</v>
      </c>
      <c r="D40" s="335">
        <f>E40+H40+K40</f>
        <v>478483</v>
      </c>
      <c r="E40" s="335">
        <v>128712</v>
      </c>
      <c r="F40" s="335">
        <v>87055</v>
      </c>
      <c r="G40" s="335">
        <v>41657</v>
      </c>
      <c r="H40" s="335">
        <f t="shared" si="16"/>
        <v>349771</v>
      </c>
      <c r="I40" s="335">
        <v>349771</v>
      </c>
      <c r="J40" s="338"/>
      <c r="K40" s="335"/>
      <c r="L40" s="335">
        <v>194522.89731299999</v>
      </c>
      <c r="M40" s="336">
        <f t="shared" si="1"/>
        <v>0.40654087462459482</v>
      </c>
      <c r="N40" s="335">
        <v>235000</v>
      </c>
      <c r="O40" s="336">
        <f t="shared" si="2"/>
        <v>1.2731262020207492</v>
      </c>
      <c r="P40" s="336">
        <f t="shared" si="3"/>
        <v>0.49113552623604184</v>
      </c>
      <c r="Q40" s="339"/>
    </row>
    <row r="41" spans="1:246">
      <c r="A41" s="337" t="s">
        <v>388</v>
      </c>
      <c r="B41" s="334" t="s">
        <v>389</v>
      </c>
      <c r="C41" s="335">
        <v>509912</v>
      </c>
      <c r="D41" s="335">
        <f>E41+H41+K41</f>
        <v>1117012</v>
      </c>
      <c r="E41" s="335">
        <v>27652</v>
      </c>
      <c r="F41" s="335">
        <v>7552</v>
      </c>
      <c r="G41" s="335">
        <v>20100</v>
      </c>
      <c r="H41" s="335">
        <f t="shared" si="16"/>
        <v>1078316</v>
      </c>
      <c r="I41" s="335">
        <v>1078316</v>
      </c>
      <c r="J41" s="338"/>
      <c r="K41" s="335">
        <f>5522+5522</f>
        <v>11044</v>
      </c>
      <c r="L41" s="335">
        <v>430808.686606</v>
      </c>
      <c r="M41" s="336">
        <f t="shared" si="1"/>
        <v>0.38567955098602341</v>
      </c>
      <c r="N41" s="335">
        <v>570000</v>
      </c>
      <c r="O41" s="336">
        <f t="shared" si="2"/>
        <v>1.1178399410094291</v>
      </c>
      <c r="P41" s="336">
        <f t="shared" si="3"/>
        <v>0.51028995212226902</v>
      </c>
      <c r="Q41" s="339"/>
    </row>
    <row r="42" spans="1:246">
      <c r="A42" s="337" t="s">
        <v>390</v>
      </c>
      <c r="B42" s="334" t="s">
        <v>391</v>
      </c>
      <c r="C42" s="335">
        <v>128862</v>
      </c>
      <c r="D42" s="335">
        <f>E42+H42+K42</f>
        <v>131399</v>
      </c>
      <c r="E42" s="335">
        <v>11305</v>
      </c>
      <c r="F42" s="335">
        <v>500</v>
      </c>
      <c r="G42" s="335">
        <v>10805</v>
      </c>
      <c r="H42" s="335">
        <f t="shared" si="16"/>
        <v>120094</v>
      </c>
      <c r="I42" s="335">
        <v>120094</v>
      </c>
      <c r="J42" s="338"/>
      <c r="K42" s="335"/>
      <c r="L42" s="335">
        <v>54345.872358000001</v>
      </c>
      <c r="M42" s="336">
        <f>IFERROR(L42/D42,"")</f>
        <v>0.41359426143273542</v>
      </c>
      <c r="N42" s="335">
        <v>80000</v>
      </c>
      <c r="O42" s="336">
        <f t="shared" si="2"/>
        <v>0.62081917089599725</v>
      </c>
      <c r="P42" s="336">
        <f t="shared" si="3"/>
        <v>0.60883263951780453</v>
      </c>
      <c r="Q42" s="339"/>
    </row>
    <row r="43" spans="1:246">
      <c r="A43" s="337" t="s">
        <v>392</v>
      </c>
      <c r="B43" s="334" t="s">
        <v>393</v>
      </c>
      <c r="C43" s="335">
        <f>60892+6400</f>
        <v>67292</v>
      </c>
      <c r="D43" s="335">
        <f>E43+H43+K43</f>
        <v>114194</v>
      </c>
      <c r="E43" s="335">
        <v>15134</v>
      </c>
      <c r="F43" s="335"/>
      <c r="G43" s="335">
        <v>15134</v>
      </c>
      <c r="H43" s="335">
        <f t="shared" si="16"/>
        <v>99060</v>
      </c>
      <c r="I43" s="335">
        <v>99060</v>
      </c>
      <c r="J43" s="338"/>
      <c r="K43" s="335"/>
      <c r="L43" s="335">
        <v>16330.581275</v>
      </c>
      <c r="M43" s="336">
        <f t="shared" si="1"/>
        <v>0.1430073495542673</v>
      </c>
      <c r="N43" s="335">
        <f>50000-143-125</f>
        <v>49732</v>
      </c>
      <c r="O43" s="336">
        <f t="shared" si="2"/>
        <v>0.73904773227129528</v>
      </c>
      <c r="P43" s="336">
        <f t="shared" si="3"/>
        <v>0.43550449235511496</v>
      </c>
      <c r="Q43" s="339"/>
    </row>
    <row r="44" spans="1:246" ht="31.5">
      <c r="A44" s="321">
        <v>2</v>
      </c>
      <c r="B44" s="328" t="s">
        <v>394</v>
      </c>
      <c r="C44" s="329">
        <f>C45+C48</f>
        <v>182095</v>
      </c>
      <c r="D44" s="329">
        <f>D45+D48</f>
        <v>437639</v>
      </c>
      <c r="E44" s="329">
        <v>231287</v>
      </c>
      <c r="F44" s="329">
        <v>149937</v>
      </c>
      <c r="G44" s="329">
        <v>81350</v>
      </c>
      <c r="H44" s="329">
        <f t="shared" ref="H44" si="17">H45+H48</f>
        <v>206352</v>
      </c>
      <c r="I44" s="329"/>
      <c r="J44" s="329">
        <f>J45+J48</f>
        <v>206352</v>
      </c>
      <c r="K44" s="329">
        <f>K45+K48</f>
        <v>0</v>
      </c>
      <c r="L44" s="329">
        <f>L45+L48</f>
        <v>125180.149062</v>
      </c>
      <c r="M44" s="324">
        <f t="shared" si="1"/>
        <v>0.28603517753673691</v>
      </c>
      <c r="N44" s="329">
        <f>N45+N48</f>
        <v>200000</v>
      </c>
      <c r="O44" s="324">
        <f t="shared" si="2"/>
        <v>1.0983277959306954</v>
      </c>
      <c r="P44" s="324">
        <f t="shared" si="3"/>
        <v>0.45699766245695655</v>
      </c>
      <c r="Q44" s="340"/>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7"/>
      <c r="DJ44" s="327"/>
      <c r="DK44" s="327"/>
      <c r="DL44" s="327"/>
      <c r="DM44" s="327"/>
      <c r="DN44" s="327"/>
      <c r="DO44" s="327"/>
      <c r="DP44" s="327"/>
      <c r="DQ44" s="327"/>
      <c r="DR44" s="327"/>
      <c r="DS44" s="327"/>
      <c r="DT44" s="327"/>
      <c r="DU44" s="327"/>
      <c r="DV44" s="327"/>
      <c r="DW44" s="327"/>
      <c r="DX44" s="327"/>
      <c r="DY44" s="327"/>
      <c r="DZ44" s="327"/>
      <c r="EA44" s="327"/>
      <c r="EB44" s="327"/>
      <c r="EC44" s="327"/>
      <c r="ED44" s="327"/>
      <c r="EE44" s="327"/>
      <c r="EF44" s="327"/>
      <c r="EG44" s="327"/>
      <c r="EH44" s="327"/>
      <c r="EI44" s="327"/>
      <c r="EJ44" s="327"/>
      <c r="EK44" s="327"/>
      <c r="EL44" s="327"/>
      <c r="EM44" s="327"/>
      <c r="EN44" s="327"/>
      <c r="EO44" s="327"/>
      <c r="EP44" s="327"/>
      <c r="EQ44" s="327"/>
      <c r="ER44" s="327"/>
      <c r="ES44" s="327"/>
      <c r="ET44" s="327"/>
      <c r="EU44" s="327"/>
      <c r="EV44" s="327"/>
      <c r="EW44" s="327"/>
      <c r="EX44" s="327"/>
      <c r="EY44" s="327"/>
      <c r="EZ44" s="327"/>
      <c r="FA44" s="327"/>
      <c r="FB44" s="327"/>
      <c r="FC44" s="327"/>
      <c r="FD44" s="327"/>
      <c r="FE44" s="327"/>
      <c r="FF44" s="327"/>
      <c r="FG44" s="327"/>
      <c r="FH44" s="327"/>
      <c r="FI44" s="327"/>
      <c r="FJ44" s="327"/>
      <c r="FK44" s="327"/>
      <c r="FL44" s="327"/>
      <c r="FM44" s="327"/>
      <c r="FN44" s="327"/>
      <c r="FO44" s="327"/>
      <c r="FP44" s="327"/>
      <c r="FQ44" s="327"/>
      <c r="FR44" s="327"/>
      <c r="FS44" s="327"/>
      <c r="FT44" s="327"/>
      <c r="FU44" s="327"/>
      <c r="FV44" s="327"/>
      <c r="FW44" s="327"/>
      <c r="FX44" s="327"/>
      <c r="FY44" s="327"/>
      <c r="FZ44" s="327"/>
      <c r="GA44" s="327"/>
      <c r="GB44" s="327"/>
      <c r="GC44" s="327"/>
      <c r="GD44" s="327"/>
      <c r="GE44" s="327"/>
      <c r="GF44" s="327"/>
      <c r="GG44" s="327"/>
      <c r="GH44" s="327"/>
      <c r="GI44" s="327"/>
      <c r="GJ44" s="327"/>
      <c r="GK44" s="327"/>
      <c r="GL44" s="327"/>
      <c r="GM44" s="327"/>
      <c r="GN44" s="327"/>
      <c r="GO44" s="327"/>
      <c r="GP44" s="327"/>
      <c r="GQ44" s="327"/>
      <c r="GR44" s="327"/>
      <c r="GS44" s="327"/>
      <c r="GT44" s="327"/>
      <c r="GU44" s="327"/>
      <c r="GV44" s="327"/>
      <c r="GW44" s="327"/>
      <c r="GX44" s="327"/>
      <c r="GY44" s="327"/>
      <c r="GZ44" s="327"/>
      <c r="HA44" s="327"/>
      <c r="HB44" s="327"/>
      <c r="HC44" s="327"/>
      <c r="HD44" s="327"/>
      <c r="HE44" s="327"/>
      <c r="HF44" s="327"/>
      <c r="HG44" s="327"/>
      <c r="HH44" s="327"/>
      <c r="HI44" s="327"/>
      <c r="HJ44" s="327"/>
      <c r="HK44" s="327"/>
      <c r="HL44" s="327"/>
      <c r="HM44" s="327"/>
      <c r="HN44" s="327"/>
      <c r="HO44" s="327"/>
      <c r="HP44" s="327"/>
      <c r="HQ44" s="327"/>
      <c r="HR44" s="327"/>
      <c r="HS44" s="327"/>
      <c r="HT44" s="327"/>
      <c r="HU44" s="327"/>
      <c r="HV44" s="327"/>
      <c r="HW44" s="327"/>
      <c r="HX44" s="327"/>
      <c r="HY44" s="327"/>
      <c r="HZ44" s="327"/>
      <c r="IA44" s="327"/>
      <c r="IB44" s="327"/>
      <c r="IC44" s="327"/>
      <c r="ID44" s="327"/>
      <c r="IE44" s="327"/>
      <c r="IF44" s="327"/>
      <c r="IG44" s="327"/>
      <c r="IH44" s="327"/>
      <c r="II44" s="327"/>
      <c r="IJ44" s="327"/>
      <c r="IK44" s="327"/>
      <c r="IL44" s="327"/>
    </row>
    <row r="45" spans="1:246">
      <c r="A45" s="337" t="s">
        <v>98</v>
      </c>
      <c r="B45" s="334" t="s">
        <v>395</v>
      </c>
      <c r="C45" s="335">
        <f>C46+C47</f>
        <v>17649</v>
      </c>
      <c r="D45" s="335">
        <f>E45</f>
        <v>7466</v>
      </c>
      <c r="E45" s="335">
        <v>7466</v>
      </c>
      <c r="F45" s="335">
        <v>3997</v>
      </c>
      <c r="G45" s="335">
        <v>3469</v>
      </c>
      <c r="H45" s="335">
        <f t="shared" si="16"/>
        <v>0</v>
      </c>
      <c r="I45" s="338"/>
      <c r="J45" s="335"/>
      <c r="K45" s="335"/>
      <c r="L45" s="335">
        <f>L46+L47</f>
        <v>0</v>
      </c>
      <c r="M45" s="336">
        <f t="shared" si="1"/>
        <v>0</v>
      </c>
      <c r="N45" s="335">
        <f>N46+N47</f>
        <v>0</v>
      </c>
      <c r="O45" s="336">
        <f t="shared" si="2"/>
        <v>0</v>
      </c>
      <c r="P45" s="336">
        <f t="shared" si="3"/>
        <v>0</v>
      </c>
      <c r="Q45" s="339"/>
    </row>
    <row r="46" spans="1:246" hidden="1">
      <c r="A46" s="337" t="s">
        <v>47</v>
      </c>
      <c r="B46" s="334" t="s">
        <v>396</v>
      </c>
      <c r="C46" s="335">
        <v>10801</v>
      </c>
      <c r="D46" s="335">
        <f>E46+H46+K46</f>
        <v>1832</v>
      </c>
      <c r="E46" s="335">
        <v>1832</v>
      </c>
      <c r="F46" s="335"/>
      <c r="G46" s="335">
        <v>1832</v>
      </c>
      <c r="H46" s="335">
        <f t="shared" si="16"/>
        <v>0</v>
      </c>
      <c r="I46" s="338"/>
      <c r="J46" s="335"/>
      <c r="K46" s="335"/>
      <c r="L46" s="335"/>
      <c r="M46" s="336">
        <f t="shared" si="1"/>
        <v>0</v>
      </c>
      <c r="N46" s="335"/>
      <c r="O46" s="336">
        <f t="shared" si="2"/>
        <v>0</v>
      </c>
      <c r="P46" s="336">
        <f t="shared" si="3"/>
        <v>0</v>
      </c>
      <c r="Q46" s="339"/>
    </row>
    <row r="47" spans="1:246" hidden="1">
      <c r="A47" s="337" t="s">
        <v>47</v>
      </c>
      <c r="B47" s="334" t="s">
        <v>397</v>
      </c>
      <c r="C47" s="335">
        <v>6848</v>
      </c>
      <c r="D47" s="335">
        <f t="shared" ref="D47" si="18">E47+H47+K47</f>
        <v>1637</v>
      </c>
      <c r="E47" s="335">
        <v>1637</v>
      </c>
      <c r="F47" s="335"/>
      <c r="G47" s="335">
        <v>1637</v>
      </c>
      <c r="H47" s="335">
        <f t="shared" si="16"/>
        <v>0</v>
      </c>
      <c r="I47" s="338"/>
      <c r="J47" s="335"/>
      <c r="K47" s="335"/>
      <c r="L47" s="335"/>
      <c r="M47" s="336">
        <f t="shared" si="1"/>
        <v>0</v>
      </c>
      <c r="N47" s="335"/>
      <c r="O47" s="336">
        <f t="shared" si="2"/>
        <v>0</v>
      </c>
      <c r="P47" s="336">
        <f t="shared" si="3"/>
        <v>0</v>
      </c>
      <c r="Q47" s="339"/>
    </row>
    <row r="48" spans="1:246" ht="31.5">
      <c r="A48" s="337" t="s">
        <v>99</v>
      </c>
      <c r="B48" s="334" t="s">
        <v>398</v>
      </c>
      <c r="C48" s="335">
        <v>164446</v>
      </c>
      <c r="D48" s="335">
        <f>E48+H48+K48</f>
        <v>430173</v>
      </c>
      <c r="E48" s="335">
        <v>223821</v>
      </c>
      <c r="F48" s="335">
        <v>145940</v>
      </c>
      <c r="G48" s="335">
        <v>77881</v>
      </c>
      <c r="H48" s="335">
        <f>I48+J48</f>
        <v>206352</v>
      </c>
      <c r="I48" s="335"/>
      <c r="J48" s="335">
        <v>206352</v>
      </c>
      <c r="K48" s="335"/>
      <c r="L48" s="335">
        <v>125180.149062</v>
      </c>
      <c r="M48" s="336">
        <f t="shared" si="1"/>
        <v>0.2909995491627787</v>
      </c>
      <c r="N48" s="335">
        <v>200000</v>
      </c>
      <c r="O48" s="336">
        <f t="shared" si="2"/>
        <v>1.2162047115770527</v>
      </c>
      <c r="P48" s="336">
        <f>IFERROR(N48/D48,"")</f>
        <v>0.46492922614854953</v>
      </c>
      <c r="Q48" s="339"/>
    </row>
    <row r="49" spans="1:246">
      <c r="A49" s="321" t="s">
        <v>59</v>
      </c>
      <c r="B49" s="328" t="s">
        <v>399</v>
      </c>
      <c r="C49" s="329"/>
      <c r="D49" s="329">
        <f t="shared" ref="D49:D58" si="19">E49+H49</f>
        <v>1000</v>
      </c>
      <c r="E49" s="329">
        <v>0</v>
      </c>
      <c r="F49" s="329"/>
      <c r="G49" s="329"/>
      <c r="H49" s="329">
        <v>1000</v>
      </c>
      <c r="I49" s="329">
        <v>1000</v>
      </c>
      <c r="J49" s="342"/>
      <c r="K49" s="342"/>
      <c r="L49" s="329"/>
      <c r="M49" s="324">
        <f t="shared" si="1"/>
        <v>0</v>
      </c>
      <c r="N49" s="329">
        <v>1000</v>
      </c>
      <c r="O49" s="324" t="str">
        <f t="shared" si="2"/>
        <v/>
      </c>
      <c r="P49" s="324">
        <f t="shared" si="3"/>
        <v>1</v>
      </c>
      <c r="Q49" s="340"/>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7"/>
      <c r="BR49" s="327"/>
      <c r="BS49" s="327"/>
      <c r="BT49" s="327"/>
      <c r="BU49" s="327"/>
      <c r="BV49" s="327"/>
      <c r="BW49" s="327"/>
      <c r="BX49" s="327"/>
      <c r="BY49" s="327"/>
      <c r="BZ49" s="327"/>
      <c r="CA49" s="327"/>
      <c r="CB49" s="327"/>
      <c r="CC49" s="327"/>
      <c r="CD49" s="327"/>
      <c r="CE49" s="327"/>
      <c r="CF49" s="327"/>
      <c r="CG49" s="327"/>
      <c r="CH49" s="327"/>
      <c r="CI49" s="327"/>
      <c r="CJ49" s="327"/>
      <c r="CK49" s="327"/>
      <c r="CL49" s="327"/>
      <c r="CM49" s="327"/>
      <c r="CN49" s="327"/>
      <c r="CO49" s="327"/>
      <c r="CP49" s="327"/>
      <c r="CQ49" s="327"/>
      <c r="CR49" s="327"/>
      <c r="CS49" s="327"/>
      <c r="CT49" s="327"/>
      <c r="CU49" s="327"/>
      <c r="CV49" s="327"/>
      <c r="CW49" s="327"/>
      <c r="CX49" s="327"/>
      <c r="CY49" s="327"/>
      <c r="CZ49" s="327"/>
      <c r="DA49" s="327"/>
      <c r="DB49" s="327"/>
      <c r="DC49" s="327"/>
      <c r="DD49" s="327"/>
      <c r="DE49" s="327"/>
      <c r="DF49" s="327"/>
      <c r="DG49" s="327"/>
      <c r="DH49" s="327"/>
      <c r="DI49" s="327"/>
      <c r="DJ49" s="327"/>
      <c r="DK49" s="327"/>
      <c r="DL49" s="327"/>
      <c r="DM49" s="327"/>
      <c r="DN49" s="327"/>
      <c r="DO49" s="327"/>
      <c r="DP49" s="327"/>
      <c r="DQ49" s="327"/>
      <c r="DR49" s="327"/>
      <c r="DS49" s="327"/>
      <c r="DT49" s="327"/>
      <c r="DU49" s="327"/>
      <c r="DV49" s="327"/>
      <c r="DW49" s="327"/>
      <c r="DX49" s="327"/>
      <c r="DY49" s="327"/>
      <c r="DZ49" s="327"/>
      <c r="EA49" s="327"/>
      <c r="EB49" s="327"/>
      <c r="EC49" s="327"/>
      <c r="ED49" s="327"/>
      <c r="EE49" s="327"/>
      <c r="EF49" s="327"/>
      <c r="EG49" s="327"/>
      <c r="EH49" s="327"/>
      <c r="EI49" s="327"/>
      <c r="EJ49" s="327"/>
      <c r="EK49" s="327"/>
      <c r="EL49" s="327"/>
      <c r="EM49" s="327"/>
      <c r="EN49" s="327"/>
      <c r="EO49" s="327"/>
      <c r="EP49" s="327"/>
      <c r="EQ49" s="327"/>
      <c r="ER49" s="327"/>
      <c r="ES49" s="327"/>
      <c r="ET49" s="327"/>
      <c r="EU49" s="327"/>
      <c r="EV49" s="327"/>
      <c r="EW49" s="327"/>
      <c r="EX49" s="327"/>
      <c r="EY49" s="327"/>
      <c r="EZ49" s="327"/>
      <c r="FA49" s="327"/>
      <c r="FB49" s="327"/>
      <c r="FC49" s="327"/>
      <c r="FD49" s="327"/>
      <c r="FE49" s="327"/>
      <c r="FF49" s="327"/>
      <c r="FG49" s="327"/>
      <c r="FH49" s="327"/>
      <c r="FI49" s="327"/>
      <c r="FJ49" s="327"/>
      <c r="FK49" s="327"/>
      <c r="FL49" s="327"/>
      <c r="FM49" s="327"/>
      <c r="FN49" s="327"/>
      <c r="FO49" s="327"/>
      <c r="FP49" s="327"/>
      <c r="FQ49" s="327"/>
      <c r="FR49" s="327"/>
      <c r="FS49" s="327"/>
      <c r="FT49" s="327"/>
      <c r="FU49" s="327"/>
      <c r="FV49" s="327"/>
      <c r="FW49" s="327"/>
      <c r="FX49" s="327"/>
      <c r="FY49" s="327"/>
      <c r="FZ49" s="327"/>
      <c r="GA49" s="327"/>
      <c r="GB49" s="327"/>
      <c r="GC49" s="327"/>
      <c r="GD49" s="327"/>
      <c r="GE49" s="327"/>
      <c r="GF49" s="327"/>
      <c r="GG49" s="327"/>
      <c r="GH49" s="327"/>
      <c r="GI49" s="327"/>
      <c r="GJ49" s="327"/>
      <c r="GK49" s="327"/>
      <c r="GL49" s="327"/>
      <c r="GM49" s="327"/>
      <c r="GN49" s="327"/>
      <c r="GO49" s="327"/>
      <c r="GP49" s="327"/>
      <c r="GQ49" s="327"/>
      <c r="GR49" s="327"/>
      <c r="GS49" s="327"/>
      <c r="GT49" s="327"/>
      <c r="GU49" s="327"/>
      <c r="GV49" s="327"/>
      <c r="GW49" s="327"/>
      <c r="GX49" s="327"/>
      <c r="GY49" s="327"/>
      <c r="GZ49" s="327"/>
      <c r="HA49" s="327"/>
      <c r="HB49" s="327"/>
      <c r="HC49" s="327"/>
      <c r="HD49" s="327"/>
      <c r="HE49" s="327"/>
      <c r="HF49" s="327"/>
      <c r="HG49" s="327"/>
      <c r="HH49" s="327"/>
      <c r="HI49" s="327"/>
      <c r="HJ49" s="327"/>
      <c r="HK49" s="327"/>
      <c r="HL49" s="327"/>
      <c r="HM49" s="327"/>
      <c r="HN49" s="327"/>
      <c r="HO49" s="327"/>
      <c r="HP49" s="327"/>
      <c r="HQ49" s="327"/>
      <c r="HR49" s="327"/>
      <c r="HS49" s="327"/>
      <c r="HT49" s="327"/>
      <c r="HU49" s="327"/>
      <c r="HV49" s="327"/>
      <c r="HW49" s="327"/>
      <c r="HX49" s="327"/>
      <c r="HY49" s="327"/>
      <c r="HZ49" s="327"/>
      <c r="IA49" s="327"/>
      <c r="IB49" s="327"/>
      <c r="IC49" s="327"/>
      <c r="ID49" s="327"/>
      <c r="IE49" s="327"/>
      <c r="IF49" s="327"/>
      <c r="IG49" s="327"/>
      <c r="IH49" s="327"/>
      <c r="II49" s="327"/>
      <c r="IJ49" s="327"/>
      <c r="IK49" s="327"/>
      <c r="IL49" s="327"/>
    </row>
    <row r="50" spans="1:246">
      <c r="A50" s="321" t="s">
        <v>60</v>
      </c>
      <c r="B50" s="328" t="s">
        <v>400</v>
      </c>
      <c r="C50" s="329">
        <v>0</v>
      </c>
      <c r="D50" s="329">
        <f>E50+H50</f>
        <v>132831</v>
      </c>
      <c r="E50" s="329">
        <v>6486</v>
      </c>
      <c r="F50" s="329"/>
      <c r="G50" s="329">
        <v>6486</v>
      </c>
      <c r="H50" s="329">
        <f>I50</f>
        <v>126345</v>
      </c>
      <c r="I50" s="329">
        <v>126345</v>
      </c>
      <c r="J50" s="342"/>
      <c r="K50" s="342"/>
      <c r="L50" s="329"/>
      <c r="M50" s="324">
        <f t="shared" si="1"/>
        <v>0</v>
      </c>
      <c r="N50" s="329"/>
      <c r="O50" s="324" t="str">
        <f t="shared" si="2"/>
        <v/>
      </c>
      <c r="P50" s="324">
        <f t="shared" si="3"/>
        <v>0</v>
      </c>
      <c r="Q50" s="340"/>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7"/>
      <c r="CM50" s="327"/>
      <c r="CN50" s="327"/>
      <c r="CO50" s="327"/>
      <c r="CP50" s="327"/>
      <c r="CQ50" s="327"/>
      <c r="CR50" s="327"/>
      <c r="CS50" s="327"/>
      <c r="CT50" s="327"/>
      <c r="CU50" s="327"/>
      <c r="CV50" s="327"/>
      <c r="CW50" s="327"/>
      <c r="CX50" s="327"/>
      <c r="CY50" s="327"/>
      <c r="CZ50" s="327"/>
      <c r="DA50" s="327"/>
      <c r="DB50" s="327"/>
      <c r="DC50" s="327"/>
      <c r="DD50" s="327"/>
      <c r="DE50" s="327"/>
      <c r="DF50" s="327"/>
      <c r="DG50" s="327"/>
      <c r="DH50" s="327"/>
      <c r="DI50" s="327"/>
      <c r="DJ50" s="327"/>
      <c r="DK50" s="327"/>
      <c r="DL50" s="327"/>
      <c r="DM50" s="327"/>
      <c r="DN50" s="327"/>
      <c r="DO50" s="327"/>
      <c r="DP50" s="327"/>
      <c r="DQ50" s="327"/>
      <c r="DR50" s="327"/>
      <c r="DS50" s="327"/>
      <c r="DT50" s="327"/>
      <c r="DU50" s="327"/>
      <c r="DV50" s="327"/>
      <c r="DW50" s="327"/>
      <c r="DX50" s="327"/>
      <c r="DY50" s="327"/>
      <c r="DZ50" s="327"/>
      <c r="EA50" s="327"/>
      <c r="EB50" s="327"/>
      <c r="EC50" s="327"/>
      <c r="ED50" s="327"/>
      <c r="EE50" s="327"/>
      <c r="EF50" s="327"/>
      <c r="EG50" s="327"/>
      <c r="EH50" s="327"/>
      <c r="EI50" s="327"/>
      <c r="EJ50" s="327"/>
      <c r="EK50" s="327"/>
      <c r="EL50" s="327"/>
      <c r="EM50" s="327"/>
      <c r="EN50" s="327"/>
      <c r="EO50" s="327"/>
      <c r="EP50" s="327"/>
      <c r="EQ50" s="327"/>
      <c r="ER50" s="327"/>
      <c r="ES50" s="327"/>
      <c r="ET50" s="327"/>
      <c r="EU50" s="327"/>
      <c r="EV50" s="327"/>
      <c r="EW50" s="327"/>
      <c r="EX50" s="327"/>
      <c r="EY50" s="327"/>
      <c r="EZ50" s="327"/>
      <c r="FA50" s="327"/>
      <c r="FB50" s="327"/>
      <c r="FC50" s="327"/>
      <c r="FD50" s="327"/>
      <c r="FE50" s="327"/>
      <c r="FF50" s="327"/>
      <c r="FG50" s="327"/>
      <c r="FH50" s="327"/>
      <c r="FI50" s="327"/>
      <c r="FJ50" s="327"/>
      <c r="FK50" s="327"/>
      <c r="FL50" s="327"/>
      <c r="FM50" s="327"/>
      <c r="FN50" s="327"/>
      <c r="FO50" s="327"/>
      <c r="FP50" s="327"/>
      <c r="FQ50" s="327"/>
      <c r="FR50" s="327"/>
      <c r="FS50" s="327"/>
      <c r="FT50" s="327"/>
      <c r="FU50" s="327"/>
      <c r="FV50" s="327"/>
      <c r="FW50" s="327"/>
      <c r="FX50" s="327"/>
      <c r="FY50" s="327"/>
      <c r="FZ50" s="327"/>
      <c r="GA50" s="327"/>
      <c r="GB50" s="327"/>
      <c r="GC50" s="327"/>
      <c r="GD50" s="327"/>
      <c r="GE50" s="327"/>
      <c r="GF50" s="327"/>
      <c r="GG50" s="327"/>
      <c r="GH50" s="327"/>
      <c r="GI50" s="327"/>
      <c r="GJ50" s="327"/>
      <c r="GK50" s="327"/>
      <c r="GL50" s="327"/>
      <c r="GM50" s="327"/>
      <c r="GN50" s="327"/>
      <c r="GO50" s="327"/>
      <c r="GP50" s="327"/>
      <c r="GQ50" s="327"/>
      <c r="GR50" s="327"/>
      <c r="GS50" s="327"/>
      <c r="GT50" s="327"/>
      <c r="GU50" s="327"/>
      <c r="GV50" s="327"/>
      <c r="GW50" s="327"/>
      <c r="GX50" s="327"/>
      <c r="GY50" s="327"/>
      <c r="GZ50" s="327"/>
      <c r="HA50" s="327"/>
      <c r="HB50" s="327"/>
      <c r="HC50" s="327"/>
      <c r="HD50" s="327"/>
      <c r="HE50" s="327"/>
      <c r="HF50" s="327"/>
      <c r="HG50" s="327"/>
      <c r="HH50" s="327"/>
      <c r="HI50" s="327"/>
      <c r="HJ50" s="327"/>
      <c r="HK50" s="327"/>
      <c r="HL50" s="327"/>
      <c r="HM50" s="327"/>
      <c r="HN50" s="327"/>
      <c r="HO50" s="327"/>
      <c r="HP50" s="327"/>
      <c r="HQ50" s="327"/>
      <c r="HR50" s="327"/>
      <c r="HS50" s="327"/>
      <c r="HT50" s="327"/>
      <c r="HU50" s="327"/>
      <c r="HV50" s="327"/>
      <c r="HW50" s="327"/>
      <c r="HX50" s="327"/>
      <c r="HY50" s="327"/>
      <c r="HZ50" s="327"/>
      <c r="IA50" s="327"/>
      <c r="IB50" s="327"/>
      <c r="IC50" s="327"/>
      <c r="ID50" s="327"/>
      <c r="IE50" s="327"/>
      <c r="IF50" s="327"/>
      <c r="IG50" s="327"/>
      <c r="IH50" s="327"/>
      <c r="II50" s="327"/>
      <c r="IJ50" s="327"/>
      <c r="IK50" s="327"/>
      <c r="IL50" s="327"/>
    </row>
    <row r="51" spans="1:246">
      <c r="A51" s="321" t="s">
        <v>61</v>
      </c>
      <c r="B51" s="328" t="s">
        <v>401</v>
      </c>
      <c r="C51" s="329"/>
      <c r="D51" s="329">
        <f t="shared" si="19"/>
        <v>453788</v>
      </c>
      <c r="E51" s="329">
        <v>453788</v>
      </c>
      <c r="F51" s="329">
        <v>251049</v>
      </c>
      <c r="G51" s="329">
        <v>202739</v>
      </c>
      <c r="H51" s="329">
        <v>0</v>
      </c>
      <c r="I51" s="329">
        <v>0</v>
      </c>
      <c r="J51" s="342"/>
      <c r="K51" s="342"/>
      <c r="L51" s="329"/>
      <c r="M51" s="324">
        <f t="shared" si="1"/>
        <v>0</v>
      </c>
      <c r="N51" s="329"/>
      <c r="O51" s="324" t="str">
        <f t="shared" si="2"/>
        <v/>
      </c>
      <c r="P51" s="324">
        <f t="shared" si="3"/>
        <v>0</v>
      </c>
      <c r="Q51" s="340"/>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c r="BZ51" s="327"/>
      <c r="CA51" s="327"/>
      <c r="CB51" s="327"/>
      <c r="CC51" s="327"/>
      <c r="CD51" s="327"/>
      <c r="CE51" s="327"/>
      <c r="CF51" s="327"/>
      <c r="CG51" s="327"/>
      <c r="CH51" s="327"/>
      <c r="CI51" s="327"/>
      <c r="CJ51" s="327"/>
      <c r="CK51" s="327"/>
      <c r="CL51" s="327"/>
      <c r="CM51" s="327"/>
      <c r="CN51" s="327"/>
      <c r="CO51" s="327"/>
      <c r="CP51" s="327"/>
      <c r="CQ51" s="327"/>
      <c r="CR51" s="327"/>
      <c r="CS51" s="327"/>
      <c r="CT51" s="327"/>
      <c r="CU51" s="327"/>
      <c r="CV51" s="327"/>
      <c r="CW51" s="327"/>
      <c r="CX51" s="327"/>
      <c r="CY51" s="327"/>
      <c r="CZ51" s="327"/>
      <c r="DA51" s="327"/>
      <c r="DB51" s="327"/>
      <c r="DC51" s="327"/>
      <c r="DD51" s="327"/>
      <c r="DE51" s="327"/>
      <c r="DF51" s="327"/>
      <c r="DG51" s="327"/>
      <c r="DH51" s="327"/>
      <c r="DI51" s="327"/>
      <c r="DJ51" s="327"/>
      <c r="DK51" s="327"/>
      <c r="DL51" s="327"/>
      <c r="DM51" s="327"/>
      <c r="DN51" s="327"/>
      <c r="DO51" s="327"/>
      <c r="DP51" s="327"/>
      <c r="DQ51" s="327"/>
      <c r="DR51" s="327"/>
      <c r="DS51" s="327"/>
      <c r="DT51" s="327"/>
      <c r="DU51" s="327"/>
      <c r="DV51" s="327"/>
      <c r="DW51" s="327"/>
      <c r="DX51" s="327"/>
      <c r="DY51" s="327"/>
      <c r="DZ51" s="327"/>
      <c r="EA51" s="327"/>
      <c r="EB51" s="327"/>
      <c r="EC51" s="327"/>
      <c r="ED51" s="327"/>
      <c r="EE51" s="327"/>
      <c r="EF51" s="327"/>
      <c r="EG51" s="327"/>
      <c r="EH51" s="327"/>
      <c r="EI51" s="327"/>
      <c r="EJ51" s="327"/>
      <c r="EK51" s="327"/>
      <c r="EL51" s="327"/>
      <c r="EM51" s="327"/>
      <c r="EN51" s="327"/>
      <c r="EO51" s="327"/>
      <c r="EP51" s="327"/>
      <c r="EQ51" s="327"/>
      <c r="ER51" s="327"/>
      <c r="ES51" s="327"/>
      <c r="ET51" s="327"/>
      <c r="EU51" s="327"/>
      <c r="EV51" s="327"/>
      <c r="EW51" s="327"/>
      <c r="EX51" s="327"/>
      <c r="EY51" s="327"/>
      <c r="EZ51" s="327"/>
      <c r="FA51" s="327"/>
      <c r="FB51" s="327"/>
      <c r="FC51" s="327"/>
      <c r="FD51" s="327"/>
      <c r="FE51" s="327"/>
      <c r="FF51" s="327"/>
      <c r="FG51" s="327"/>
      <c r="FH51" s="327"/>
      <c r="FI51" s="327"/>
      <c r="FJ51" s="327"/>
      <c r="FK51" s="327"/>
      <c r="FL51" s="327"/>
      <c r="FM51" s="327"/>
      <c r="FN51" s="327"/>
      <c r="FO51" s="327"/>
      <c r="FP51" s="327"/>
      <c r="FQ51" s="327"/>
      <c r="FR51" s="327"/>
      <c r="FS51" s="327"/>
      <c r="FT51" s="327"/>
      <c r="FU51" s="327"/>
      <c r="FV51" s="327"/>
      <c r="FW51" s="327"/>
      <c r="FX51" s="327"/>
      <c r="FY51" s="327"/>
      <c r="FZ51" s="327"/>
      <c r="GA51" s="327"/>
      <c r="GB51" s="327"/>
      <c r="GC51" s="327"/>
      <c r="GD51" s="327"/>
      <c r="GE51" s="327"/>
      <c r="GF51" s="327"/>
      <c r="GG51" s="327"/>
      <c r="GH51" s="327"/>
      <c r="GI51" s="327"/>
      <c r="GJ51" s="327"/>
      <c r="GK51" s="327"/>
      <c r="GL51" s="327"/>
      <c r="GM51" s="327"/>
      <c r="GN51" s="327"/>
      <c r="GO51" s="327"/>
      <c r="GP51" s="327"/>
      <c r="GQ51" s="327"/>
      <c r="GR51" s="327"/>
      <c r="GS51" s="327"/>
      <c r="GT51" s="327"/>
      <c r="GU51" s="327"/>
      <c r="GV51" s="327"/>
      <c r="GW51" s="327"/>
      <c r="GX51" s="327"/>
      <c r="GY51" s="327"/>
      <c r="GZ51" s="327"/>
      <c r="HA51" s="327"/>
      <c r="HB51" s="327"/>
      <c r="HC51" s="327"/>
      <c r="HD51" s="327"/>
      <c r="HE51" s="327"/>
      <c r="HF51" s="327"/>
      <c r="HG51" s="327"/>
      <c r="HH51" s="327"/>
      <c r="HI51" s="327"/>
      <c r="HJ51" s="327"/>
      <c r="HK51" s="327"/>
      <c r="HL51" s="327"/>
      <c r="HM51" s="327"/>
      <c r="HN51" s="327"/>
      <c r="HO51" s="327"/>
      <c r="HP51" s="327"/>
      <c r="HQ51" s="327"/>
      <c r="HR51" s="327"/>
      <c r="HS51" s="327"/>
      <c r="HT51" s="327"/>
      <c r="HU51" s="327"/>
      <c r="HV51" s="327"/>
      <c r="HW51" s="327"/>
      <c r="HX51" s="327"/>
      <c r="HY51" s="327"/>
      <c r="HZ51" s="327"/>
      <c r="IA51" s="327"/>
      <c r="IB51" s="327"/>
      <c r="IC51" s="327"/>
      <c r="ID51" s="327"/>
      <c r="IE51" s="327"/>
      <c r="IF51" s="327"/>
      <c r="IG51" s="327"/>
      <c r="IH51" s="327"/>
      <c r="II51" s="327"/>
      <c r="IJ51" s="327"/>
      <c r="IK51" s="327"/>
      <c r="IL51" s="327"/>
    </row>
    <row r="52" spans="1:246" ht="31.5">
      <c r="A52" s="321" t="s">
        <v>63</v>
      </c>
      <c r="B52" s="328" t="s">
        <v>574</v>
      </c>
      <c r="C52" s="329"/>
      <c r="D52" s="329">
        <f>E52+H52</f>
        <v>789492</v>
      </c>
      <c r="E52" s="329">
        <v>0</v>
      </c>
      <c r="F52" s="329"/>
      <c r="G52" s="329"/>
      <c r="H52" s="329">
        <f>I52</f>
        <v>789492</v>
      </c>
      <c r="I52" s="329">
        <f>828492-39000</f>
        <v>789492</v>
      </c>
      <c r="J52" s="342"/>
      <c r="K52" s="342"/>
      <c r="L52" s="329"/>
      <c r="M52" s="324">
        <f t="shared" si="1"/>
        <v>0</v>
      </c>
      <c r="N52" s="329"/>
      <c r="O52" s="324" t="str">
        <f t="shared" si="2"/>
        <v/>
      </c>
      <c r="P52" s="324">
        <f t="shared" si="3"/>
        <v>0</v>
      </c>
      <c r="Q52" s="369" t="s">
        <v>627</v>
      </c>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c r="BT52" s="327"/>
      <c r="BU52" s="327"/>
      <c r="BV52" s="327"/>
      <c r="BW52" s="327"/>
      <c r="BX52" s="327"/>
      <c r="BY52" s="327"/>
      <c r="BZ52" s="327"/>
      <c r="CA52" s="327"/>
      <c r="CB52" s="327"/>
      <c r="CC52" s="327"/>
      <c r="CD52" s="327"/>
      <c r="CE52" s="327"/>
      <c r="CF52" s="327"/>
      <c r="CG52" s="327"/>
      <c r="CH52" s="327"/>
      <c r="CI52" s="327"/>
      <c r="CJ52" s="327"/>
      <c r="CK52" s="327"/>
      <c r="CL52" s="327"/>
      <c r="CM52" s="327"/>
      <c r="CN52" s="327"/>
      <c r="CO52" s="327"/>
      <c r="CP52" s="327"/>
      <c r="CQ52" s="327"/>
      <c r="CR52" s="327"/>
      <c r="CS52" s="327"/>
      <c r="CT52" s="327"/>
      <c r="CU52" s="327"/>
      <c r="CV52" s="327"/>
      <c r="CW52" s="327"/>
      <c r="CX52" s="327"/>
      <c r="CY52" s="327"/>
      <c r="CZ52" s="327"/>
      <c r="DA52" s="327"/>
      <c r="DB52" s="327"/>
      <c r="DC52" s="327"/>
      <c r="DD52" s="327"/>
      <c r="DE52" s="327"/>
      <c r="DF52" s="327"/>
      <c r="DG52" s="327"/>
      <c r="DH52" s="327"/>
      <c r="DI52" s="327"/>
      <c r="DJ52" s="327"/>
      <c r="DK52" s="327"/>
      <c r="DL52" s="327"/>
      <c r="DM52" s="327"/>
      <c r="DN52" s="327"/>
      <c r="DO52" s="327"/>
      <c r="DP52" s="327"/>
      <c r="DQ52" s="327"/>
      <c r="DR52" s="327"/>
      <c r="DS52" s="327"/>
      <c r="DT52" s="327"/>
      <c r="DU52" s="327"/>
      <c r="DV52" s="327"/>
      <c r="DW52" s="327"/>
      <c r="DX52" s="327"/>
      <c r="DY52" s="327"/>
      <c r="DZ52" s="327"/>
      <c r="EA52" s="327"/>
      <c r="EB52" s="327"/>
      <c r="EC52" s="327"/>
      <c r="ED52" s="327"/>
      <c r="EE52" s="327"/>
      <c r="EF52" s="327"/>
      <c r="EG52" s="327"/>
      <c r="EH52" s="327"/>
      <c r="EI52" s="327"/>
      <c r="EJ52" s="327"/>
      <c r="EK52" s="327"/>
      <c r="EL52" s="327"/>
      <c r="EM52" s="327"/>
      <c r="EN52" s="327"/>
      <c r="EO52" s="327"/>
      <c r="EP52" s="327"/>
      <c r="EQ52" s="327"/>
      <c r="ER52" s="327"/>
      <c r="ES52" s="327"/>
      <c r="ET52" s="327"/>
      <c r="EU52" s="327"/>
      <c r="EV52" s="327"/>
      <c r="EW52" s="327"/>
      <c r="EX52" s="327"/>
      <c r="EY52" s="327"/>
      <c r="EZ52" s="327"/>
      <c r="FA52" s="327"/>
      <c r="FB52" s="327"/>
      <c r="FC52" s="327"/>
      <c r="FD52" s="327"/>
      <c r="FE52" s="327"/>
      <c r="FF52" s="327"/>
      <c r="FG52" s="327"/>
      <c r="FH52" s="327"/>
      <c r="FI52" s="327"/>
      <c r="FJ52" s="327"/>
      <c r="FK52" s="327"/>
      <c r="FL52" s="327"/>
      <c r="FM52" s="327"/>
      <c r="FN52" s="327"/>
      <c r="FO52" s="327"/>
      <c r="FP52" s="327"/>
      <c r="FQ52" s="327"/>
      <c r="FR52" s="327"/>
      <c r="FS52" s="327"/>
      <c r="FT52" s="327"/>
      <c r="FU52" s="327"/>
      <c r="FV52" s="327"/>
      <c r="FW52" s="327"/>
      <c r="FX52" s="327"/>
      <c r="FY52" s="327"/>
      <c r="FZ52" s="327"/>
      <c r="GA52" s="327"/>
      <c r="GB52" s="327"/>
      <c r="GC52" s="327"/>
      <c r="GD52" s="327"/>
      <c r="GE52" s="327"/>
      <c r="GF52" s="327"/>
      <c r="GG52" s="327"/>
      <c r="GH52" s="327"/>
      <c r="GI52" s="327"/>
      <c r="GJ52" s="327"/>
      <c r="GK52" s="327"/>
      <c r="GL52" s="327"/>
      <c r="GM52" s="327"/>
      <c r="GN52" s="327"/>
      <c r="GO52" s="327"/>
      <c r="GP52" s="327"/>
      <c r="GQ52" s="327"/>
      <c r="GR52" s="327"/>
      <c r="GS52" s="327"/>
      <c r="GT52" s="327"/>
      <c r="GU52" s="327"/>
      <c r="GV52" s="327"/>
      <c r="GW52" s="327"/>
      <c r="GX52" s="327"/>
      <c r="GY52" s="327"/>
      <c r="GZ52" s="327"/>
      <c r="HA52" s="327"/>
      <c r="HB52" s="327"/>
      <c r="HC52" s="327"/>
      <c r="HD52" s="327"/>
      <c r="HE52" s="327"/>
      <c r="HF52" s="327"/>
      <c r="HG52" s="327"/>
      <c r="HH52" s="327"/>
      <c r="HI52" s="327"/>
      <c r="HJ52" s="327"/>
      <c r="HK52" s="327"/>
      <c r="HL52" s="327"/>
      <c r="HM52" s="327"/>
      <c r="HN52" s="327"/>
      <c r="HO52" s="327"/>
      <c r="HP52" s="327"/>
      <c r="HQ52" s="327"/>
      <c r="HR52" s="327"/>
      <c r="HS52" s="327"/>
      <c r="HT52" s="327"/>
      <c r="HU52" s="327"/>
      <c r="HV52" s="327"/>
      <c r="HW52" s="327"/>
      <c r="HX52" s="327"/>
      <c r="HY52" s="327"/>
      <c r="HZ52" s="327"/>
      <c r="IA52" s="327"/>
      <c r="IB52" s="327"/>
      <c r="IC52" s="327"/>
      <c r="ID52" s="327"/>
      <c r="IE52" s="327"/>
      <c r="IF52" s="327"/>
      <c r="IG52" s="327"/>
      <c r="IH52" s="327"/>
      <c r="II52" s="327"/>
      <c r="IJ52" s="327"/>
      <c r="IK52" s="327"/>
      <c r="IL52" s="327"/>
    </row>
    <row r="53" spans="1:246" ht="31.5">
      <c r="A53" s="321" t="s">
        <v>148</v>
      </c>
      <c r="B53" s="328" t="s">
        <v>573</v>
      </c>
      <c r="C53" s="329"/>
      <c r="D53" s="329">
        <f>E53+H53</f>
        <v>39000</v>
      </c>
      <c r="E53" s="329"/>
      <c r="F53" s="329"/>
      <c r="G53" s="329"/>
      <c r="H53" s="329">
        <v>39000</v>
      </c>
      <c r="I53" s="329">
        <v>39000</v>
      </c>
      <c r="J53" s="342"/>
      <c r="K53" s="342"/>
      <c r="L53" s="329"/>
      <c r="M53" s="324">
        <f t="shared" si="1"/>
        <v>0</v>
      </c>
      <c r="N53" s="329"/>
      <c r="O53" s="324" t="str">
        <f t="shared" si="2"/>
        <v/>
      </c>
      <c r="P53" s="324">
        <f t="shared" si="3"/>
        <v>0</v>
      </c>
      <c r="Q53" s="325"/>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7"/>
      <c r="BR53" s="327"/>
      <c r="BS53" s="327"/>
      <c r="BT53" s="327"/>
      <c r="BU53" s="327"/>
      <c r="BV53" s="327"/>
      <c r="BW53" s="327"/>
      <c r="BX53" s="327"/>
      <c r="BY53" s="327"/>
      <c r="BZ53" s="327"/>
      <c r="CA53" s="327"/>
      <c r="CB53" s="327"/>
      <c r="CC53" s="327"/>
      <c r="CD53" s="327"/>
      <c r="CE53" s="327"/>
      <c r="CF53" s="327"/>
      <c r="CG53" s="327"/>
      <c r="CH53" s="327"/>
      <c r="CI53" s="327"/>
      <c r="CJ53" s="327"/>
      <c r="CK53" s="327"/>
      <c r="CL53" s="327"/>
      <c r="CM53" s="327"/>
      <c r="CN53" s="327"/>
      <c r="CO53" s="327"/>
      <c r="CP53" s="327"/>
      <c r="CQ53" s="327"/>
      <c r="CR53" s="327"/>
      <c r="CS53" s="327"/>
      <c r="CT53" s="327"/>
      <c r="CU53" s="327"/>
      <c r="CV53" s="327"/>
      <c r="CW53" s="327"/>
      <c r="CX53" s="327"/>
      <c r="CY53" s="327"/>
      <c r="CZ53" s="327"/>
      <c r="DA53" s="327"/>
      <c r="DB53" s="327"/>
      <c r="DC53" s="327"/>
      <c r="DD53" s="327"/>
      <c r="DE53" s="327"/>
      <c r="DF53" s="327"/>
      <c r="DG53" s="327"/>
      <c r="DH53" s="327"/>
      <c r="DI53" s="327"/>
      <c r="DJ53" s="327"/>
      <c r="DK53" s="327"/>
      <c r="DL53" s="327"/>
      <c r="DM53" s="327"/>
      <c r="DN53" s="327"/>
      <c r="DO53" s="327"/>
      <c r="DP53" s="327"/>
      <c r="DQ53" s="327"/>
      <c r="DR53" s="327"/>
      <c r="DS53" s="327"/>
      <c r="DT53" s="327"/>
      <c r="DU53" s="327"/>
      <c r="DV53" s="327"/>
      <c r="DW53" s="327"/>
      <c r="DX53" s="327"/>
      <c r="DY53" s="327"/>
      <c r="DZ53" s="327"/>
      <c r="EA53" s="327"/>
      <c r="EB53" s="327"/>
      <c r="EC53" s="327"/>
      <c r="ED53" s="327"/>
      <c r="EE53" s="327"/>
      <c r="EF53" s="327"/>
      <c r="EG53" s="327"/>
      <c r="EH53" s="327"/>
      <c r="EI53" s="327"/>
      <c r="EJ53" s="327"/>
      <c r="EK53" s="327"/>
      <c r="EL53" s="327"/>
      <c r="EM53" s="327"/>
      <c r="EN53" s="327"/>
      <c r="EO53" s="327"/>
      <c r="EP53" s="327"/>
      <c r="EQ53" s="327"/>
      <c r="ER53" s="327"/>
      <c r="ES53" s="327"/>
      <c r="ET53" s="327"/>
      <c r="EU53" s="327"/>
      <c r="EV53" s="327"/>
      <c r="EW53" s="327"/>
      <c r="EX53" s="327"/>
      <c r="EY53" s="327"/>
      <c r="EZ53" s="327"/>
      <c r="FA53" s="327"/>
      <c r="FB53" s="327"/>
      <c r="FC53" s="327"/>
      <c r="FD53" s="327"/>
      <c r="FE53" s="327"/>
      <c r="FF53" s="327"/>
      <c r="FG53" s="327"/>
      <c r="FH53" s="327"/>
      <c r="FI53" s="327"/>
      <c r="FJ53" s="327"/>
      <c r="FK53" s="327"/>
      <c r="FL53" s="327"/>
      <c r="FM53" s="327"/>
      <c r="FN53" s="327"/>
      <c r="FO53" s="327"/>
      <c r="FP53" s="327"/>
      <c r="FQ53" s="327"/>
      <c r="FR53" s="327"/>
      <c r="FS53" s="327"/>
      <c r="FT53" s="327"/>
      <c r="FU53" s="327"/>
      <c r="FV53" s="327"/>
      <c r="FW53" s="327"/>
      <c r="FX53" s="327"/>
      <c r="FY53" s="327"/>
      <c r="FZ53" s="327"/>
      <c r="GA53" s="327"/>
      <c r="GB53" s="327"/>
      <c r="GC53" s="327"/>
      <c r="GD53" s="327"/>
      <c r="GE53" s="327"/>
      <c r="GF53" s="327"/>
      <c r="GG53" s="327"/>
      <c r="GH53" s="327"/>
      <c r="GI53" s="327"/>
      <c r="GJ53" s="327"/>
      <c r="GK53" s="327"/>
      <c r="GL53" s="327"/>
      <c r="GM53" s="327"/>
      <c r="GN53" s="327"/>
      <c r="GO53" s="327"/>
      <c r="GP53" s="327"/>
      <c r="GQ53" s="327"/>
      <c r="GR53" s="327"/>
      <c r="GS53" s="327"/>
      <c r="GT53" s="327"/>
      <c r="GU53" s="327"/>
      <c r="GV53" s="327"/>
      <c r="GW53" s="327"/>
      <c r="GX53" s="327"/>
      <c r="GY53" s="327"/>
      <c r="GZ53" s="327"/>
      <c r="HA53" s="327"/>
      <c r="HB53" s="327"/>
      <c r="HC53" s="327"/>
      <c r="HD53" s="327"/>
      <c r="HE53" s="327"/>
      <c r="HF53" s="327"/>
      <c r="HG53" s="327"/>
      <c r="HH53" s="327"/>
      <c r="HI53" s="327"/>
      <c r="HJ53" s="327"/>
      <c r="HK53" s="327"/>
      <c r="HL53" s="327"/>
      <c r="HM53" s="327"/>
      <c r="HN53" s="327"/>
      <c r="HO53" s="327"/>
      <c r="HP53" s="327"/>
      <c r="HQ53" s="327"/>
      <c r="HR53" s="327"/>
      <c r="HS53" s="327"/>
      <c r="HT53" s="327"/>
      <c r="HU53" s="327"/>
      <c r="HV53" s="327"/>
      <c r="HW53" s="327"/>
      <c r="HX53" s="327"/>
      <c r="HY53" s="327"/>
      <c r="HZ53" s="327"/>
      <c r="IA53" s="327"/>
      <c r="IB53" s="327"/>
      <c r="IC53" s="327"/>
      <c r="ID53" s="327"/>
      <c r="IE53" s="327"/>
      <c r="IF53" s="327"/>
      <c r="IG53" s="327"/>
      <c r="IH53" s="327"/>
      <c r="II53" s="327"/>
      <c r="IJ53" s="327"/>
      <c r="IK53" s="327"/>
      <c r="IL53" s="327"/>
    </row>
    <row r="54" spans="1:246">
      <c r="A54" s="343" t="s">
        <v>150</v>
      </c>
      <c r="B54" s="328" t="s">
        <v>402</v>
      </c>
      <c r="C54" s="329">
        <v>521</v>
      </c>
      <c r="D54" s="329">
        <f t="shared" si="19"/>
        <v>2000</v>
      </c>
      <c r="E54" s="329">
        <v>0</v>
      </c>
      <c r="F54" s="329"/>
      <c r="G54" s="329"/>
      <c r="H54" s="329">
        <f>I54</f>
        <v>2000</v>
      </c>
      <c r="I54" s="329">
        <v>2000</v>
      </c>
      <c r="J54" s="342"/>
      <c r="K54" s="342"/>
      <c r="L54" s="329">
        <v>125</v>
      </c>
      <c r="M54" s="324">
        <f t="shared" si="1"/>
        <v>6.25E-2</v>
      </c>
      <c r="N54" s="329">
        <f>L54</f>
        <v>125</v>
      </c>
      <c r="O54" s="324">
        <f t="shared" si="2"/>
        <v>0.23992322456813819</v>
      </c>
      <c r="P54" s="324">
        <f t="shared" si="3"/>
        <v>6.25E-2</v>
      </c>
      <c r="Q54" s="340"/>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7"/>
      <c r="BN54" s="327"/>
      <c r="BO54" s="327"/>
      <c r="BP54" s="327"/>
      <c r="BQ54" s="327"/>
      <c r="BR54" s="327"/>
      <c r="BS54" s="327"/>
      <c r="BT54" s="327"/>
      <c r="BU54" s="327"/>
      <c r="BV54" s="327"/>
      <c r="BW54" s="327"/>
      <c r="BX54" s="327"/>
      <c r="BY54" s="327"/>
      <c r="BZ54" s="327"/>
      <c r="CA54" s="327"/>
      <c r="CB54" s="327"/>
      <c r="CC54" s="327"/>
      <c r="CD54" s="327"/>
      <c r="CE54" s="327"/>
      <c r="CF54" s="327"/>
      <c r="CG54" s="327"/>
      <c r="CH54" s="327"/>
      <c r="CI54" s="327"/>
      <c r="CJ54" s="327"/>
      <c r="CK54" s="327"/>
      <c r="CL54" s="327"/>
      <c r="CM54" s="327"/>
      <c r="CN54" s="327"/>
      <c r="CO54" s="327"/>
      <c r="CP54" s="327"/>
      <c r="CQ54" s="327"/>
      <c r="CR54" s="327"/>
      <c r="CS54" s="327"/>
      <c r="CT54" s="327"/>
      <c r="CU54" s="327"/>
      <c r="CV54" s="327"/>
      <c r="CW54" s="327"/>
      <c r="CX54" s="327"/>
      <c r="CY54" s="327"/>
      <c r="CZ54" s="327"/>
      <c r="DA54" s="327"/>
      <c r="DB54" s="327"/>
      <c r="DC54" s="327"/>
      <c r="DD54" s="327"/>
      <c r="DE54" s="327"/>
      <c r="DF54" s="327"/>
      <c r="DG54" s="327"/>
      <c r="DH54" s="327"/>
      <c r="DI54" s="327"/>
      <c r="DJ54" s="327"/>
      <c r="DK54" s="327"/>
      <c r="DL54" s="327"/>
      <c r="DM54" s="327"/>
      <c r="DN54" s="327"/>
      <c r="DO54" s="327"/>
      <c r="DP54" s="327"/>
      <c r="DQ54" s="327"/>
      <c r="DR54" s="327"/>
      <c r="DS54" s="327"/>
      <c r="DT54" s="327"/>
      <c r="DU54" s="327"/>
      <c r="DV54" s="327"/>
      <c r="DW54" s="327"/>
      <c r="DX54" s="327"/>
      <c r="DY54" s="327"/>
      <c r="DZ54" s="327"/>
      <c r="EA54" s="327"/>
      <c r="EB54" s="327"/>
      <c r="EC54" s="327"/>
      <c r="ED54" s="327"/>
      <c r="EE54" s="327"/>
      <c r="EF54" s="327"/>
      <c r="EG54" s="327"/>
      <c r="EH54" s="327"/>
      <c r="EI54" s="327"/>
      <c r="EJ54" s="327"/>
      <c r="EK54" s="327"/>
      <c r="EL54" s="327"/>
      <c r="EM54" s="327"/>
      <c r="EN54" s="327"/>
      <c r="EO54" s="327"/>
      <c r="EP54" s="327"/>
      <c r="EQ54" s="327"/>
      <c r="ER54" s="327"/>
      <c r="ES54" s="327"/>
      <c r="ET54" s="327"/>
      <c r="EU54" s="327"/>
      <c r="EV54" s="327"/>
      <c r="EW54" s="327"/>
      <c r="EX54" s="327"/>
      <c r="EY54" s="327"/>
      <c r="EZ54" s="327"/>
      <c r="FA54" s="327"/>
      <c r="FB54" s="327"/>
      <c r="FC54" s="327"/>
      <c r="FD54" s="327"/>
      <c r="FE54" s="327"/>
      <c r="FF54" s="327"/>
      <c r="FG54" s="327"/>
      <c r="FH54" s="327"/>
      <c r="FI54" s="327"/>
      <c r="FJ54" s="327"/>
      <c r="FK54" s="327"/>
      <c r="FL54" s="327"/>
      <c r="FM54" s="327"/>
      <c r="FN54" s="327"/>
      <c r="FO54" s="327"/>
      <c r="FP54" s="327"/>
      <c r="FQ54" s="327"/>
      <c r="FR54" s="327"/>
      <c r="FS54" s="327"/>
      <c r="FT54" s="327"/>
      <c r="FU54" s="327"/>
      <c r="FV54" s="327"/>
      <c r="FW54" s="327"/>
      <c r="FX54" s="327"/>
      <c r="FY54" s="327"/>
      <c r="FZ54" s="327"/>
      <c r="GA54" s="327"/>
      <c r="GB54" s="327"/>
      <c r="GC54" s="327"/>
      <c r="GD54" s="327"/>
      <c r="GE54" s="327"/>
      <c r="GF54" s="327"/>
      <c r="GG54" s="327"/>
      <c r="GH54" s="327"/>
      <c r="GI54" s="327"/>
      <c r="GJ54" s="327"/>
      <c r="GK54" s="327"/>
      <c r="GL54" s="327"/>
      <c r="GM54" s="327"/>
      <c r="GN54" s="327"/>
      <c r="GO54" s="327"/>
      <c r="GP54" s="327"/>
      <c r="GQ54" s="327"/>
      <c r="GR54" s="327"/>
      <c r="GS54" s="327"/>
      <c r="GT54" s="327"/>
      <c r="GU54" s="327"/>
      <c r="GV54" s="327"/>
      <c r="GW54" s="327"/>
      <c r="GX54" s="327"/>
      <c r="GY54" s="327"/>
      <c r="GZ54" s="327"/>
      <c r="HA54" s="327"/>
      <c r="HB54" s="327"/>
      <c r="HC54" s="327"/>
      <c r="HD54" s="327"/>
      <c r="HE54" s="327"/>
      <c r="HF54" s="327"/>
      <c r="HG54" s="327"/>
      <c r="HH54" s="327"/>
      <c r="HI54" s="327"/>
      <c r="HJ54" s="327"/>
      <c r="HK54" s="327"/>
      <c r="HL54" s="327"/>
      <c r="HM54" s="327"/>
      <c r="HN54" s="327"/>
      <c r="HO54" s="327"/>
      <c r="HP54" s="327"/>
      <c r="HQ54" s="327"/>
      <c r="HR54" s="327"/>
      <c r="HS54" s="327"/>
      <c r="HT54" s="327"/>
      <c r="HU54" s="327"/>
      <c r="HV54" s="327"/>
      <c r="HW54" s="327"/>
      <c r="HX54" s="327"/>
      <c r="HY54" s="327"/>
      <c r="HZ54" s="327"/>
      <c r="IA54" s="327"/>
      <c r="IB54" s="327"/>
      <c r="IC54" s="327"/>
      <c r="ID54" s="327"/>
      <c r="IE54" s="327"/>
      <c r="IF54" s="327"/>
      <c r="IG54" s="327"/>
      <c r="IH54" s="327"/>
      <c r="II54" s="327"/>
      <c r="IJ54" s="327"/>
      <c r="IK54" s="327"/>
      <c r="IL54" s="327"/>
    </row>
    <row r="55" spans="1:246">
      <c r="A55" s="343" t="s">
        <v>404</v>
      </c>
      <c r="B55" s="344" t="s">
        <v>403</v>
      </c>
      <c r="C55" s="345"/>
      <c r="D55" s="329">
        <f t="shared" si="19"/>
        <v>83900</v>
      </c>
      <c r="E55" s="329">
        <v>0</v>
      </c>
      <c r="F55" s="345"/>
      <c r="G55" s="345"/>
      <c r="H55" s="345">
        <f>I55</f>
        <v>83900</v>
      </c>
      <c r="I55" s="345">
        <v>83900</v>
      </c>
      <c r="J55" s="346"/>
      <c r="K55" s="346"/>
      <c r="L55" s="345"/>
      <c r="M55" s="324">
        <f t="shared" si="1"/>
        <v>0</v>
      </c>
      <c r="N55" s="345"/>
      <c r="O55" s="324" t="str">
        <f t="shared" si="2"/>
        <v/>
      </c>
      <c r="P55" s="324">
        <f t="shared" si="3"/>
        <v>0</v>
      </c>
      <c r="Q55" s="340"/>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327"/>
      <c r="BR55" s="327"/>
      <c r="BS55" s="327"/>
      <c r="BT55" s="327"/>
      <c r="BU55" s="327"/>
      <c r="BV55" s="327"/>
      <c r="BW55" s="327"/>
      <c r="BX55" s="327"/>
      <c r="BY55" s="327"/>
      <c r="BZ55" s="327"/>
      <c r="CA55" s="327"/>
      <c r="CB55" s="327"/>
      <c r="CC55" s="327"/>
      <c r="CD55" s="327"/>
      <c r="CE55" s="327"/>
      <c r="CF55" s="327"/>
      <c r="CG55" s="327"/>
      <c r="CH55" s="327"/>
      <c r="CI55" s="327"/>
      <c r="CJ55" s="327"/>
      <c r="CK55" s="327"/>
      <c r="CL55" s="327"/>
      <c r="CM55" s="327"/>
      <c r="CN55" s="327"/>
      <c r="CO55" s="327"/>
      <c r="CP55" s="327"/>
      <c r="CQ55" s="327"/>
      <c r="CR55" s="327"/>
      <c r="CS55" s="327"/>
      <c r="CT55" s="327"/>
      <c r="CU55" s="327"/>
      <c r="CV55" s="327"/>
      <c r="CW55" s="327"/>
      <c r="CX55" s="327"/>
      <c r="CY55" s="327"/>
      <c r="CZ55" s="327"/>
      <c r="DA55" s="327"/>
      <c r="DB55" s="327"/>
      <c r="DC55" s="327"/>
      <c r="DD55" s="327"/>
      <c r="DE55" s="327"/>
      <c r="DF55" s="327"/>
      <c r="DG55" s="327"/>
      <c r="DH55" s="327"/>
      <c r="DI55" s="327"/>
      <c r="DJ55" s="327"/>
      <c r="DK55" s="327"/>
      <c r="DL55" s="327"/>
      <c r="DM55" s="327"/>
      <c r="DN55" s="327"/>
      <c r="DO55" s="327"/>
      <c r="DP55" s="327"/>
      <c r="DQ55" s="327"/>
      <c r="DR55" s="327"/>
      <c r="DS55" s="327"/>
      <c r="DT55" s="327"/>
      <c r="DU55" s="327"/>
      <c r="DV55" s="327"/>
      <c r="DW55" s="327"/>
      <c r="DX55" s="327"/>
      <c r="DY55" s="327"/>
      <c r="DZ55" s="327"/>
      <c r="EA55" s="327"/>
      <c r="EB55" s="327"/>
      <c r="EC55" s="327"/>
      <c r="ED55" s="327"/>
      <c r="EE55" s="327"/>
      <c r="EF55" s="327"/>
      <c r="EG55" s="327"/>
      <c r="EH55" s="327"/>
      <c r="EI55" s="327"/>
      <c r="EJ55" s="327"/>
      <c r="EK55" s="327"/>
      <c r="EL55" s="327"/>
      <c r="EM55" s="327"/>
      <c r="EN55" s="327"/>
      <c r="EO55" s="327"/>
      <c r="EP55" s="327"/>
      <c r="EQ55" s="327"/>
      <c r="ER55" s="327"/>
      <c r="ES55" s="327"/>
      <c r="ET55" s="327"/>
      <c r="EU55" s="327"/>
      <c r="EV55" s="327"/>
      <c r="EW55" s="327"/>
      <c r="EX55" s="327"/>
      <c r="EY55" s="327"/>
      <c r="EZ55" s="327"/>
      <c r="FA55" s="327"/>
      <c r="FB55" s="327"/>
      <c r="FC55" s="327"/>
      <c r="FD55" s="327"/>
      <c r="FE55" s="327"/>
      <c r="FF55" s="327"/>
      <c r="FG55" s="327"/>
      <c r="FH55" s="327"/>
      <c r="FI55" s="327"/>
      <c r="FJ55" s="327"/>
      <c r="FK55" s="327"/>
      <c r="FL55" s="327"/>
      <c r="FM55" s="327"/>
      <c r="FN55" s="327"/>
      <c r="FO55" s="327"/>
      <c r="FP55" s="327"/>
      <c r="FQ55" s="327"/>
      <c r="FR55" s="327"/>
      <c r="FS55" s="327"/>
      <c r="FT55" s="327"/>
      <c r="FU55" s="327"/>
      <c r="FV55" s="327"/>
      <c r="FW55" s="327"/>
      <c r="FX55" s="327"/>
      <c r="FY55" s="327"/>
      <c r="FZ55" s="327"/>
      <c r="GA55" s="327"/>
      <c r="GB55" s="327"/>
      <c r="GC55" s="327"/>
      <c r="GD55" s="327"/>
      <c r="GE55" s="327"/>
      <c r="GF55" s="327"/>
      <c r="GG55" s="327"/>
      <c r="GH55" s="327"/>
      <c r="GI55" s="327"/>
      <c r="GJ55" s="327"/>
      <c r="GK55" s="327"/>
      <c r="GL55" s="327"/>
      <c r="GM55" s="327"/>
      <c r="GN55" s="327"/>
      <c r="GO55" s="327"/>
      <c r="GP55" s="327"/>
      <c r="GQ55" s="327"/>
      <c r="GR55" s="327"/>
      <c r="GS55" s="327"/>
      <c r="GT55" s="327"/>
      <c r="GU55" s="327"/>
      <c r="GV55" s="327"/>
      <c r="GW55" s="327"/>
      <c r="GX55" s="327"/>
      <c r="GY55" s="327"/>
      <c r="GZ55" s="327"/>
      <c r="HA55" s="327"/>
      <c r="HB55" s="327"/>
      <c r="HC55" s="327"/>
      <c r="HD55" s="327"/>
      <c r="HE55" s="327"/>
      <c r="HF55" s="327"/>
      <c r="HG55" s="327"/>
      <c r="HH55" s="327"/>
      <c r="HI55" s="327"/>
      <c r="HJ55" s="327"/>
      <c r="HK55" s="327"/>
      <c r="HL55" s="327"/>
      <c r="HM55" s="327"/>
      <c r="HN55" s="327"/>
      <c r="HO55" s="327"/>
      <c r="HP55" s="327"/>
      <c r="HQ55" s="327"/>
      <c r="HR55" s="327"/>
      <c r="HS55" s="327"/>
      <c r="HT55" s="327"/>
      <c r="HU55" s="327"/>
      <c r="HV55" s="327"/>
      <c r="HW55" s="327"/>
      <c r="HX55" s="327"/>
      <c r="HY55" s="327"/>
      <c r="HZ55" s="327"/>
      <c r="IA55" s="327"/>
      <c r="IB55" s="327"/>
      <c r="IC55" s="327"/>
      <c r="ID55" s="327"/>
      <c r="IE55" s="327"/>
      <c r="IF55" s="327"/>
      <c r="IG55" s="327"/>
      <c r="IH55" s="327"/>
      <c r="II55" s="327"/>
      <c r="IJ55" s="327"/>
      <c r="IK55" s="327"/>
      <c r="IL55" s="327"/>
    </row>
    <row r="56" spans="1:246" hidden="1">
      <c r="A56" s="343"/>
      <c r="B56" s="344"/>
      <c r="C56" s="345"/>
      <c r="D56" s="329"/>
      <c r="E56" s="329"/>
      <c r="F56" s="345"/>
      <c r="G56" s="345"/>
      <c r="H56" s="345"/>
      <c r="I56" s="345"/>
      <c r="J56" s="346"/>
      <c r="K56" s="346"/>
      <c r="L56" s="345"/>
      <c r="M56" s="324"/>
      <c r="N56" s="345"/>
      <c r="O56" s="324"/>
      <c r="P56" s="324"/>
      <c r="Q56" s="340"/>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c r="BN56" s="327"/>
      <c r="BO56" s="327"/>
      <c r="BP56" s="327"/>
      <c r="BQ56" s="327"/>
      <c r="BR56" s="327"/>
      <c r="BS56" s="327"/>
      <c r="BT56" s="327"/>
      <c r="BU56" s="327"/>
      <c r="BV56" s="327"/>
      <c r="BW56" s="327"/>
      <c r="BX56" s="327"/>
      <c r="BY56" s="327"/>
      <c r="BZ56" s="327"/>
      <c r="CA56" s="327"/>
      <c r="CB56" s="327"/>
      <c r="CC56" s="327"/>
      <c r="CD56" s="327"/>
      <c r="CE56" s="327"/>
      <c r="CF56" s="327"/>
      <c r="CG56" s="327"/>
      <c r="CH56" s="327"/>
      <c r="CI56" s="327"/>
      <c r="CJ56" s="327"/>
      <c r="CK56" s="327"/>
      <c r="CL56" s="327"/>
      <c r="CM56" s="327"/>
      <c r="CN56" s="327"/>
      <c r="CO56" s="327"/>
      <c r="CP56" s="327"/>
      <c r="CQ56" s="327"/>
      <c r="CR56" s="327"/>
      <c r="CS56" s="327"/>
      <c r="CT56" s="327"/>
      <c r="CU56" s="327"/>
      <c r="CV56" s="327"/>
      <c r="CW56" s="327"/>
      <c r="CX56" s="327"/>
      <c r="CY56" s="327"/>
      <c r="CZ56" s="327"/>
      <c r="DA56" s="327"/>
      <c r="DB56" s="327"/>
      <c r="DC56" s="327"/>
      <c r="DD56" s="327"/>
      <c r="DE56" s="327"/>
      <c r="DF56" s="327"/>
      <c r="DG56" s="327"/>
      <c r="DH56" s="327"/>
      <c r="DI56" s="327"/>
      <c r="DJ56" s="327"/>
      <c r="DK56" s="327"/>
      <c r="DL56" s="327"/>
      <c r="DM56" s="327"/>
      <c r="DN56" s="327"/>
      <c r="DO56" s="327"/>
      <c r="DP56" s="327"/>
      <c r="DQ56" s="327"/>
      <c r="DR56" s="327"/>
      <c r="DS56" s="327"/>
      <c r="DT56" s="327"/>
      <c r="DU56" s="327"/>
      <c r="DV56" s="327"/>
      <c r="DW56" s="327"/>
      <c r="DX56" s="327"/>
      <c r="DY56" s="327"/>
      <c r="DZ56" s="327"/>
      <c r="EA56" s="327"/>
      <c r="EB56" s="327"/>
      <c r="EC56" s="327"/>
      <c r="ED56" s="327"/>
      <c r="EE56" s="327"/>
      <c r="EF56" s="327"/>
      <c r="EG56" s="327"/>
      <c r="EH56" s="327"/>
      <c r="EI56" s="327"/>
      <c r="EJ56" s="327"/>
      <c r="EK56" s="327"/>
      <c r="EL56" s="327"/>
      <c r="EM56" s="327"/>
      <c r="EN56" s="327"/>
      <c r="EO56" s="327"/>
      <c r="EP56" s="327"/>
      <c r="EQ56" s="327"/>
      <c r="ER56" s="327"/>
      <c r="ES56" s="327"/>
      <c r="ET56" s="327"/>
      <c r="EU56" s="327"/>
      <c r="EV56" s="327"/>
      <c r="EW56" s="327"/>
      <c r="EX56" s="327"/>
      <c r="EY56" s="327"/>
      <c r="EZ56" s="327"/>
      <c r="FA56" s="327"/>
      <c r="FB56" s="327"/>
      <c r="FC56" s="327"/>
      <c r="FD56" s="327"/>
      <c r="FE56" s="327"/>
      <c r="FF56" s="327"/>
      <c r="FG56" s="327"/>
      <c r="FH56" s="327"/>
      <c r="FI56" s="327"/>
      <c r="FJ56" s="327"/>
      <c r="FK56" s="327"/>
      <c r="FL56" s="327"/>
      <c r="FM56" s="327"/>
      <c r="FN56" s="327"/>
      <c r="FO56" s="327"/>
      <c r="FP56" s="327"/>
      <c r="FQ56" s="327"/>
      <c r="FR56" s="327"/>
      <c r="FS56" s="327"/>
      <c r="FT56" s="327"/>
      <c r="FU56" s="327"/>
      <c r="FV56" s="327"/>
      <c r="FW56" s="327"/>
      <c r="FX56" s="327"/>
      <c r="FY56" s="327"/>
      <c r="FZ56" s="327"/>
      <c r="GA56" s="327"/>
      <c r="GB56" s="327"/>
      <c r="GC56" s="327"/>
      <c r="GD56" s="327"/>
      <c r="GE56" s="327"/>
      <c r="GF56" s="327"/>
      <c r="GG56" s="327"/>
      <c r="GH56" s="327"/>
      <c r="GI56" s="327"/>
      <c r="GJ56" s="327"/>
      <c r="GK56" s="327"/>
      <c r="GL56" s="327"/>
      <c r="GM56" s="327"/>
      <c r="GN56" s="327"/>
      <c r="GO56" s="327"/>
      <c r="GP56" s="327"/>
      <c r="GQ56" s="327"/>
      <c r="GR56" s="327"/>
      <c r="GS56" s="327"/>
      <c r="GT56" s="327"/>
      <c r="GU56" s="327"/>
      <c r="GV56" s="327"/>
      <c r="GW56" s="327"/>
      <c r="GX56" s="327"/>
      <c r="GY56" s="327"/>
      <c r="GZ56" s="327"/>
      <c r="HA56" s="327"/>
      <c r="HB56" s="327"/>
      <c r="HC56" s="327"/>
      <c r="HD56" s="327"/>
      <c r="HE56" s="327"/>
      <c r="HF56" s="327"/>
      <c r="HG56" s="327"/>
      <c r="HH56" s="327"/>
      <c r="HI56" s="327"/>
      <c r="HJ56" s="327"/>
      <c r="HK56" s="327"/>
      <c r="HL56" s="327"/>
      <c r="HM56" s="327"/>
      <c r="HN56" s="327"/>
      <c r="HO56" s="327"/>
      <c r="HP56" s="327"/>
      <c r="HQ56" s="327"/>
      <c r="HR56" s="327"/>
      <c r="HS56" s="327"/>
      <c r="HT56" s="327"/>
      <c r="HU56" s="327"/>
      <c r="HV56" s="327"/>
      <c r="HW56" s="327"/>
      <c r="HX56" s="327"/>
      <c r="HY56" s="327"/>
      <c r="HZ56" s="327"/>
      <c r="IA56" s="327"/>
      <c r="IB56" s="327"/>
      <c r="IC56" s="327"/>
      <c r="ID56" s="327"/>
      <c r="IE56" s="327"/>
      <c r="IF56" s="327"/>
      <c r="IG56" s="327"/>
      <c r="IH56" s="327"/>
      <c r="II56" s="327"/>
      <c r="IJ56" s="327"/>
      <c r="IK56" s="327"/>
      <c r="IL56" s="327"/>
    </row>
    <row r="57" spans="1:246" ht="20.25">
      <c r="A57" s="343" t="s">
        <v>413</v>
      </c>
      <c r="B57" s="344" t="s">
        <v>414</v>
      </c>
      <c r="C57" s="345">
        <v>6000</v>
      </c>
      <c r="D57" s="329">
        <f t="shared" si="19"/>
        <v>7143</v>
      </c>
      <c r="E57" s="329">
        <v>7143</v>
      </c>
      <c r="F57" s="345">
        <v>7143</v>
      </c>
      <c r="G57" s="345"/>
      <c r="H57" s="345"/>
      <c r="I57" s="345"/>
      <c r="J57" s="346"/>
      <c r="K57" s="346"/>
      <c r="L57" s="345">
        <v>6000</v>
      </c>
      <c r="M57" s="324">
        <f t="shared" si="1"/>
        <v>0.83998320033599327</v>
      </c>
      <c r="N57" s="345">
        <v>7143</v>
      </c>
      <c r="O57" s="324">
        <f t="shared" si="2"/>
        <v>1.1904999999999999</v>
      </c>
      <c r="P57" s="324">
        <f t="shared" si="3"/>
        <v>1</v>
      </c>
      <c r="Q57" s="347"/>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7"/>
      <c r="BZ57" s="327"/>
      <c r="CA57" s="327"/>
      <c r="CB57" s="327"/>
      <c r="CC57" s="327"/>
      <c r="CD57" s="327"/>
      <c r="CE57" s="327"/>
      <c r="CF57" s="327"/>
      <c r="CG57" s="327"/>
      <c r="CH57" s="327"/>
      <c r="CI57" s="327"/>
      <c r="CJ57" s="327"/>
      <c r="CK57" s="327"/>
      <c r="CL57" s="327"/>
      <c r="CM57" s="327"/>
      <c r="CN57" s="327"/>
      <c r="CO57" s="327"/>
      <c r="CP57" s="327"/>
      <c r="CQ57" s="327"/>
      <c r="CR57" s="327"/>
      <c r="CS57" s="327"/>
      <c r="CT57" s="327"/>
      <c r="CU57" s="327"/>
      <c r="CV57" s="327"/>
      <c r="CW57" s="327"/>
      <c r="CX57" s="327"/>
      <c r="CY57" s="327"/>
      <c r="CZ57" s="327"/>
      <c r="DA57" s="327"/>
      <c r="DB57" s="327"/>
      <c r="DC57" s="327"/>
      <c r="DD57" s="327"/>
      <c r="DE57" s="327"/>
      <c r="DF57" s="327"/>
      <c r="DG57" s="327"/>
      <c r="DH57" s="327"/>
      <c r="DI57" s="327"/>
      <c r="DJ57" s="327"/>
      <c r="DK57" s="327"/>
      <c r="DL57" s="327"/>
      <c r="DM57" s="327"/>
      <c r="DN57" s="327"/>
      <c r="DO57" s="327"/>
      <c r="DP57" s="327"/>
      <c r="DQ57" s="327"/>
      <c r="DR57" s="327"/>
      <c r="DS57" s="327"/>
      <c r="DT57" s="327"/>
      <c r="DU57" s="327"/>
      <c r="DV57" s="327"/>
      <c r="DW57" s="327"/>
      <c r="DX57" s="327"/>
      <c r="DY57" s="327"/>
      <c r="DZ57" s="327"/>
      <c r="EA57" s="327"/>
      <c r="EB57" s="327"/>
      <c r="EC57" s="327"/>
      <c r="ED57" s="327"/>
      <c r="EE57" s="327"/>
      <c r="EF57" s="327"/>
      <c r="EG57" s="327"/>
      <c r="EH57" s="327"/>
      <c r="EI57" s="327"/>
      <c r="EJ57" s="327"/>
      <c r="EK57" s="327"/>
      <c r="EL57" s="327"/>
      <c r="EM57" s="327"/>
      <c r="EN57" s="327"/>
      <c r="EO57" s="327"/>
      <c r="EP57" s="327"/>
      <c r="EQ57" s="327"/>
      <c r="ER57" s="327"/>
      <c r="ES57" s="327"/>
      <c r="ET57" s="327"/>
      <c r="EU57" s="327"/>
      <c r="EV57" s="327"/>
      <c r="EW57" s="327"/>
      <c r="EX57" s="327"/>
      <c r="EY57" s="327"/>
      <c r="EZ57" s="327"/>
      <c r="FA57" s="327"/>
      <c r="FB57" s="327"/>
      <c r="FC57" s="327"/>
      <c r="FD57" s="327"/>
      <c r="FE57" s="327"/>
      <c r="FF57" s="327"/>
      <c r="FG57" s="327"/>
      <c r="FH57" s="327"/>
      <c r="FI57" s="327"/>
      <c r="FJ57" s="327"/>
      <c r="FK57" s="327"/>
      <c r="FL57" s="327"/>
      <c r="FM57" s="327"/>
      <c r="FN57" s="327"/>
      <c r="FO57" s="327"/>
      <c r="FP57" s="327"/>
      <c r="FQ57" s="327"/>
      <c r="FR57" s="327"/>
      <c r="FS57" s="327"/>
      <c r="FT57" s="327"/>
      <c r="FU57" s="327"/>
      <c r="FV57" s="327"/>
      <c r="FW57" s="327"/>
      <c r="FX57" s="327"/>
      <c r="FY57" s="327"/>
      <c r="FZ57" s="327"/>
      <c r="GA57" s="327"/>
      <c r="GB57" s="327"/>
      <c r="GC57" s="327"/>
      <c r="GD57" s="327"/>
      <c r="GE57" s="327"/>
      <c r="GF57" s="327"/>
      <c r="GG57" s="327"/>
      <c r="GH57" s="327"/>
      <c r="GI57" s="327"/>
      <c r="GJ57" s="327"/>
      <c r="GK57" s="327"/>
      <c r="GL57" s="327"/>
      <c r="GM57" s="327"/>
      <c r="GN57" s="327"/>
      <c r="GO57" s="327"/>
      <c r="GP57" s="327"/>
      <c r="GQ57" s="327"/>
      <c r="GR57" s="327"/>
      <c r="GS57" s="327"/>
      <c r="GT57" s="327"/>
      <c r="GU57" s="327"/>
      <c r="GV57" s="327"/>
      <c r="GW57" s="327"/>
      <c r="GX57" s="327"/>
      <c r="GY57" s="327"/>
      <c r="GZ57" s="327"/>
      <c r="HA57" s="327"/>
      <c r="HB57" s="327"/>
      <c r="HC57" s="327"/>
      <c r="HD57" s="327"/>
      <c r="HE57" s="327"/>
      <c r="HF57" s="327"/>
      <c r="HG57" s="327"/>
      <c r="HH57" s="327"/>
      <c r="HI57" s="327"/>
      <c r="HJ57" s="327"/>
      <c r="HK57" s="327"/>
      <c r="HL57" s="327"/>
      <c r="HM57" s="327"/>
      <c r="HN57" s="327"/>
      <c r="HO57" s="327"/>
      <c r="HP57" s="327"/>
      <c r="HQ57" s="327"/>
      <c r="HR57" s="327"/>
      <c r="HS57" s="327"/>
      <c r="HT57" s="327"/>
      <c r="HU57" s="327"/>
      <c r="HV57" s="327"/>
      <c r="HW57" s="327"/>
      <c r="HX57" s="327"/>
      <c r="HY57" s="327"/>
      <c r="HZ57" s="327"/>
      <c r="IA57" s="327"/>
      <c r="IB57" s="327"/>
      <c r="IC57" s="327"/>
      <c r="ID57" s="327"/>
      <c r="IE57" s="327"/>
      <c r="IF57" s="327"/>
      <c r="IG57" s="327"/>
      <c r="IH57" s="327"/>
      <c r="II57" s="327"/>
      <c r="IJ57" s="327"/>
      <c r="IK57" s="327"/>
      <c r="IL57" s="327"/>
    </row>
    <row r="58" spans="1:246" ht="20.25">
      <c r="A58" s="343" t="s">
        <v>609</v>
      </c>
      <c r="B58" s="344" t="s">
        <v>610</v>
      </c>
      <c r="C58" s="345"/>
      <c r="D58" s="329">
        <f t="shared" si="19"/>
        <v>143508</v>
      </c>
      <c r="E58" s="329">
        <v>143508</v>
      </c>
      <c r="F58" s="345">
        <v>51505</v>
      </c>
      <c r="G58" s="345">
        <v>92003</v>
      </c>
      <c r="H58" s="345"/>
      <c r="I58" s="345"/>
      <c r="J58" s="346"/>
      <c r="K58" s="346"/>
      <c r="L58" s="345"/>
      <c r="M58" s="324">
        <f t="shared" si="1"/>
        <v>0</v>
      </c>
      <c r="N58" s="345"/>
      <c r="O58" s="324" t="str">
        <f t="shared" si="2"/>
        <v/>
      </c>
      <c r="P58" s="324">
        <f t="shared" si="3"/>
        <v>0</v>
      </c>
      <c r="Q58" s="347"/>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327"/>
      <c r="BR58" s="327"/>
      <c r="BS58" s="327"/>
      <c r="BT58" s="327"/>
      <c r="BU58" s="327"/>
      <c r="BV58" s="327"/>
      <c r="BW58" s="327"/>
      <c r="BX58" s="327"/>
      <c r="BY58" s="327"/>
      <c r="BZ58" s="327"/>
      <c r="CA58" s="327"/>
      <c r="CB58" s="327"/>
      <c r="CC58" s="327"/>
      <c r="CD58" s="327"/>
      <c r="CE58" s="327"/>
      <c r="CF58" s="327"/>
      <c r="CG58" s="327"/>
      <c r="CH58" s="327"/>
      <c r="CI58" s="327"/>
      <c r="CJ58" s="327"/>
      <c r="CK58" s="327"/>
      <c r="CL58" s="327"/>
      <c r="CM58" s="327"/>
      <c r="CN58" s="327"/>
      <c r="CO58" s="327"/>
      <c r="CP58" s="327"/>
      <c r="CQ58" s="327"/>
      <c r="CR58" s="327"/>
      <c r="CS58" s="327"/>
      <c r="CT58" s="327"/>
      <c r="CU58" s="327"/>
      <c r="CV58" s="327"/>
      <c r="CW58" s="327"/>
      <c r="CX58" s="327"/>
      <c r="CY58" s="327"/>
      <c r="CZ58" s="327"/>
      <c r="DA58" s="327"/>
      <c r="DB58" s="327"/>
      <c r="DC58" s="327"/>
      <c r="DD58" s="327"/>
      <c r="DE58" s="327"/>
      <c r="DF58" s="327"/>
      <c r="DG58" s="327"/>
      <c r="DH58" s="327"/>
      <c r="DI58" s="327"/>
      <c r="DJ58" s="327"/>
      <c r="DK58" s="327"/>
      <c r="DL58" s="327"/>
      <c r="DM58" s="327"/>
      <c r="DN58" s="327"/>
      <c r="DO58" s="327"/>
      <c r="DP58" s="327"/>
      <c r="DQ58" s="327"/>
      <c r="DR58" s="327"/>
      <c r="DS58" s="327"/>
      <c r="DT58" s="327"/>
      <c r="DU58" s="327"/>
      <c r="DV58" s="327"/>
      <c r="DW58" s="327"/>
      <c r="DX58" s="327"/>
      <c r="DY58" s="327"/>
      <c r="DZ58" s="327"/>
      <c r="EA58" s="327"/>
      <c r="EB58" s="327"/>
      <c r="EC58" s="327"/>
      <c r="ED58" s="327"/>
      <c r="EE58" s="327"/>
      <c r="EF58" s="327"/>
      <c r="EG58" s="327"/>
      <c r="EH58" s="327"/>
      <c r="EI58" s="327"/>
      <c r="EJ58" s="327"/>
      <c r="EK58" s="327"/>
      <c r="EL58" s="327"/>
      <c r="EM58" s="327"/>
      <c r="EN58" s="327"/>
      <c r="EO58" s="327"/>
      <c r="EP58" s="327"/>
      <c r="EQ58" s="327"/>
      <c r="ER58" s="327"/>
      <c r="ES58" s="327"/>
      <c r="ET58" s="327"/>
      <c r="EU58" s="327"/>
      <c r="EV58" s="327"/>
      <c r="EW58" s="327"/>
      <c r="EX58" s="327"/>
      <c r="EY58" s="327"/>
      <c r="EZ58" s="327"/>
      <c r="FA58" s="327"/>
      <c r="FB58" s="327"/>
      <c r="FC58" s="327"/>
      <c r="FD58" s="327"/>
      <c r="FE58" s="327"/>
      <c r="FF58" s="327"/>
      <c r="FG58" s="327"/>
      <c r="FH58" s="327"/>
      <c r="FI58" s="327"/>
      <c r="FJ58" s="327"/>
      <c r="FK58" s="327"/>
      <c r="FL58" s="327"/>
      <c r="FM58" s="327"/>
      <c r="FN58" s="327"/>
      <c r="FO58" s="327"/>
      <c r="FP58" s="327"/>
      <c r="FQ58" s="327"/>
      <c r="FR58" s="327"/>
      <c r="FS58" s="327"/>
      <c r="FT58" s="327"/>
      <c r="FU58" s="327"/>
      <c r="FV58" s="327"/>
      <c r="FW58" s="327"/>
      <c r="FX58" s="327"/>
      <c r="FY58" s="327"/>
      <c r="FZ58" s="327"/>
      <c r="GA58" s="327"/>
      <c r="GB58" s="327"/>
      <c r="GC58" s="327"/>
      <c r="GD58" s="327"/>
      <c r="GE58" s="327"/>
      <c r="GF58" s="327"/>
      <c r="GG58" s="327"/>
      <c r="GH58" s="327"/>
      <c r="GI58" s="327"/>
      <c r="GJ58" s="327"/>
      <c r="GK58" s="327"/>
      <c r="GL58" s="327"/>
      <c r="GM58" s="327"/>
      <c r="GN58" s="327"/>
      <c r="GO58" s="327"/>
      <c r="GP58" s="327"/>
      <c r="GQ58" s="327"/>
      <c r="GR58" s="327"/>
      <c r="GS58" s="327"/>
      <c r="GT58" s="327"/>
      <c r="GU58" s="327"/>
      <c r="GV58" s="327"/>
      <c r="GW58" s="327"/>
      <c r="GX58" s="327"/>
      <c r="GY58" s="327"/>
      <c r="GZ58" s="327"/>
      <c r="HA58" s="327"/>
      <c r="HB58" s="327"/>
      <c r="HC58" s="327"/>
      <c r="HD58" s="327"/>
      <c r="HE58" s="327"/>
      <c r="HF58" s="327"/>
      <c r="HG58" s="327"/>
      <c r="HH58" s="327"/>
      <c r="HI58" s="327"/>
      <c r="HJ58" s="327"/>
      <c r="HK58" s="327"/>
      <c r="HL58" s="327"/>
      <c r="HM58" s="327"/>
      <c r="HN58" s="327"/>
      <c r="HO58" s="327"/>
      <c r="HP58" s="327"/>
      <c r="HQ58" s="327"/>
      <c r="HR58" s="327"/>
      <c r="HS58" s="327"/>
      <c r="HT58" s="327"/>
      <c r="HU58" s="327"/>
      <c r="HV58" s="327"/>
      <c r="HW58" s="327"/>
      <c r="HX58" s="327"/>
      <c r="HY58" s="327"/>
      <c r="HZ58" s="327"/>
      <c r="IA58" s="327"/>
      <c r="IB58" s="327"/>
      <c r="IC58" s="327"/>
      <c r="ID58" s="327"/>
      <c r="IE58" s="327"/>
      <c r="IF58" s="327"/>
      <c r="IG58" s="327"/>
      <c r="IH58" s="327"/>
      <c r="II58" s="327"/>
      <c r="IJ58" s="327"/>
      <c r="IK58" s="327"/>
      <c r="IL58" s="327"/>
    </row>
    <row r="59" spans="1:246" ht="18" customHeight="1">
      <c r="A59" s="398"/>
      <c r="B59" s="398"/>
      <c r="C59" s="348"/>
      <c r="D59" s="348"/>
      <c r="E59" s="348"/>
      <c r="F59" s="348"/>
      <c r="G59" s="348"/>
      <c r="H59" s="348"/>
      <c r="I59" s="349"/>
      <c r="J59" s="349"/>
      <c r="K59" s="349"/>
      <c r="L59" s="348"/>
      <c r="M59" s="348"/>
      <c r="N59" s="348"/>
      <c r="O59" s="348"/>
      <c r="P59" s="350"/>
      <c r="Q59" s="351"/>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7"/>
      <c r="BU59" s="327"/>
      <c r="BV59" s="327"/>
      <c r="BW59" s="327"/>
      <c r="BX59" s="327"/>
      <c r="BY59" s="327"/>
      <c r="BZ59" s="327"/>
      <c r="CA59" s="327"/>
      <c r="CB59" s="327"/>
      <c r="CC59" s="327"/>
      <c r="CD59" s="327"/>
      <c r="CE59" s="327"/>
      <c r="CF59" s="327"/>
      <c r="CG59" s="327"/>
      <c r="CH59" s="327"/>
      <c r="CI59" s="327"/>
      <c r="CJ59" s="327"/>
      <c r="CK59" s="327"/>
      <c r="CL59" s="327"/>
      <c r="CM59" s="327"/>
      <c r="CN59" s="327"/>
      <c r="CO59" s="327"/>
      <c r="CP59" s="327"/>
      <c r="CQ59" s="327"/>
      <c r="CR59" s="327"/>
      <c r="CS59" s="327"/>
      <c r="CT59" s="327"/>
      <c r="CU59" s="327"/>
      <c r="CV59" s="327"/>
      <c r="CW59" s="327"/>
      <c r="CX59" s="327"/>
      <c r="CY59" s="327"/>
      <c r="CZ59" s="327"/>
      <c r="DA59" s="327"/>
      <c r="DB59" s="327"/>
      <c r="DC59" s="327"/>
      <c r="DD59" s="327"/>
      <c r="DE59" s="327"/>
      <c r="DF59" s="327"/>
      <c r="DG59" s="327"/>
      <c r="DH59" s="327"/>
      <c r="DI59" s="327"/>
      <c r="DJ59" s="327"/>
      <c r="DK59" s="327"/>
      <c r="DL59" s="327"/>
      <c r="DM59" s="327"/>
      <c r="DN59" s="327"/>
      <c r="DO59" s="327"/>
      <c r="DP59" s="327"/>
      <c r="DQ59" s="327"/>
      <c r="DR59" s="327"/>
      <c r="DS59" s="327"/>
      <c r="DT59" s="327"/>
      <c r="DU59" s="327"/>
      <c r="DV59" s="327"/>
      <c r="DW59" s="327"/>
      <c r="DX59" s="327"/>
      <c r="DY59" s="327"/>
      <c r="DZ59" s="327"/>
      <c r="EA59" s="327"/>
      <c r="EB59" s="327"/>
      <c r="EC59" s="327"/>
      <c r="ED59" s="327"/>
      <c r="EE59" s="327"/>
      <c r="EF59" s="327"/>
      <c r="EG59" s="327"/>
      <c r="EH59" s="327"/>
      <c r="EI59" s="327"/>
      <c r="EJ59" s="327"/>
      <c r="EK59" s="327"/>
      <c r="EL59" s="327"/>
      <c r="EM59" s="327"/>
      <c r="EN59" s="327"/>
      <c r="EO59" s="327"/>
      <c r="EP59" s="327"/>
      <c r="EQ59" s="327"/>
      <c r="ER59" s="327"/>
      <c r="ES59" s="327"/>
      <c r="ET59" s="327"/>
      <c r="EU59" s="327"/>
      <c r="EV59" s="327"/>
      <c r="EW59" s="327"/>
      <c r="EX59" s="327"/>
      <c r="EY59" s="327"/>
      <c r="EZ59" s="327"/>
      <c r="FA59" s="327"/>
      <c r="FB59" s="327"/>
      <c r="FC59" s="327"/>
      <c r="FD59" s="327"/>
      <c r="FE59" s="327"/>
      <c r="FF59" s="327"/>
      <c r="FG59" s="327"/>
      <c r="FH59" s="327"/>
      <c r="FI59" s="327"/>
      <c r="FJ59" s="327"/>
      <c r="FK59" s="327"/>
      <c r="FL59" s="327"/>
      <c r="FM59" s="327"/>
      <c r="FN59" s="327"/>
      <c r="FO59" s="327"/>
      <c r="FP59" s="327"/>
      <c r="FQ59" s="327"/>
      <c r="FR59" s="327"/>
      <c r="FS59" s="327"/>
      <c r="FT59" s="327"/>
      <c r="FU59" s="327"/>
      <c r="FV59" s="327"/>
      <c r="FW59" s="327"/>
      <c r="FX59" s="327"/>
      <c r="FY59" s="327"/>
      <c r="FZ59" s="327"/>
      <c r="GA59" s="327"/>
      <c r="GB59" s="327"/>
      <c r="GC59" s="327"/>
      <c r="GD59" s="327"/>
      <c r="GE59" s="327"/>
      <c r="GF59" s="327"/>
      <c r="GG59" s="327"/>
      <c r="GH59" s="327"/>
      <c r="GI59" s="327"/>
      <c r="GJ59" s="327"/>
      <c r="GK59" s="327"/>
      <c r="GL59" s="327"/>
      <c r="GM59" s="327"/>
      <c r="GN59" s="327"/>
      <c r="GO59" s="327"/>
      <c r="GP59" s="327"/>
      <c r="GQ59" s="327"/>
      <c r="GR59" s="327"/>
      <c r="GS59" s="327"/>
      <c r="GT59" s="327"/>
      <c r="GU59" s="327"/>
      <c r="GV59" s="327"/>
      <c r="GW59" s="327"/>
      <c r="GX59" s="327"/>
      <c r="GY59" s="327"/>
      <c r="GZ59" s="327"/>
      <c r="HA59" s="327"/>
      <c r="HB59" s="327"/>
      <c r="HC59" s="327"/>
      <c r="HD59" s="327"/>
      <c r="HE59" s="327"/>
      <c r="HF59" s="327"/>
      <c r="HG59" s="327"/>
      <c r="HH59" s="327"/>
      <c r="HI59" s="327"/>
      <c r="HJ59" s="327"/>
      <c r="HK59" s="327"/>
      <c r="HL59" s="327"/>
      <c r="HM59" s="327"/>
      <c r="HN59" s="327"/>
      <c r="HO59" s="327"/>
      <c r="HP59" s="327"/>
      <c r="HQ59" s="327"/>
      <c r="HR59" s="327"/>
      <c r="HS59" s="327"/>
      <c r="HT59" s="327"/>
      <c r="HU59" s="327"/>
      <c r="HV59" s="327"/>
      <c r="HW59" s="327"/>
      <c r="HX59" s="327"/>
      <c r="HY59" s="327"/>
      <c r="HZ59" s="327"/>
      <c r="IA59" s="327"/>
      <c r="IB59" s="327"/>
      <c r="IC59" s="327"/>
      <c r="ID59" s="327"/>
      <c r="IE59" s="327"/>
      <c r="IF59" s="327"/>
      <c r="IG59" s="327"/>
      <c r="IH59" s="327"/>
      <c r="II59" s="327"/>
      <c r="IJ59" s="327"/>
      <c r="IK59" s="327"/>
      <c r="IL59" s="327"/>
    </row>
    <row r="60" spans="1:246" ht="20.25">
      <c r="A60" s="352"/>
      <c r="Q60" s="353"/>
    </row>
    <row r="61" spans="1:246" ht="20.25">
      <c r="Q61" s="353"/>
    </row>
    <row r="62" spans="1:246" ht="18.75">
      <c r="D62" s="355"/>
    </row>
    <row r="77" s="309" customFormat="1"/>
    <row r="81" s="309" customFormat="1"/>
  </sheetData>
  <mergeCells count="19">
    <mergeCell ref="A59:B59"/>
    <mergeCell ref="E5:K5"/>
    <mergeCell ref="K6:K8"/>
    <mergeCell ref="L5:L8"/>
    <mergeCell ref="J7:J8"/>
    <mergeCell ref="E6:E8"/>
    <mergeCell ref="F6:G7"/>
    <mergeCell ref="H6:H8"/>
    <mergeCell ref="I7:I8"/>
    <mergeCell ref="A5:A8"/>
    <mergeCell ref="B5:B8"/>
    <mergeCell ref="C5:C8"/>
    <mergeCell ref="D5:D8"/>
    <mergeCell ref="O5:P7"/>
    <mergeCell ref="N5:N8"/>
    <mergeCell ref="M5:M8"/>
    <mergeCell ref="O1:P1"/>
    <mergeCell ref="A2:P2"/>
    <mergeCell ref="A3:P3"/>
  </mergeCells>
  <printOptions horizontalCentered="1"/>
  <pageMargins left="0.11811023622047245" right="0.11811023622047245" top="0.35433070866141736" bottom="0.55118110236220474" header="0.31496062992125984" footer="0.31496062992125984"/>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workbookViewId="0">
      <selection activeCell="A7" sqref="A7:B7"/>
    </sheetView>
  </sheetViews>
  <sheetFormatPr defaultColWidth="9.125" defaultRowHeight="15" customHeight="1"/>
  <cols>
    <col min="1" max="1" width="8.5" style="210" customWidth="1"/>
    <col min="2" max="2" width="41.125" style="210" bestFit="1" customWidth="1"/>
    <col min="3" max="3" width="15.5" style="210" customWidth="1"/>
    <col min="4" max="4" width="13.125" style="210" customWidth="1"/>
    <col min="5" max="6" width="15.5" style="210" bestFit="1" customWidth="1"/>
    <col min="7" max="7" width="14.5" style="210" customWidth="1"/>
    <col min="8" max="8" width="14.125" style="210" customWidth="1"/>
    <col min="9" max="10" width="17.125" style="210" bestFit="1" customWidth="1"/>
    <col min="11" max="11" width="18" style="223" bestFit="1" customWidth="1"/>
    <col min="12" max="12" width="17.125" style="210" bestFit="1" customWidth="1"/>
    <col min="13" max="13" width="9.125" style="210"/>
    <col min="14" max="15" width="15.875" style="210" bestFit="1" customWidth="1"/>
    <col min="16" max="16384" width="9.125" style="210"/>
  </cols>
  <sheetData>
    <row r="1" spans="1:16" ht="15" customHeight="1">
      <c r="A1" s="421" t="s">
        <v>418</v>
      </c>
      <c r="B1" s="421"/>
      <c r="C1" s="202"/>
      <c r="D1" s="202"/>
      <c r="E1" s="202"/>
      <c r="F1" s="202"/>
      <c r="G1" s="202"/>
      <c r="H1" s="202"/>
      <c r="I1" s="202"/>
      <c r="J1" s="202"/>
      <c r="K1" s="227"/>
      <c r="L1" s="202"/>
      <c r="M1" s="419" t="s">
        <v>419</v>
      </c>
      <c r="N1" s="419"/>
      <c r="O1" s="419"/>
      <c r="P1" s="199"/>
    </row>
    <row r="2" spans="1:16" ht="15" customHeight="1">
      <c r="A2" s="211"/>
      <c r="B2" s="211"/>
      <c r="C2" s="211"/>
      <c r="D2" s="211"/>
      <c r="E2" s="211"/>
      <c r="F2" s="211"/>
      <c r="G2" s="211"/>
      <c r="H2" s="211"/>
      <c r="I2" s="211"/>
      <c r="J2" s="211"/>
      <c r="K2" s="212"/>
      <c r="L2" s="211"/>
      <c r="M2" s="420" t="s">
        <v>420</v>
      </c>
      <c r="N2" s="420"/>
      <c r="O2" s="420"/>
      <c r="P2" s="200"/>
    </row>
    <row r="3" spans="1:16" ht="15" customHeight="1">
      <c r="A3" s="211"/>
      <c r="B3" s="211"/>
      <c r="C3" s="211"/>
      <c r="D3" s="211"/>
      <c r="E3" s="211"/>
      <c r="F3" s="211"/>
      <c r="G3" s="211"/>
      <c r="H3" s="211"/>
      <c r="I3" s="211"/>
      <c r="J3" s="211"/>
      <c r="K3" s="212"/>
      <c r="L3" s="211"/>
      <c r="M3" s="420" t="s">
        <v>421</v>
      </c>
      <c r="N3" s="420"/>
      <c r="O3" s="420"/>
      <c r="P3" s="200"/>
    </row>
    <row r="4" spans="1:16" ht="24" customHeight="1">
      <c r="A4" s="422" t="s">
        <v>572</v>
      </c>
      <c r="B4" s="422"/>
      <c r="C4" s="422"/>
      <c r="D4" s="422"/>
      <c r="E4" s="422"/>
      <c r="F4" s="422"/>
      <c r="G4" s="422"/>
      <c r="H4" s="422"/>
      <c r="I4" s="422"/>
      <c r="J4" s="422"/>
      <c r="K4" s="422"/>
      <c r="L4" s="422"/>
      <c r="M4" s="201"/>
      <c r="N4" s="201"/>
      <c r="O4" s="201"/>
      <c r="P4" s="201"/>
    </row>
    <row r="5" spans="1:16" ht="15" customHeight="1">
      <c r="A5" s="421" t="s">
        <v>612</v>
      </c>
      <c r="B5" s="421"/>
      <c r="C5" s="421"/>
      <c r="D5" s="421"/>
      <c r="E5" s="421"/>
      <c r="F5" s="421"/>
      <c r="G5" s="421"/>
      <c r="H5" s="421"/>
      <c r="I5" s="421"/>
      <c r="J5" s="421"/>
      <c r="K5" s="421"/>
      <c r="L5" s="202"/>
      <c r="M5" s="202"/>
      <c r="N5" s="202"/>
      <c r="O5" s="202"/>
      <c r="P5" s="202"/>
    </row>
    <row r="6" spans="1:16" ht="15" customHeight="1">
      <c r="A6" s="421" t="s">
        <v>613</v>
      </c>
      <c r="B6" s="421"/>
      <c r="C6" s="421"/>
      <c r="D6" s="421"/>
      <c r="E6" s="421"/>
      <c r="F6" s="421"/>
      <c r="G6" s="421"/>
      <c r="H6" s="421"/>
      <c r="I6" s="421"/>
      <c r="J6" s="421"/>
      <c r="K6" s="421"/>
      <c r="L6" s="202"/>
      <c r="M6" s="202"/>
      <c r="N6" s="202"/>
      <c r="O6" s="202"/>
      <c r="P6" s="202"/>
    </row>
    <row r="7" spans="1:16" ht="15" customHeight="1">
      <c r="A7" s="421" t="s">
        <v>422</v>
      </c>
      <c r="B7" s="421"/>
      <c r="C7" s="202"/>
      <c r="D7" s="202"/>
      <c r="E7" s="202"/>
      <c r="F7" s="202"/>
      <c r="G7" s="202"/>
      <c r="H7" s="202"/>
      <c r="I7" s="202"/>
      <c r="J7" s="202"/>
      <c r="K7" s="227"/>
      <c r="L7" s="202"/>
      <c r="M7" s="202"/>
      <c r="N7" s="202"/>
      <c r="O7" s="202"/>
      <c r="P7" s="202"/>
    </row>
    <row r="8" spans="1:16" ht="15" customHeight="1">
      <c r="A8" s="211"/>
      <c r="B8" s="211"/>
      <c r="C8" s="211"/>
      <c r="D8" s="211"/>
      <c r="E8" s="211"/>
      <c r="F8" s="211"/>
      <c r="G8" s="211"/>
      <c r="H8" s="211"/>
      <c r="I8" s="211"/>
      <c r="J8" s="211"/>
      <c r="K8" s="212"/>
      <c r="L8" s="211"/>
      <c r="M8" s="211"/>
      <c r="N8" s="211"/>
      <c r="O8" s="211"/>
      <c r="P8" s="211"/>
    </row>
    <row r="9" spans="1:16" ht="15" customHeight="1">
      <c r="A9" s="211"/>
      <c r="B9" s="211"/>
      <c r="C9" s="211"/>
      <c r="D9" s="211"/>
      <c r="E9" s="211"/>
      <c r="F9" s="211"/>
      <c r="G9" s="211"/>
      <c r="H9" s="211"/>
      <c r="I9" s="211"/>
      <c r="J9" s="211"/>
      <c r="K9" s="212"/>
      <c r="L9" s="211"/>
      <c r="M9" s="211"/>
      <c r="N9" s="211"/>
      <c r="O9" s="211"/>
    </row>
    <row r="10" spans="1:16" ht="15" customHeight="1">
      <c r="A10" s="418" t="s">
        <v>423</v>
      </c>
      <c r="B10" s="418"/>
      <c r="C10" s="213"/>
      <c r="D10" s="213"/>
      <c r="E10" s="213"/>
      <c r="F10" s="213"/>
      <c r="G10" s="213"/>
      <c r="H10" s="213"/>
      <c r="I10" s="213"/>
      <c r="J10" s="213"/>
      <c r="K10" s="214">
        <f>K16-K87</f>
        <v>2642430861228</v>
      </c>
      <c r="L10" s="213"/>
      <c r="M10" s="213"/>
      <c r="N10" s="213"/>
      <c r="O10" s="213"/>
      <c r="P10" s="213"/>
    </row>
    <row r="11" spans="1:16" ht="15" customHeight="1">
      <c r="A11" s="215"/>
      <c r="B11" s="215"/>
      <c r="C11" s="215"/>
      <c r="D11" s="215"/>
      <c r="E11" s="215"/>
      <c r="F11" s="215"/>
      <c r="G11" s="215"/>
      <c r="H11" s="215"/>
      <c r="I11" s="215"/>
      <c r="J11" s="215"/>
      <c r="K11" s="216">
        <f>K17+K96+K101+K105</f>
        <v>2642430861228</v>
      </c>
      <c r="L11" s="215"/>
      <c r="M11" s="215"/>
      <c r="N11" s="215"/>
      <c r="O11" s="215"/>
    </row>
    <row r="12" spans="1:16" ht="15" customHeight="1">
      <c r="A12" s="203" t="s">
        <v>2</v>
      </c>
      <c r="B12" s="203" t="s">
        <v>75</v>
      </c>
      <c r="C12" s="204" t="s">
        <v>424</v>
      </c>
      <c r="D12" s="205"/>
      <c r="E12" s="205"/>
      <c r="F12" s="205"/>
      <c r="G12" s="205"/>
      <c r="H12" s="206"/>
      <c r="I12" s="204" t="s">
        <v>425</v>
      </c>
      <c r="J12" s="205"/>
      <c r="K12" s="228"/>
      <c r="L12" s="205"/>
      <c r="M12" s="205"/>
      <c r="N12" s="205"/>
      <c r="O12" s="206"/>
    </row>
    <row r="13" spans="1:16" ht="15" customHeight="1">
      <c r="A13" s="207"/>
      <c r="B13" s="207"/>
      <c r="C13" s="203" t="s">
        <v>78</v>
      </c>
      <c r="D13" s="203" t="s">
        <v>15</v>
      </c>
      <c r="E13" s="203" t="s">
        <v>79</v>
      </c>
      <c r="F13" s="204" t="s">
        <v>80</v>
      </c>
      <c r="G13" s="205"/>
      <c r="H13" s="206"/>
      <c r="I13" s="203" t="s">
        <v>78</v>
      </c>
      <c r="J13" s="203" t="s">
        <v>15</v>
      </c>
      <c r="K13" s="217" t="s">
        <v>79</v>
      </c>
      <c r="L13" s="204" t="s">
        <v>80</v>
      </c>
      <c r="M13" s="205"/>
      <c r="N13" s="205"/>
      <c r="O13" s="206"/>
    </row>
    <row r="14" spans="1:16" ht="15" customHeight="1">
      <c r="A14" s="208"/>
      <c r="B14" s="208"/>
      <c r="C14" s="208"/>
      <c r="D14" s="208"/>
      <c r="E14" s="208"/>
      <c r="F14" s="209" t="s">
        <v>426</v>
      </c>
      <c r="G14" s="209" t="s">
        <v>427</v>
      </c>
      <c r="H14" s="209" t="s">
        <v>428</v>
      </c>
      <c r="I14" s="208"/>
      <c r="J14" s="208"/>
      <c r="K14" s="218"/>
      <c r="L14" s="204" t="s">
        <v>426</v>
      </c>
      <c r="M14" s="206"/>
      <c r="N14" s="209" t="s">
        <v>427</v>
      </c>
      <c r="O14" s="209" t="s">
        <v>428</v>
      </c>
    </row>
    <row r="15" spans="1:16" ht="15" customHeight="1">
      <c r="A15" s="209">
        <v>1</v>
      </c>
      <c r="B15" s="209">
        <v>2</v>
      </c>
      <c r="C15" s="209">
        <v>3</v>
      </c>
      <c r="D15" s="209">
        <v>4</v>
      </c>
      <c r="E15" s="209">
        <v>5</v>
      </c>
      <c r="F15" s="209">
        <v>6</v>
      </c>
      <c r="G15" s="209">
        <v>7</v>
      </c>
      <c r="H15" s="209">
        <v>8</v>
      </c>
      <c r="I15" s="209">
        <v>9</v>
      </c>
      <c r="J15" s="209">
        <v>10</v>
      </c>
      <c r="K15" s="219">
        <v>11</v>
      </c>
      <c r="L15" s="204">
        <v>12</v>
      </c>
      <c r="M15" s="206"/>
      <c r="N15" s="209">
        <v>13</v>
      </c>
      <c r="O15" s="209">
        <v>14</v>
      </c>
    </row>
    <row r="16" spans="1:16" ht="15" customHeight="1">
      <c r="A16" s="220"/>
      <c r="B16" s="221" t="s">
        <v>429</v>
      </c>
      <c r="C16" s="296">
        <v>913348269878</v>
      </c>
      <c r="D16" s="296">
        <v>186447530099</v>
      </c>
      <c r="E16" s="296">
        <v>726900739779</v>
      </c>
      <c r="F16" s="296">
        <v>404161467412</v>
      </c>
      <c r="G16" s="296">
        <v>280071713312</v>
      </c>
      <c r="H16" s="296">
        <v>42667559055</v>
      </c>
      <c r="I16" s="296">
        <v>5640797183640</v>
      </c>
      <c r="J16" s="296">
        <v>2038621995073</v>
      </c>
      <c r="K16" s="297">
        <v>3602175188567</v>
      </c>
      <c r="L16" s="298">
        <v>2324217839555</v>
      </c>
      <c r="M16" s="299"/>
      <c r="N16" s="296">
        <v>1126413249189</v>
      </c>
      <c r="O16" s="296">
        <v>151544099823</v>
      </c>
    </row>
    <row r="17" spans="1:15" s="223" customFormat="1" ht="15" customHeight="1">
      <c r="A17" s="222" t="s">
        <v>23</v>
      </c>
      <c r="B17" s="222" t="s">
        <v>430</v>
      </c>
      <c r="C17" s="300">
        <v>704396925487</v>
      </c>
      <c r="D17" s="300">
        <v>186447530099</v>
      </c>
      <c r="E17" s="300">
        <v>517949395388</v>
      </c>
      <c r="F17" s="300">
        <v>236360459412</v>
      </c>
      <c r="G17" s="300">
        <v>238921376921</v>
      </c>
      <c r="H17" s="300">
        <v>42667559055</v>
      </c>
      <c r="I17" s="300">
        <v>3379043879027</v>
      </c>
      <c r="J17" s="300">
        <v>788609995073</v>
      </c>
      <c r="K17" s="297">
        <v>2590433883954</v>
      </c>
      <c r="L17" s="301">
        <v>1494278946655</v>
      </c>
      <c r="M17" s="302"/>
      <c r="N17" s="300">
        <v>944810547476</v>
      </c>
      <c r="O17" s="300">
        <v>151344389823</v>
      </c>
    </row>
    <row r="18" spans="1:15" s="225" customFormat="1" ht="15" customHeight="1">
      <c r="A18" s="224" t="s">
        <v>24</v>
      </c>
      <c r="B18" s="224" t="s">
        <v>362</v>
      </c>
      <c r="C18" s="303">
        <v>136088264933</v>
      </c>
      <c r="D18" s="303">
        <v>47743305536</v>
      </c>
      <c r="E18" s="303">
        <v>88344959397</v>
      </c>
      <c r="F18" s="303">
        <v>65673413616</v>
      </c>
      <c r="G18" s="303">
        <v>22622916781</v>
      </c>
      <c r="H18" s="303">
        <v>48629000</v>
      </c>
      <c r="I18" s="303">
        <v>1462633182883</v>
      </c>
      <c r="J18" s="303">
        <v>385427917479</v>
      </c>
      <c r="K18" s="304">
        <v>1077205265404</v>
      </c>
      <c r="L18" s="305">
        <v>926076350834</v>
      </c>
      <c r="M18" s="306"/>
      <c r="N18" s="303">
        <v>150556119570</v>
      </c>
      <c r="O18" s="303">
        <v>572795000</v>
      </c>
    </row>
    <row r="19" spans="1:15" ht="15" customHeight="1">
      <c r="A19" s="221">
        <v>1</v>
      </c>
      <c r="B19" s="221" t="s">
        <v>431</v>
      </c>
      <c r="C19" s="296">
        <v>136088264933</v>
      </c>
      <c r="D19" s="296">
        <v>47743305536</v>
      </c>
      <c r="E19" s="296">
        <v>88344959397</v>
      </c>
      <c r="F19" s="296">
        <v>65673413616</v>
      </c>
      <c r="G19" s="296">
        <v>22622916781</v>
      </c>
      <c r="H19" s="296">
        <v>48629000</v>
      </c>
      <c r="I19" s="296">
        <v>1462633182883</v>
      </c>
      <c r="J19" s="296">
        <v>385427917479</v>
      </c>
      <c r="K19" s="297">
        <v>1077205265404</v>
      </c>
      <c r="L19" s="298">
        <v>926076350834</v>
      </c>
      <c r="M19" s="299"/>
      <c r="N19" s="296">
        <v>150556119570</v>
      </c>
      <c r="O19" s="296">
        <v>572795000</v>
      </c>
    </row>
    <row r="20" spans="1:15" ht="15" customHeight="1">
      <c r="A20" s="220"/>
      <c r="B20" s="221" t="s">
        <v>432</v>
      </c>
      <c r="C20" s="296">
        <v>0</v>
      </c>
      <c r="D20" s="296">
        <v>0</v>
      </c>
      <c r="E20" s="296">
        <v>0</v>
      </c>
      <c r="F20" s="296">
        <v>0</v>
      </c>
      <c r="G20" s="296">
        <v>0</v>
      </c>
      <c r="H20" s="296">
        <v>0</v>
      </c>
      <c r="I20" s="296">
        <v>0</v>
      </c>
      <c r="J20" s="296">
        <v>0</v>
      </c>
      <c r="K20" s="297">
        <v>0</v>
      </c>
      <c r="L20" s="298">
        <v>0</v>
      </c>
      <c r="M20" s="299"/>
      <c r="N20" s="296">
        <v>0</v>
      </c>
      <c r="O20" s="296">
        <v>0</v>
      </c>
    </row>
    <row r="21" spans="1:15" ht="15" customHeight="1">
      <c r="A21" s="221" t="s">
        <v>89</v>
      </c>
      <c r="B21" s="221" t="s">
        <v>433</v>
      </c>
      <c r="C21" s="296">
        <v>0</v>
      </c>
      <c r="D21" s="296">
        <v>0</v>
      </c>
      <c r="E21" s="296">
        <v>0</v>
      </c>
      <c r="F21" s="296">
        <v>0</v>
      </c>
      <c r="G21" s="296">
        <v>0</v>
      </c>
      <c r="H21" s="296">
        <v>0</v>
      </c>
      <c r="I21" s="296">
        <v>0</v>
      </c>
      <c r="J21" s="296">
        <v>0</v>
      </c>
      <c r="K21" s="297">
        <v>0</v>
      </c>
      <c r="L21" s="298">
        <v>0</v>
      </c>
      <c r="M21" s="299"/>
      <c r="N21" s="296">
        <v>0</v>
      </c>
      <c r="O21" s="296">
        <v>0</v>
      </c>
    </row>
    <row r="22" spans="1:15" ht="15" customHeight="1">
      <c r="A22" s="221" t="s">
        <v>91</v>
      </c>
      <c r="B22" s="221" t="s">
        <v>434</v>
      </c>
      <c r="C22" s="296">
        <v>2632137000</v>
      </c>
      <c r="D22" s="296">
        <v>2553885000</v>
      </c>
      <c r="E22" s="296">
        <v>78252000</v>
      </c>
      <c r="F22" s="296">
        <v>0</v>
      </c>
      <c r="G22" s="296">
        <v>78252000</v>
      </c>
      <c r="H22" s="296">
        <v>0</v>
      </c>
      <c r="I22" s="296">
        <v>22855567000</v>
      </c>
      <c r="J22" s="296">
        <v>22777315000</v>
      </c>
      <c r="K22" s="297">
        <v>78252000</v>
      </c>
      <c r="L22" s="298">
        <v>0</v>
      </c>
      <c r="M22" s="299"/>
      <c r="N22" s="296">
        <v>78252000</v>
      </c>
      <c r="O22" s="296">
        <v>0</v>
      </c>
    </row>
    <row r="23" spans="1:15" ht="15" customHeight="1">
      <c r="A23" s="221" t="s">
        <v>92</v>
      </c>
      <c r="B23" s="221" t="s">
        <v>435</v>
      </c>
      <c r="C23" s="296">
        <v>7236148787</v>
      </c>
      <c r="D23" s="296">
        <v>0</v>
      </c>
      <c r="E23" s="296">
        <v>7236148787</v>
      </c>
      <c r="F23" s="296">
        <v>0</v>
      </c>
      <c r="G23" s="296">
        <v>7236148787</v>
      </c>
      <c r="H23" s="296">
        <v>0</v>
      </c>
      <c r="I23" s="296">
        <v>34688717112</v>
      </c>
      <c r="J23" s="296">
        <v>0</v>
      </c>
      <c r="K23" s="297">
        <v>34688717112</v>
      </c>
      <c r="L23" s="298">
        <v>1888901000</v>
      </c>
      <c r="M23" s="299"/>
      <c r="N23" s="296">
        <v>32799816112</v>
      </c>
      <c r="O23" s="296">
        <v>0</v>
      </c>
    </row>
    <row r="24" spans="1:15" ht="15" customHeight="1">
      <c r="A24" s="220"/>
      <c r="B24" s="221" t="s">
        <v>436</v>
      </c>
      <c r="C24" s="296">
        <v>5000000</v>
      </c>
      <c r="D24" s="296">
        <v>0</v>
      </c>
      <c r="E24" s="296">
        <v>5000000</v>
      </c>
      <c r="F24" s="296">
        <v>0</v>
      </c>
      <c r="G24" s="296">
        <v>5000000</v>
      </c>
      <c r="H24" s="296">
        <v>0</v>
      </c>
      <c r="I24" s="296">
        <v>37678000</v>
      </c>
      <c r="J24" s="296">
        <v>0</v>
      </c>
      <c r="K24" s="297">
        <v>37678000</v>
      </c>
      <c r="L24" s="298">
        <v>0</v>
      </c>
      <c r="M24" s="299"/>
      <c r="N24" s="296">
        <v>37678000</v>
      </c>
      <c r="O24" s="296">
        <v>0</v>
      </c>
    </row>
    <row r="25" spans="1:15" ht="15" customHeight="1">
      <c r="A25" s="221" t="s">
        <v>93</v>
      </c>
      <c r="B25" s="221" t="s">
        <v>437</v>
      </c>
      <c r="C25" s="296">
        <v>0</v>
      </c>
      <c r="D25" s="296">
        <v>0</v>
      </c>
      <c r="E25" s="296">
        <v>0</v>
      </c>
      <c r="F25" s="296">
        <v>0</v>
      </c>
      <c r="G25" s="296">
        <v>0</v>
      </c>
      <c r="H25" s="296">
        <v>0</v>
      </c>
      <c r="I25" s="296">
        <v>5573045303</v>
      </c>
      <c r="J25" s="296">
        <v>0</v>
      </c>
      <c r="K25" s="297">
        <v>5573045303</v>
      </c>
      <c r="L25" s="298">
        <v>5573045303</v>
      </c>
      <c r="M25" s="299"/>
      <c r="N25" s="296">
        <v>0</v>
      </c>
      <c r="O25" s="296">
        <v>0</v>
      </c>
    </row>
    <row r="26" spans="1:15" ht="15" customHeight="1">
      <c r="A26" s="220"/>
      <c r="B26" s="221" t="s">
        <v>436</v>
      </c>
      <c r="C26" s="296">
        <v>0</v>
      </c>
      <c r="D26" s="296">
        <v>0</v>
      </c>
      <c r="E26" s="296">
        <v>0</v>
      </c>
      <c r="F26" s="296">
        <v>0</v>
      </c>
      <c r="G26" s="296">
        <v>0</v>
      </c>
      <c r="H26" s="296">
        <v>0</v>
      </c>
      <c r="I26" s="296">
        <v>0</v>
      </c>
      <c r="J26" s="296">
        <v>0</v>
      </c>
      <c r="K26" s="297">
        <v>0</v>
      </c>
      <c r="L26" s="298">
        <v>0</v>
      </c>
      <c r="M26" s="299"/>
      <c r="N26" s="296">
        <v>0</v>
      </c>
      <c r="O26" s="296">
        <v>0</v>
      </c>
    </row>
    <row r="27" spans="1:15" ht="15" customHeight="1">
      <c r="A27" s="221" t="s">
        <v>94</v>
      </c>
      <c r="B27" s="221" t="s">
        <v>381</v>
      </c>
      <c r="C27" s="296">
        <v>234090000</v>
      </c>
      <c r="D27" s="296">
        <v>0</v>
      </c>
      <c r="E27" s="296">
        <v>234090000</v>
      </c>
      <c r="F27" s="296">
        <v>234090000</v>
      </c>
      <c r="G27" s="296">
        <v>0</v>
      </c>
      <c r="H27" s="296">
        <v>0</v>
      </c>
      <c r="I27" s="296">
        <v>39066228480</v>
      </c>
      <c r="J27" s="296">
        <v>0</v>
      </c>
      <c r="K27" s="297">
        <v>39066228480</v>
      </c>
      <c r="L27" s="298">
        <v>39025804000</v>
      </c>
      <c r="M27" s="299"/>
      <c r="N27" s="296">
        <v>40424480</v>
      </c>
      <c r="O27" s="296">
        <v>0</v>
      </c>
    </row>
    <row r="28" spans="1:15" ht="15" customHeight="1">
      <c r="A28" s="220"/>
      <c r="B28" s="221" t="s">
        <v>436</v>
      </c>
      <c r="C28" s="296">
        <v>0</v>
      </c>
      <c r="D28" s="296">
        <v>0</v>
      </c>
      <c r="E28" s="296">
        <v>0</v>
      </c>
      <c r="F28" s="296">
        <v>0</v>
      </c>
      <c r="G28" s="296">
        <v>0</v>
      </c>
      <c r="H28" s="296">
        <v>0</v>
      </c>
      <c r="I28" s="296">
        <v>0</v>
      </c>
      <c r="J28" s="296">
        <v>0</v>
      </c>
      <c r="K28" s="297">
        <v>0</v>
      </c>
      <c r="L28" s="298">
        <v>0</v>
      </c>
      <c r="M28" s="299"/>
      <c r="N28" s="296">
        <v>0</v>
      </c>
      <c r="O28" s="296">
        <v>0</v>
      </c>
    </row>
    <row r="29" spans="1:15" ht="15" customHeight="1">
      <c r="A29" s="221" t="s">
        <v>95</v>
      </c>
      <c r="B29" s="221" t="s">
        <v>438</v>
      </c>
      <c r="C29" s="296">
        <v>0</v>
      </c>
      <c r="D29" s="296">
        <v>0</v>
      </c>
      <c r="E29" s="296">
        <v>0</v>
      </c>
      <c r="F29" s="296">
        <v>0</v>
      </c>
      <c r="G29" s="296">
        <v>0</v>
      </c>
      <c r="H29" s="296">
        <v>0</v>
      </c>
      <c r="I29" s="296">
        <v>15077220584</v>
      </c>
      <c r="J29" s="296">
        <v>0</v>
      </c>
      <c r="K29" s="297">
        <v>15077220584</v>
      </c>
      <c r="L29" s="298">
        <v>14626681000</v>
      </c>
      <c r="M29" s="299"/>
      <c r="N29" s="296">
        <v>450539584</v>
      </c>
      <c r="O29" s="296">
        <v>0</v>
      </c>
    </row>
    <row r="30" spans="1:15" ht="15" customHeight="1">
      <c r="A30" s="220"/>
      <c r="B30" s="221" t="s">
        <v>436</v>
      </c>
      <c r="C30" s="296">
        <v>0</v>
      </c>
      <c r="D30" s="296">
        <v>0</v>
      </c>
      <c r="E30" s="296">
        <v>0</v>
      </c>
      <c r="F30" s="296">
        <v>0</v>
      </c>
      <c r="G30" s="296">
        <v>0</v>
      </c>
      <c r="H30" s="296">
        <v>0</v>
      </c>
      <c r="I30" s="296">
        <v>0</v>
      </c>
      <c r="J30" s="296">
        <v>0</v>
      </c>
      <c r="K30" s="297">
        <v>0</v>
      </c>
      <c r="L30" s="298">
        <v>0</v>
      </c>
      <c r="M30" s="299"/>
      <c r="N30" s="296">
        <v>0</v>
      </c>
      <c r="O30" s="296">
        <v>0</v>
      </c>
    </row>
    <row r="31" spans="1:15" ht="15" customHeight="1">
      <c r="A31" s="221" t="s">
        <v>96</v>
      </c>
      <c r="B31" s="221" t="s">
        <v>439</v>
      </c>
      <c r="C31" s="296">
        <v>18728000</v>
      </c>
      <c r="D31" s="296">
        <v>0</v>
      </c>
      <c r="E31" s="296">
        <v>18728000</v>
      </c>
      <c r="F31" s="296">
        <v>18728000</v>
      </c>
      <c r="G31" s="296">
        <v>0</v>
      </c>
      <c r="H31" s="296">
        <v>0</v>
      </c>
      <c r="I31" s="296">
        <v>18728000</v>
      </c>
      <c r="J31" s="296">
        <v>0</v>
      </c>
      <c r="K31" s="297">
        <v>18728000</v>
      </c>
      <c r="L31" s="298">
        <v>18728000</v>
      </c>
      <c r="M31" s="299"/>
      <c r="N31" s="296">
        <v>0</v>
      </c>
      <c r="O31" s="296">
        <v>0</v>
      </c>
    </row>
    <row r="32" spans="1:15" ht="15" customHeight="1">
      <c r="A32" s="220"/>
      <c r="B32" s="221" t="s">
        <v>436</v>
      </c>
      <c r="C32" s="296">
        <v>0</v>
      </c>
      <c r="D32" s="296">
        <v>0</v>
      </c>
      <c r="E32" s="296">
        <v>0</v>
      </c>
      <c r="F32" s="296">
        <v>0</v>
      </c>
      <c r="G32" s="296">
        <v>0</v>
      </c>
      <c r="H32" s="296">
        <v>0</v>
      </c>
      <c r="I32" s="296">
        <v>0</v>
      </c>
      <c r="J32" s="296">
        <v>0</v>
      </c>
      <c r="K32" s="297">
        <v>0</v>
      </c>
      <c r="L32" s="298">
        <v>0</v>
      </c>
      <c r="M32" s="299"/>
      <c r="N32" s="296">
        <v>0</v>
      </c>
      <c r="O32" s="296">
        <v>0</v>
      </c>
    </row>
    <row r="33" spans="1:15" ht="15" customHeight="1">
      <c r="A33" s="221" t="s">
        <v>97</v>
      </c>
      <c r="B33" s="221" t="s">
        <v>384</v>
      </c>
      <c r="C33" s="296">
        <v>900000000</v>
      </c>
      <c r="D33" s="296">
        <v>0</v>
      </c>
      <c r="E33" s="296">
        <v>900000000</v>
      </c>
      <c r="F33" s="296">
        <v>900000000</v>
      </c>
      <c r="G33" s="296">
        <v>0</v>
      </c>
      <c r="H33" s="296">
        <v>0</v>
      </c>
      <c r="I33" s="296">
        <v>1303800000</v>
      </c>
      <c r="J33" s="296">
        <v>0</v>
      </c>
      <c r="K33" s="297">
        <v>1303800000</v>
      </c>
      <c r="L33" s="298">
        <v>1251500000</v>
      </c>
      <c r="M33" s="299"/>
      <c r="N33" s="296">
        <v>52300000</v>
      </c>
      <c r="O33" s="296">
        <v>0</v>
      </c>
    </row>
    <row r="34" spans="1:15" ht="15" customHeight="1">
      <c r="A34" s="220"/>
      <c r="B34" s="221" t="s">
        <v>436</v>
      </c>
      <c r="C34" s="296">
        <v>0</v>
      </c>
      <c r="D34" s="296">
        <v>0</v>
      </c>
      <c r="E34" s="296">
        <v>0</v>
      </c>
      <c r="F34" s="296">
        <v>0</v>
      </c>
      <c r="G34" s="296">
        <v>0</v>
      </c>
      <c r="H34" s="296">
        <v>0</v>
      </c>
      <c r="I34" s="296">
        <v>0</v>
      </c>
      <c r="J34" s="296">
        <v>0</v>
      </c>
      <c r="K34" s="297">
        <v>0</v>
      </c>
      <c r="L34" s="298">
        <v>0</v>
      </c>
      <c r="M34" s="299"/>
      <c r="N34" s="296">
        <v>0</v>
      </c>
      <c r="O34" s="296">
        <v>0</v>
      </c>
    </row>
    <row r="35" spans="1:15" ht="15" customHeight="1">
      <c r="A35" s="221" t="s">
        <v>386</v>
      </c>
      <c r="B35" s="221" t="s">
        <v>440</v>
      </c>
      <c r="C35" s="296">
        <v>59441000</v>
      </c>
      <c r="D35" s="296">
        <v>0</v>
      </c>
      <c r="E35" s="296">
        <v>59441000</v>
      </c>
      <c r="F35" s="296">
        <v>59441000</v>
      </c>
      <c r="G35" s="296">
        <v>0</v>
      </c>
      <c r="H35" s="296">
        <v>0</v>
      </c>
      <c r="I35" s="296">
        <v>706296040</v>
      </c>
      <c r="J35" s="296">
        <v>0</v>
      </c>
      <c r="K35" s="297">
        <v>706296040</v>
      </c>
      <c r="L35" s="298">
        <v>706296040</v>
      </c>
      <c r="M35" s="299"/>
      <c r="N35" s="296">
        <v>0</v>
      </c>
      <c r="O35" s="296">
        <v>0</v>
      </c>
    </row>
    <row r="36" spans="1:15" ht="15" customHeight="1">
      <c r="A36" s="220"/>
      <c r="B36" s="221" t="s">
        <v>436</v>
      </c>
      <c r="C36" s="296">
        <v>0</v>
      </c>
      <c r="D36" s="296">
        <v>0</v>
      </c>
      <c r="E36" s="296">
        <v>0</v>
      </c>
      <c r="F36" s="296">
        <v>0</v>
      </c>
      <c r="G36" s="296">
        <v>0</v>
      </c>
      <c r="H36" s="296">
        <v>0</v>
      </c>
      <c r="I36" s="296">
        <v>0</v>
      </c>
      <c r="J36" s="296">
        <v>0</v>
      </c>
      <c r="K36" s="297">
        <v>0</v>
      </c>
      <c r="L36" s="298">
        <v>0</v>
      </c>
      <c r="M36" s="299"/>
      <c r="N36" s="296">
        <v>0</v>
      </c>
      <c r="O36" s="296">
        <v>0</v>
      </c>
    </row>
    <row r="37" spans="1:15" ht="15" customHeight="1">
      <c r="A37" s="221" t="s">
        <v>388</v>
      </c>
      <c r="B37" s="221" t="s">
        <v>387</v>
      </c>
      <c r="C37" s="296">
        <v>118011909525</v>
      </c>
      <c r="D37" s="296">
        <v>40832162915</v>
      </c>
      <c r="E37" s="296">
        <v>77179746610</v>
      </c>
      <c r="F37" s="296">
        <v>63234837616</v>
      </c>
      <c r="G37" s="296">
        <v>13896279994</v>
      </c>
      <c r="H37" s="296">
        <v>48629000</v>
      </c>
      <c r="I37" s="296">
        <v>1301241828929</v>
      </c>
      <c r="J37" s="296">
        <v>330398293244</v>
      </c>
      <c r="K37" s="297">
        <v>970843535685</v>
      </c>
      <c r="L37" s="298">
        <v>854662154291</v>
      </c>
      <c r="M37" s="299"/>
      <c r="N37" s="296">
        <v>115722551394</v>
      </c>
      <c r="O37" s="296">
        <v>458830000</v>
      </c>
    </row>
    <row r="38" spans="1:15" ht="15" customHeight="1">
      <c r="A38" s="220"/>
      <c r="B38" s="221" t="s">
        <v>436</v>
      </c>
      <c r="C38" s="296">
        <v>85279000</v>
      </c>
      <c r="D38" s="296">
        <v>0</v>
      </c>
      <c r="E38" s="296">
        <v>85279000</v>
      </c>
      <c r="F38" s="296">
        <v>0</v>
      </c>
      <c r="G38" s="296">
        <v>85279000</v>
      </c>
      <c r="H38" s="296">
        <v>0</v>
      </c>
      <c r="I38" s="296">
        <v>181426172586</v>
      </c>
      <c r="J38" s="296">
        <v>0</v>
      </c>
      <c r="K38" s="297">
        <v>181426172586</v>
      </c>
      <c r="L38" s="298">
        <v>181217541586</v>
      </c>
      <c r="M38" s="299"/>
      <c r="N38" s="296">
        <v>208631000</v>
      </c>
      <c r="O38" s="296">
        <v>0</v>
      </c>
    </row>
    <row r="39" spans="1:15" ht="15" customHeight="1">
      <c r="A39" s="221" t="s">
        <v>441</v>
      </c>
      <c r="B39" s="221" t="s">
        <v>442</v>
      </c>
      <c r="C39" s="296">
        <v>58892335569</v>
      </c>
      <c r="D39" s="296">
        <v>29762822915</v>
      </c>
      <c r="E39" s="296">
        <v>29129512654</v>
      </c>
      <c r="F39" s="296">
        <v>21302372060</v>
      </c>
      <c r="G39" s="296">
        <v>7778511594</v>
      </c>
      <c r="H39" s="296">
        <v>48629000</v>
      </c>
      <c r="I39" s="296">
        <v>813693470537</v>
      </c>
      <c r="J39" s="296">
        <v>304258958244</v>
      </c>
      <c r="K39" s="297">
        <v>509434512293</v>
      </c>
      <c r="L39" s="298">
        <v>453832028993</v>
      </c>
      <c r="M39" s="299"/>
      <c r="N39" s="296">
        <v>55143653300</v>
      </c>
      <c r="O39" s="296">
        <v>458830000</v>
      </c>
    </row>
    <row r="40" spans="1:15" ht="15" customHeight="1">
      <c r="A40" s="220"/>
      <c r="B40" s="221" t="s">
        <v>436</v>
      </c>
      <c r="C40" s="296">
        <v>85279000</v>
      </c>
      <c r="D40" s="296">
        <v>0</v>
      </c>
      <c r="E40" s="296">
        <v>85279000</v>
      </c>
      <c r="F40" s="296">
        <v>0</v>
      </c>
      <c r="G40" s="296">
        <v>85279000</v>
      </c>
      <c r="H40" s="296">
        <v>0</v>
      </c>
      <c r="I40" s="296">
        <v>38591010454</v>
      </c>
      <c r="J40" s="296">
        <v>0</v>
      </c>
      <c r="K40" s="297">
        <v>38591010454</v>
      </c>
      <c r="L40" s="298">
        <v>38382379454</v>
      </c>
      <c r="M40" s="299"/>
      <c r="N40" s="296">
        <v>208631000</v>
      </c>
      <c r="O40" s="296">
        <v>0</v>
      </c>
    </row>
    <row r="41" spans="1:15" ht="15" customHeight="1">
      <c r="A41" s="221" t="s">
        <v>443</v>
      </c>
      <c r="B41" s="221" t="s">
        <v>444</v>
      </c>
      <c r="C41" s="296">
        <v>15963842305</v>
      </c>
      <c r="D41" s="296">
        <v>11069340000</v>
      </c>
      <c r="E41" s="296">
        <v>4894502305</v>
      </c>
      <c r="F41" s="296">
        <v>3394057905</v>
      </c>
      <c r="G41" s="296">
        <v>1500444400</v>
      </c>
      <c r="H41" s="296">
        <v>0</v>
      </c>
      <c r="I41" s="296">
        <v>325578634616</v>
      </c>
      <c r="J41" s="296">
        <v>24182983000</v>
      </c>
      <c r="K41" s="297">
        <v>301395651616</v>
      </c>
      <c r="L41" s="298">
        <v>298144494616</v>
      </c>
      <c r="M41" s="299"/>
      <c r="N41" s="296">
        <v>3251157000</v>
      </c>
      <c r="O41" s="296">
        <v>0</v>
      </c>
    </row>
    <row r="42" spans="1:15" ht="15" customHeight="1">
      <c r="A42" s="221" t="s">
        <v>390</v>
      </c>
      <c r="B42" s="221" t="s">
        <v>445</v>
      </c>
      <c r="C42" s="296">
        <v>6045810621</v>
      </c>
      <c r="D42" s="296">
        <v>4357257621</v>
      </c>
      <c r="E42" s="296">
        <v>1688553000</v>
      </c>
      <c r="F42" s="296">
        <v>1226317000</v>
      </c>
      <c r="G42" s="296">
        <v>462236000</v>
      </c>
      <c r="H42" s="296">
        <v>0</v>
      </c>
      <c r="I42" s="296">
        <v>39797751435</v>
      </c>
      <c r="J42" s="296">
        <v>32252309235</v>
      </c>
      <c r="K42" s="297">
        <v>7545442200</v>
      </c>
      <c r="L42" s="298">
        <v>6969241200</v>
      </c>
      <c r="M42" s="299"/>
      <c r="N42" s="296">
        <v>462236000</v>
      </c>
      <c r="O42" s="296">
        <v>113965000</v>
      </c>
    </row>
    <row r="43" spans="1:15" ht="15" customHeight="1">
      <c r="A43" s="220"/>
      <c r="B43" s="221" t="s">
        <v>436</v>
      </c>
      <c r="C43" s="296">
        <v>0</v>
      </c>
      <c r="D43" s="296">
        <v>0</v>
      </c>
      <c r="E43" s="296">
        <v>0</v>
      </c>
      <c r="F43" s="296">
        <v>0</v>
      </c>
      <c r="G43" s="296">
        <v>0</v>
      </c>
      <c r="H43" s="296">
        <v>0</v>
      </c>
      <c r="I43" s="296">
        <v>0</v>
      </c>
      <c r="J43" s="296">
        <v>0</v>
      </c>
      <c r="K43" s="297">
        <v>0</v>
      </c>
      <c r="L43" s="298">
        <v>0</v>
      </c>
      <c r="M43" s="299"/>
      <c r="N43" s="296">
        <v>0</v>
      </c>
      <c r="O43" s="296">
        <v>0</v>
      </c>
    </row>
    <row r="44" spans="1:15" ht="15" customHeight="1">
      <c r="A44" s="221" t="s">
        <v>392</v>
      </c>
      <c r="B44" s="221" t="s">
        <v>446</v>
      </c>
      <c r="C44" s="296">
        <v>950000000</v>
      </c>
      <c r="D44" s="296">
        <v>0</v>
      </c>
      <c r="E44" s="296">
        <v>950000000</v>
      </c>
      <c r="F44" s="296">
        <v>0</v>
      </c>
      <c r="G44" s="296">
        <v>950000000</v>
      </c>
      <c r="H44" s="296">
        <v>0</v>
      </c>
      <c r="I44" s="296">
        <v>2304000000</v>
      </c>
      <c r="J44" s="296">
        <v>0</v>
      </c>
      <c r="K44" s="297">
        <v>2304000000</v>
      </c>
      <c r="L44" s="298">
        <v>1354000000</v>
      </c>
      <c r="M44" s="299"/>
      <c r="N44" s="296">
        <v>950000000</v>
      </c>
      <c r="O44" s="296">
        <v>0</v>
      </c>
    </row>
    <row r="45" spans="1:15" ht="15" customHeight="1">
      <c r="A45" s="220"/>
      <c r="B45" s="221" t="s">
        <v>436</v>
      </c>
      <c r="C45" s="296">
        <v>0</v>
      </c>
      <c r="D45" s="296">
        <v>0</v>
      </c>
      <c r="E45" s="296">
        <v>0</v>
      </c>
      <c r="F45" s="296">
        <v>0</v>
      </c>
      <c r="G45" s="296">
        <v>0</v>
      </c>
      <c r="H45" s="296">
        <v>0</v>
      </c>
      <c r="I45" s="296">
        <v>0</v>
      </c>
      <c r="J45" s="296">
        <v>0</v>
      </c>
      <c r="K45" s="297">
        <v>0</v>
      </c>
      <c r="L45" s="298">
        <v>0</v>
      </c>
      <c r="M45" s="299"/>
      <c r="N45" s="296">
        <v>0</v>
      </c>
      <c r="O45" s="296">
        <v>0</v>
      </c>
    </row>
    <row r="46" spans="1:15" ht="15" customHeight="1">
      <c r="A46" s="221" t="s">
        <v>447</v>
      </c>
      <c r="B46" s="221" t="s">
        <v>448</v>
      </c>
      <c r="C46" s="296">
        <v>0</v>
      </c>
      <c r="D46" s="296">
        <v>0</v>
      </c>
      <c r="E46" s="296">
        <v>0</v>
      </c>
      <c r="F46" s="296">
        <v>0</v>
      </c>
      <c r="G46" s="296">
        <v>0</v>
      </c>
      <c r="H46" s="296">
        <v>0</v>
      </c>
      <c r="I46" s="296">
        <v>0</v>
      </c>
      <c r="J46" s="296">
        <v>0</v>
      </c>
      <c r="K46" s="297">
        <v>0</v>
      </c>
      <c r="L46" s="298">
        <v>0</v>
      </c>
      <c r="M46" s="299"/>
      <c r="N46" s="296">
        <v>0</v>
      </c>
      <c r="O46" s="296">
        <v>0</v>
      </c>
    </row>
    <row r="47" spans="1:15" ht="15" customHeight="1">
      <c r="A47" s="221">
        <v>2</v>
      </c>
      <c r="B47" s="221" t="s">
        <v>449</v>
      </c>
      <c r="C47" s="296">
        <v>0</v>
      </c>
      <c r="D47" s="296">
        <v>0</v>
      </c>
      <c r="E47" s="296">
        <v>0</v>
      </c>
      <c r="F47" s="296">
        <v>0</v>
      </c>
      <c r="G47" s="296">
        <v>0</v>
      </c>
      <c r="H47" s="296">
        <v>0</v>
      </c>
      <c r="I47" s="296">
        <v>0</v>
      </c>
      <c r="J47" s="296">
        <v>0</v>
      </c>
      <c r="K47" s="297">
        <v>0</v>
      </c>
      <c r="L47" s="298">
        <v>0</v>
      </c>
      <c r="M47" s="299"/>
      <c r="N47" s="296">
        <v>0</v>
      </c>
      <c r="O47" s="296">
        <v>0</v>
      </c>
    </row>
    <row r="48" spans="1:15" ht="15" customHeight="1">
      <c r="A48" s="221">
        <v>3</v>
      </c>
      <c r="B48" s="221" t="s">
        <v>450</v>
      </c>
      <c r="C48" s="296">
        <v>0</v>
      </c>
      <c r="D48" s="296">
        <v>0</v>
      </c>
      <c r="E48" s="296">
        <v>0</v>
      </c>
      <c r="F48" s="296">
        <v>0</v>
      </c>
      <c r="G48" s="296">
        <v>0</v>
      </c>
      <c r="H48" s="296">
        <v>0</v>
      </c>
      <c r="I48" s="296">
        <v>0</v>
      </c>
      <c r="J48" s="296">
        <v>0</v>
      </c>
      <c r="K48" s="297">
        <v>0</v>
      </c>
      <c r="L48" s="298">
        <v>0</v>
      </c>
      <c r="M48" s="299"/>
      <c r="N48" s="296">
        <v>0</v>
      </c>
      <c r="O48" s="296">
        <v>0</v>
      </c>
    </row>
    <row r="49" spans="1:15" ht="15" customHeight="1">
      <c r="A49" s="221" t="s">
        <v>55</v>
      </c>
      <c r="B49" s="221" t="s">
        <v>451</v>
      </c>
      <c r="C49" s="296">
        <v>0</v>
      </c>
      <c r="D49" s="296">
        <v>0</v>
      </c>
      <c r="E49" s="296">
        <v>0</v>
      </c>
      <c r="F49" s="296">
        <v>0</v>
      </c>
      <c r="G49" s="296">
        <v>0</v>
      </c>
      <c r="H49" s="296">
        <v>0</v>
      </c>
      <c r="I49" s="296">
        <v>0</v>
      </c>
      <c r="J49" s="296">
        <v>0</v>
      </c>
      <c r="K49" s="297">
        <v>0</v>
      </c>
      <c r="L49" s="298">
        <v>0</v>
      </c>
      <c r="M49" s="299"/>
      <c r="N49" s="296">
        <v>0</v>
      </c>
      <c r="O49" s="296">
        <v>0</v>
      </c>
    </row>
    <row r="50" spans="1:15" s="225" customFormat="1" ht="15" customHeight="1">
      <c r="A50" s="224" t="s">
        <v>59</v>
      </c>
      <c r="B50" s="224" t="s">
        <v>452</v>
      </c>
      <c r="C50" s="303">
        <v>566971479111</v>
      </c>
      <c r="D50" s="303">
        <v>138704224563</v>
      </c>
      <c r="E50" s="303">
        <v>428267254548</v>
      </c>
      <c r="F50" s="303">
        <v>170426295796</v>
      </c>
      <c r="G50" s="303">
        <v>216296460140</v>
      </c>
      <c r="H50" s="303">
        <v>41544498612</v>
      </c>
      <c r="I50" s="303">
        <v>1910377468099</v>
      </c>
      <c r="J50" s="303">
        <v>403182056494</v>
      </c>
      <c r="K50" s="304">
        <v>1507195411605</v>
      </c>
      <c r="L50" s="305">
        <v>566646855821</v>
      </c>
      <c r="M50" s="306"/>
      <c r="N50" s="303">
        <v>793675547906</v>
      </c>
      <c r="O50" s="303">
        <v>146873007878</v>
      </c>
    </row>
    <row r="51" spans="1:15" ht="15" customHeight="1">
      <c r="A51" s="221">
        <v>1</v>
      </c>
      <c r="B51" s="221" t="s">
        <v>433</v>
      </c>
      <c r="C51" s="296">
        <v>18767758611</v>
      </c>
      <c r="D51" s="296">
        <v>0</v>
      </c>
      <c r="E51" s="296">
        <v>18767758611</v>
      </c>
      <c r="F51" s="296">
        <v>8616373144</v>
      </c>
      <c r="G51" s="296">
        <v>4799223941</v>
      </c>
      <c r="H51" s="296">
        <v>5352161526</v>
      </c>
      <c r="I51" s="296">
        <v>55777648532</v>
      </c>
      <c r="J51" s="296">
        <v>0</v>
      </c>
      <c r="K51" s="297">
        <v>55777648532</v>
      </c>
      <c r="L51" s="298">
        <v>25773413210</v>
      </c>
      <c r="M51" s="299"/>
      <c r="N51" s="296">
        <v>15854458908</v>
      </c>
      <c r="O51" s="296">
        <v>14149776414</v>
      </c>
    </row>
    <row r="52" spans="1:15" ht="15" customHeight="1">
      <c r="A52" s="221">
        <v>2</v>
      </c>
      <c r="B52" s="221" t="s">
        <v>434</v>
      </c>
      <c r="C52" s="296">
        <v>81664200730</v>
      </c>
      <c r="D52" s="296">
        <v>80197918434</v>
      </c>
      <c r="E52" s="296">
        <v>1466282296</v>
      </c>
      <c r="F52" s="296">
        <v>525307194</v>
      </c>
      <c r="G52" s="296">
        <v>697667000</v>
      </c>
      <c r="H52" s="296">
        <v>243308102</v>
      </c>
      <c r="I52" s="296">
        <v>244615376274</v>
      </c>
      <c r="J52" s="296">
        <v>230284461728</v>
      </c>
      <c r="K52" s="297">
        <v>14330914546</v>
      </c>
      <c r="L52" s="298">
        <v>9447001453</v>
      </c>
      <c r="M52" s="299"/>
      <c r="N52" s="296">
        <v>4108702000</v>
      </c>
      <c r="O52" s="296">
        <v>775211093</v>
      </c>
    </row>
    <row r="53" spans="1:15" ht="15" customHeight="1">
      <c r="A53" s="221">
        <v>3</v>
      </c>
      <c r="B53" s="221" t="s">
        <v>435</v>
      </c>
      <c r="C53" s="296">
        <v>170636166102</v>
      </c>
      <c r="D53" s="296">
        <v>1402385067</v>
      </c>
      <c r="E53" s="296">
        <v>169233781035</v>
      </c>
      <c r="F53" s="296">
        <v>27900851332</v>
      </c>
      <c r="G53" s="296">
        <v>141247216991</v>
      </c>
      <c r="H53" s="296">
        <v>85712712</v>
      </c>
      <c r="I53" s="296">
        <v>632353488510</v>
      </c>
      <c r="J53" s="296">
        <v>2817255260</v>
      </c>
      <c r="K53" s="297">
        <v>629536233250</v>
      </c>
      <c r="L53" s="298">
        <v>107945118105</v>
      </c>
      <c r="M53" s="299"/>
      <c r="N53" s="296">
        <v>521393986009</v>
      </c>
      <c r="O53" s="296">
        <v>197129136</v>
      </c>
    </row>
    <row r="54" spans="1:15" ht="15" customHeight="1">
      <c r="A54" s="220"/>
      <c r="B54" s="221" t="s">
        <v>436</v>
      </c>
      <c r="C54" s="296">
        <v>0</v>
      </c>
      <c r="D54" s="296">
        <v>0</v>
      </c>
      <c r="E54" s="296">
        <v>0</v>
      </c>
      <c r="F54" s="296">
        <v>0</v>
      </c>
      <c r="G54" s="296">
        <v>0</v>
      </c>
      <c r="H54" s="296">
        <v>0</v>
      </c>
      <c r="I54" s="296">
        <v>0</v>
      </c>
      <c r="J54" s="296">
        <v>0</v>
      </c>
      <c r="K54" s="297">
        <v>0</v>
      </c>
      <c r="L54" s="298">
        <v>0</v>
      </c>
      <c r="M54" s="299"/>
      <c r="N54" s="296">
        <v>0</v>
      </c>
      <c r="O54" s="296">
        <v>0</v>
      </c>
    </row>
    <row r="55" spans="1:15" ht="15" customHeight="1">
      <c r="A55" s="221">
        <v>4</v>
      </c>
      <c r="B55" s="221" t="s">
        <v>437</v>
      </c>
      <c r="C55" s="296">
        <v>159176552</v>
      </c>
      <c r="D55" s="296">
        <v>0</v>
      </c>
      <c r="E55" s="296">
        <v>159176552</v>
      </c>
      <c r="F55" s="296">
        <v>153656552</v>
      </c>
      <c r="G55" s="296">
        <v>5520000</v>
      </c>
      <c r="H55" s="296">
        <v>0</v>
      </c>
      <c r="I55" s="296">
        <v>5373809580</v>
      </c>
      <c r="J55" s="296">
        <v>0</v>
      </c>
      <c r="K55" s="297">
        <v>5373809580</v>
      </c>
      <c r="L55" s="298">
        <v>5368289580</v>
      </c>
      <c r="M55" s="299"/>
      <c r="N55" s="296">
        <v>5520000</v>
      </c>
      <c r="O55" s="296">
        <v>0</v>
      </c>
    </row>
    <row r="56" spans="1:15" ht="15" customHeight="1">
      <c r="A56" s="220"/>
      <c r="B56" s="221" t="s">
        <v>436</v>
      </c>
      <c r="C56" s="296">
        <v>0</v>
      </c>
      <c r="D56" s="296">
        <v>0</v>
      </c>
      <c r="E56" s="296">
        <v>0</v>
      </c>
      <c r="F56" s="296">
        <v>0</v>
      </c>
      <c r="G56" s="296">
        <v>0</v>
      </c>
      <c r="H56" s="296">
        <v>0</v>
      </c>
      <c r="I56" s="296">
        <v>0</v>
      </c>
      <c r="J56" s="296">
        <v>0</v>
      </c>
      <c r="K56" s="297">
        <v>0</v>
      </c>
      <c r="L56" s="298">
        <v>0</v>
      </c>
      <c r="M56" s="299"/>
      <c r="N56" s="296">
        <v>0</v>
      </c>
      <c r="O56" s="296">
        <v>0</v>
      </c>
    </row>
    <row r="57" spans="1:15" ht="15" customHeight="1">
      <c r="A57" s="221">
        <v>5</v>
      </c>
      <c r="B57" s="221" t="s">
        <v>381</v>
      </c>
      <c r="C57" s="296">
        <v>89171537401</v>
      </c>
      <c r="D57" s="296">
        <v>72414000</v>
      </c>
      <c r="E57" s="296">
        <v>89099123401</v>
      </c>
      <c r="F57" s="296">
        <v>88955526901</v>
      </c>
      <c r="G57" s="296">
        <v>61082550</v>
      </c>
      <c r="H57" s="296">
        <v>82513950</v>
      </c>
      <c r="I57" s="296">
        <v>217442727137</v>
      </c>
      <c r="J57" s="296">
        <v>1699092250</v>
      </c>
      <c r="K57" s="297">
        <v>215743634887</v>
      </c>
      <c r="L57" s="298">
        <v>213654740687</v>
      </c>
      <c r="M57" s="299"/>
      <c r="N57" s="296">
        <v>1588678700</v>
      </c>
      <c r="O57" s="296">
        <v>500215500</v>
      </c>
    </row>
    <row r="58" spans="1:15" ht="15" customHeight="1">
      <c r="A58" s="220"/>
      <c r="B58" s="221" t="s">
        <v>436</v>
      </c>
      <c r="C58" s="296">
        <v>0</v>
      </c>
      <c r="D58" s="296">
        <v>0</v>
      </c>
      <c r="E58" s="296">
        <v>0</v>
      </c>
      <c r="F58" s="296">
        <v>0</v>
      </c>
      <c r="G58" s="296">
        <v>0</v>
      </c>
      <c r="H58" s="296">
        <v>0</v>
      </c>
      <c r="I58" s="296">
        <v>0</v>
      </c>
      <c r="J58" s="296">
        <v>0</v>
      </c>
      <c r="K58" s="297">
        <v>0</v>
      </c>
      <c r="L58" s="298">
        <v>0</v>
      </c>
      <c r="M58" s="299"/>
      <c r="N58" s="296">
        <v>0</v>
      </c>
      <c r="O58" s="296">
        <v>0</v>
      </c>
    </row>
    <row r="59" spans="1:15" ht="15" customHeight="1">
      <c r="A59" s="221">
        <v>6</v>
      </c>
      <c r="B59" s="221" t="s">
        <v>438</v>
      </c>
      <c r="C59" s="296">
        <v>3429725309</v>
      </c>
      <c r="D59" s="296">
        <v>0</v>
      </c>
      <c r="E59" s="296">
        <v>3429725309</v>
      </c>
      <c r="F59" s="296">
        <v>2059403709</v>
      </c>
      <c r="G59" s="296">
        <v>872176600</v>
      </c>
      <c r="H59" s="296">
        <v>498145000</v>
      </c>
      <c r="I59" s="296">
        <v>11074621504</v>
      </c>
      <c r="J59" s="296">
        <v>0</v>
      </c>
      <c r="K59" s="297">
        <v>11074621504</v>
      </c>
      <c r="L59" s="298">
        <v>6411418605</v>
      </c>
      <c r="M59" s="299"/>
      <c r="N59" s="296">
        <v>3905655899</v>
      </c>
      <c r="O59" s="296">
        <v>757547000</v>
      </c>
    </row>
    <row r="60" spans="1:15" ht="15" customHeight="1">
      <c r="A60" s="220"/>
      <c r="B60" s="221" t="s">
        <v>436</v>
      </c>
      <c r="C60" s="296">
        <v>0</v>
      </c>
      <c r="D60" s="296">
        <v>0</v>
      </c>
      <c r="E60" s="296">
        <v>0</v>
      </c>
      <c r="F60" s="296">
        <v>0</v>
      </c>
      <c r="G60" s="296">
        <v>0</v>
      </c>
      <c r="H60" s="296">
        <v>0</v>
      </c>
      <c r="I60" s="296">
        <v>0</v>
      </c>
      <c r="J60" s="296">
        <v>0</v>
      </c>
      <c r="K60" s="297">
        <v>0</v>
      </c>
      <c r="L60" s="298">
        <v>0</v>
      </c>
      <c r="M60" s="299"/>
      <c r="N60" s="296">
        <v>0</v>
      </c>
      <c r="O60" s="296">
        <v>0</v>
      </c>
    </row>
    <row r="61" spans="1:15" ht="15" customHeight="1">
      <c r="A61" s="221">
        <v>7</v>
      </c>
      <c r="B61" s="221" t="s">
        <v>453</v>
      </c>
      <c r="C61" s="296">
        <v>2346512133</v>
      </c>
      <c r="D61" s="296">
        <v>0</v>
      </c>
      <c r="E61" s="296">
        <v>2346512133</v>
      </c>
      <c r="F61" s="296">
        <v>1099663657</v>
      </c>
      <c r="G61" s="296">
        <v>1209830132</v>
      </c>
      <c r="H61" s="296">
        <v>37018344</v>
      </c>
      <c r="I61" s="296">
        <v>8899731050</v>
      </c>
      <c r="J61" s="296">
        <v>0</v>
      </c>
      <c r="K61" s="297">
        <v>8899731050</v>
      </c>
      <c r="L61" s="298">
        <v>4225774122</v>
      </c>
      <c r="M61" s="299"/>
      <c r="N61" s="296">
        <v>4586027287</v>
      </c>
      <c r="O61" s="296">
        <v>87929641</v>
      </c>
    </row>
    <row r="62" spans="1:15" ht="15" customHeight="1">
      <c r="A62" s="220"/>
      <c r="B62" s="221" t="s">
        <v>436</v>
      </c>
      <c r="C62" s="296">
        <v>0</v>
      </c>
      <c r="D62" s="296">
        <v>0</v>
      </c>
      <c r="E62" s="296">
        <v>0</v>
      </c>
      <c r="F62" s="296">
        <v>0</v>
      </c>
      <c r="G62" s="296">
        <v>0</v>
      </c>
      <c r="H62" s="296">
        <v>0</v>
      </c>
      <c r="I62" s="296">
        <v>0</v>
      </c>
      <c r="J62" s="296">
        <v>0</v>
      </c>
      <c r="K62" s="297">
        <v>0</v>
      </c>
      <c r="L62" s="298">
        <v>0</v>
      </c>
      <c r="M62" s="299"/>
      <c r="N62" s="296">
        <v>0</v>
      </c>
      <c r="O62" s="296">
        <v>0</v>
      </c>
    </row>
    <row r="63" spans="1:15" ht="15" customHeight="1">
      <c r="A63" s="221">
        <v>8</v>
      </c>
      <c r="B63" s="221" t="s">
        <v>384</v>
      </c>
      <c r="C63" s="296">
        <v>1624933832</v>
      </c>
      <c r="D63" s="296">
        <v>0</v>
      </c>
      <c r="E63" s="296">
        <v>1624933832</v>
      </c>
      <c r="F63" s="296">
        <v>1051309931</v>
      </c>
      <c r="G63" s="296">
        <v>248368901</v>
      </c>
      <c r="H63" s="296">
        <v>325255000</v>
      </c>
      <c r="I63" s="296">
        <v>3771245508</v>
      </c>
      <c r="J63" s="296">
        <v>0</v>
      </c>
      <c r="K63" s="297">
        <v>3771245508</v>
      </c>
      <c r="L63" s="298">
        <v>2911645899</v>
      </c>
      <c r="M63" s="299"/>
      <c r="N63" s="296">
        <v>445121609</v>
      </c>
      <c r="O63" s="296">
        <v>414478000</v>
      </c>
    </row>
    <row r="64" spans="1:15" ht="15" customHeight="1">
      <c r="A64" s="220"/>
      <c r="B64" s="221" t="s">
        <v>436</v>
      </c>
      <c r="C64" s="296">
        <v>0</v>
      </c>
      <c r="D64" s="296">
        <v>0</v>
      </c>
      <c r="E64" s="296">
        <v>0</v>
      </c>
      <c r="F64" s="296">
        <v>0</v>
      </c>
      <c r="G64" s="296">
        <v>0</v>
      </c>
      <c r="H64" s="296">
        <v>0</v>
      </c>
      <c r="I64" s="296">
        <v>0</v>
      </c>
      <c r="J64" s="296">
        <v>0</v>
      </c>
      <c r="K64" s="297">
        <v>0</v>
      </c>
      <c r="L64" s="298">
        <v>0</v>
      </c>
      <c r="M64" s="299"/>
      <c r="N64" s="296">
        <v>0</v>
      </c>
      <c r="O64" s="296">
        <v>0</v>
      </c>
    </row>
    <row r="65" spans="1:15" ht="15" customHeight="1">
      <c r="A65" s="221">
        <v>9</v>
      </c>
      <c r="B65" s="221" t="s">
        <v>440</v>
      </c>
      <c r="C65" s="296">
        <v>17843304397</v>
      </c>
      <c r="D65" s="296">
        <v>0</v>
      </c>
      <c r="E65" s="296">
        <v>17843304397</v>
      </c>
      <c r="F65" s="296">
        <v>207365913</v>
      </c>
      <c r="G65" s="296">
        <v>17632438484</v>
      </c>
      <c r="H65" s="296">
        <v>3500000</v>
      </c>
      <c r="I65" s="296">
        <v>34145695480</v>
      </c>
      <c r="J65" s="296">
        <v>0</v>
      </c>
      <c r="K65" s="297">
        <v>34145695480</v>
      </c>
      <c r="L65" s="298">
        <v>884648420</v>
      </c>
      <c r="M65" s="299"/>
      <c r="N65" s="296">
        <v>33244067060</v>
      </c>
      <c r="O65" s="296">
        <v>16980000</v>
      </c>
    </row>
    <row r="66" spans="1:15" ht="15" customHeight="1">
      <c r="A66" s="220"/>
      <c r="B66" s="221" t="s">
        <v>436</v>
      </c>
      <c r="C66" s="296">
        <v>0</v>
      </c>
      <c r="D66" s="296">
        <v>0</v>
      </c>
      <c r="E66" s="296">
        <v>0</v>
      </c>
      <c r="F66" s="296">
        <v>0</v>
      </c>
      <c r="G66" s="296">
        <v>0</v>
      </c>
      <c r="H66" s="296">
        <v>0</v>
      </c>
      <c r="I66" s="296">
        <v>0</v>
      </c>
      <c r="J66" s="296">
        <v>0</v>
      </c>
      <c r="K66" s="297">
        <v>0</v>
      </c>
      <c r="L66" s="298">
        <v>0</v>
      </c>
      <c r="M66" s="299"/>
      <c r="N66" s="296">
        <v>0</v>
      </c>
      <c r="O66" s="296">
        <v>0</v>
      </c>
    </row>
    <row r="67" spans="1:15" ht="15" customHeight="1">
      <c r="A67" s="221">
        <v>10</v>
      </c>
      <c r="B67" s="221" t="s">
        <v>387</v>
      </c>
      <c r="C67" s="296">
        <v>56344348842</v>
      </c>
      <c r="D67" s="296">
        <v>23907493428</v>
      </c>
      <c r="E67" s="296">
        <v>32436855414</v>
      </c>
      <c r="F67" s="296">
        <v>15852337353</v>
      </c>
      <c r="G67" s="296">
        <v>14485602796</v>
      </c>
      <c r="H67" s="296">
        <v>2098915265</v>
      </c>
      <c r="I67" s="296">
        <v>159324191985</v>
      </c>
      <c r="J67" s="296">
        <v>46190826604</v>
      </c>
      <c r="K67" s="297">
        <v>113133365381</v>
      </c>
      <c r="L67" s="298">
        <v>64975986863</v>
      </c>
      <c r="M67" s="299"/>
      <c r="N67" s="296">
        <v>43203085343</v>
      </c>
      <c r="O67" s="296">
        <v>4954293175</v>
      </c>
    </row>
    <row r="68" spans="1:15" ht="15" customHeight="1">
      <c r="A68" s="220"/>
      <c r="B68" s="221" t="s">
        <v>436</v>
      </c>
      <c r="C68" s="296">
        <v>0</v>
      </c>
      <c r="D68" s="296">
        <v>0</v>
      </c>
      <c r="E68" s="296">
        <v>0</v>
      </c>
      <c r="F68" s="296">
        <v>0</v>
      </c>
      <c r="G68" s="296">
        <v>0</v>
      </c>
      <c r="H68" s="296">
        <v>0</v>
      </c>
      <c r="I68" s="296">
        <v>0</v>
      </c>
      <c r="J68" s="296">
        <v>0</v>
      </c>
      <c r="K68" s="297">
        <v>0</v>
      </c>
      <c r="L68" s="298">
        <v>0</v>
      </c>
      <c r="M68" s="299"/>
      <c r="N68" s="296">
        <v>0</v>
      </c>
      <c r="O68" s="296">
        <v>0</v>
      </c>
    </row>
    <row r="69" spans="1:15" ht="15" customHeight="1">
      <c r="A69" s="221" t="s">
        <v>120</v>
      </c>
      <c r="B69" s="221" t="s">
        <v>442</v>
      </c>
      <c r="C69" s="296">
        <v>32201708099</v>
      </c>
      <c r="D69" s="296">
        <v>23616197000</v>
      </c>
      <c r="E69" s="296">
        <v>8585511099</v>
      </c>
      <c r="F69" s="296">
        <v>4015683259</v>
      </c>
      <c r="G69" s="296">
        <v>4432922840</v>
      </c>
      <c r="H69" s="296">
        <v>136905000</v>
      </c>
      <c r="I69" s="296">
        <v>83396626926</v>
      </c>
      <c r="J69" s="296">
        <v>45440082944</v>
      </c>
      <c r="K69" s="297">
        <v>37956543982</v>
      </c>
      <c r="L69" s="298">
        <v>23904082662</v>
      </c>
      <c r="M69" s="299"/>
      <c r="N69" s="296">
        <v>12631677320</v>
      </c>
      <c r="O69" s="296">
        <v>1420784000</v>
      </c>
    </row>
    <row r="70" spans="1:15" ht="15" customHeight="1">
      <c r="A70" s="221" t="s">
        <v>121</v>
      </c>
      <c r="B70" s="221" t="s">
        <v>444</v>
      </c>
      <c r="C70" s="296">
        <v>10310637230</v>
      </c>
      <c r="D70" s="296">
        <v>0</v>
      </c>
      <c r="E70" s="296">
        <v>10310637230</v>
      </c>
      <c r="F70" s="296">
        <v>8421034805</v>
      </c>
      <c r="G70" s="296">
        <v>1296508160</v>
      </c>
      <c r="H70" s="296">
        <v>593094265</v>
      </c>
      <c r="I70" s="296">
        <v>36557702709</v>
      </c>
      <c r="J70" s="296">
        <v>0</v>
      </c>
      <c r="K70" s="297">
        <v>36557702709</v>
      </c>
      <c r="L70" s="298">
        <v>30569113473</v>
      </c>
      <c r="M70" s="299"/>
      <c r="N70" s="296">
        <v>4114718989</v>
      </c>
      <c r="O70" s="296">
        <v>1873870247</v>
      </c>
    </row>
    <row r="71" spans="1:15" ht="15" customHeight="1">
      <c r="A71" s="221">
        <v>11</v>
      </c>
      <c r="B71" s="221" t="s">
        <v>445</v>
      </c>
      <c r="C71" s="296">
        <v>101033301254</v>
      </c>
      <c r="D71" s="296">
        <v>20270710462</v>
      </c>
      <c r="E71" s="296">
        <v>80762590792</v>
      </c>
      <c r="F71" s="296">
        <v>22803274701</v>
      </c>
      <c r="G71" s="296">
        <v>26551381053</v>
      </c>
      <c r="H71" s="296">
        <v>31407935038</v>
      </c>
      <c r="I71" s="296">
        <v>423754142219</v>
      </c>
      <c r="J71" s="296">
        <v>69292404434</v>
      </c>
      <c r="K71" s="297">
        <v>354461737785</v>
      </c>
      <c r="L71" s="298">
        <v>114031266999</v>
      </c>
      <c r="M71" s="299"/>
      <c r="N71" s="296">
        <v>121334219650</v>
      </c>
      <c r="O71" s="296">
        <v>119096251136</v>
      </c>
    </row>
    <row r="72" spans="1:15" ht="15" customHeight="1">
      <c r="A72" s="220"/>
      <c r="B72" s="221" t="s">
        <v>436</v>
      </c>
      <c r="C72" s="296">
        <v>0</v>
      </c>
      <c r="D72" s="296">
        <v>0</v>
      </c>
      <c r="E72" s="296">
        <v>0</v>
      </c>
      <c r="F72" s="296">
        <v>0</v>
      </c>
      <c r="G72" s="296">
        <v>0</v>
      </c>
      <c r="H72" s="296">
        <v>0</v>
      </c>
      <c r="I72" s="296">
        <v>0</v>
      </c>
      <c r="J72" s="296">
        <v>0</v>
      </c>
      <c r="K72" s="297">
        <v>0</v>
      </c>
      <c r="L72" s="298">
        <v>0</v>
      </c>
      <c r="M72" s="299"/>
      <c r="N72" s="296">
        <v>0</v>
      </c>
      <c r="O72" s="296">
        <v>0</v>
      </c>
    </row>
    <row r="73" spans="1:15" ht="15" customHeight="1">
      <c r="A73" s="221">
        <v>12</v>
      </c>
      <c r="B73" s="221" t="s">
        <v>391</v>
      </c>
      <c r="C73" s="296">
        <v>21911095450</v>
      </c>
      <c r="D73" s="296">
        <v>12853303172</v>
      </c>
      <c r="E73" s="296">
        <v>9057792278</v>
      </c>
      <c r="F73" s="296">
        <v>1346655409</v>
      </c>
      <c r="G73" s="296">
        <v>7021887692</v>
      </c>
      <c r="H73" s="296">
        <v>689249177</v>
      </c>
      <c r="I73" s="296">
        <v>98136383044</v>
      </c>
      <c r="J73" s="296">
        <v>52898016218</v>
      </c>
      <c r="K73" s="297">
        <v>45238366826</v>
      </c>
      <c r="L73" s="298">
        <v>5578551878</v>
      </c>
      <c r="M73" s="299"/>
      <c r="N73" s="296">
        <v>36497451441</v>
      </c>
      <c r="O73" s="296">
        <v>3162363507</v>
      </c>
    </row>
    <row r="74" spans="1:15" ht="15" customHeight="1">
      <c r="A74" s="220"/>
      <c r="B74" s="221" t="s">
        <v>436</v>
      </c>
      <c r="C74" s="296">
        <v>0</v>
      </c>
      <c r="D74" s="296">
        <v>0</v>
      </c>
      <c r="E74" s="296">
        <v>0</v>
      </c>
      <c r="F74" s="296">
        <v>0</v>
      </c>
      <c r="G74" s="296">
        <v>0</v>
      </c>
      <c r="H74" s="296">
        <v>0</v>
      </c>
      <c r="I74" s="296">
        <v>0</v>
      </c>
      <c r="J74" s="296">
        <v>0</v>
      </c>
      <c r="K74" s="297">
        <v>0</v>
      </c>
      <c r="L74" s="298">
        <v>0</v>
      </c>
      <c r="M74" s="299"/>
      <c r="N74" s="296">
        <v>0</v>
      </c>
      <c r="O74" s="296">
        <v>0</v>
      </c>
    </row>
    <row r="75" spans="1:15" ht="15" customHeight="1">
      <c r="A75" s="221">
        <v>13</v>
      </c>
      <c r="B75" s="221" t="s">
        <v>454</v>
      </c>
      <c r="C75" s="296">
        <v>2039418498</v>
      </c>
      <c r="D75" s="296">
        <v>0</v>
      </c>
      <c r="E75" s="296">
        <v>2039418498</v>
      </c>
      <c r="F75" s="296">
        <v>-145430000</v>
      </c>
      <c r="G75" s="296">
        <v>1464064000</v>
      </c>
      <c r="H75" s="296">
        <v>720784498</v>
      </c>
      <c r="I75" s="296">
        <v>15708407276</v>
      </c>
      <c r="J75" s="296">
        <v>0</v>
      </c>
      <c r="K75" s="297">
        <v>15708407276</v>
      </c>
      <c r="L75" s="298">
        <v>5439000000</v>
      </c>
      <c r="M75" s="299"/>
      <c r="N75" s="296">
        <v>7508574000</v>
      </c>
      <c r="O75" s="296">
        <v>2760833276</v>
      </c>
    </row>
    <row r="76" spans="1:15" s="225" customFormat="1" ht="15" customHeight="1">
      <c r="A76" s="224" t="s">
        <v>60</v>
      </c>
      <c r="B76" s="224" t="s">
        <v>455</v>
      </c>
      <c r="C76" s="303">
        <v>0</v>
      </c>
      <c r="D76" s="303">
        <v>0</v>
      </c>
      <c r="E76" s="303">
        <v>0</v>
      </c>
      <c r="F76" s="303">
        <v>0</v>
      </c>
      <c r="G76" s="303">
        <v>0</v>
      </c>
      <c r="H76" s="303">
        <v>0</v>
      </c>
      <c r="I76" s="303">
        <v>211</v>
      </c>
      <c r="J76" s="303">
        <v>211</v>
      </c>
      <c r="K76" s="304">
        <v>0</v>
      </c>
      <c r="L76" s="305">
        <v>0</v>
      </c>
      <c r="M76" s="306"/>
      <c r="N76" s="303">
        <v>0</v>
      </c>
      <c r="O76" s="303">
        <v>0</v>
      </c>
    </row>
    <row r="77" spans="1:15" ht="15" customHeight="1">
      <c r="A77" s="221">
        <v>1</v>
      </c>
      <c r="B77" s="221" t="s">
        <v>456</v>
      </c>
      <c r="C77" s="296">
        <v>0</v>
      </c>
      <c r="D77" s="296">
        <v>0</v>
      </c>
      <c r="E77" s="296">
        <v>0</v>
      </c>
      <c r="F77" s="296">
        <v>0</v>
      </c>
      <c r="G77" s="296">
        <v>0</v>
      </c>
      <c r="H77" s="296">
        <v>0</v>
      </c>
      <c r="I77" s="296">
        <v>211</v>
      </c>
      <c r="J77" s="296">
        <v>211</v>
      </c>
      <c r="K77" s="297">
        <v>0</v>
      </c>
      <c r="L77" s="298">
        <v>0</v>
      </c>
      <c r="M77" s="299"/>
      <c r="N77" s="296">
        <v>0</v>
      </c>
      <c r="O77" s="296">
        <v>0</v>
      </c>
    </row>
    <row r="78" spans="1:15" ht="15" customHeight="1">
      <c r="A78" s="220"/>
      <c r="B78" s="221" t="s">
        <v>457</v>
      </c>
      <c r="C78" s="296">
        <v>0</v>
      </c>
      <c r="D78" s="296">
        <v>0</v>
      </c>
      <c r="E78" s="296">
        <v>0</v>
      </c>
      <c r="F78" s="296">
        <v>0</v>
      </c>
      <c r="G78" s="296">
        <v>0</v>
      </c>
      <c r="H78" s="296">
        <v>0</v>
      </c>
      <c r="I78" s="296">
        <v>0</v>
      </c>
      <c r="J78" s="296">
        <v>0</v>
      </c>
      <c r="K78" s="297">
        <v>0</v>
      </c>
      <c r="L78" s="298">
        <v>0</v>
      </c>
      <c r="M78" s="299"/>
      <c r="N78" s="296">
        <v>0</v>
      </c>
      <c r="O78" s="296">
        <v>0</v>
      </c>
    </row>
    <row r="79" spans="1:15" ht="15" customHeight="1">
      <c r="A79" s="221">
        <v>2</v>
      </c>
      <c r="B79" s="221" t="s">
        <v>458</v>
      </c>
      <c r="C79" s="296">
        <v>0</v>
      </c>
      <c r="D79" s="296">
        <v>0</v>
      </c>
      <c r="E79" s="296">
        <v>0</v>
      </c>
      <c r="F79" s="296">
        <v>0</v>
      </c>
      <c r="G79" s="296">
        <v>0</v>
      </c>
      <c r="H79" s="296">
        <v>0</v>
      </c>
      <c r="I79" s="296">
        <v>0</v>
      </c>
      <c r="J79" s="296">
        <v>0</v>
      </c>
      <c r="K79" s="297">
        <v>0</v>
      </c>
      <c r="L79" s="298">
        <v>0</v>
      </c>
      <c r="M79" s="299"/>
      <c r="N79" s="296">
        <v>0</v>
      </c>
      <c r="O79" s="296">
        <v>0</v>
      </c>
    </row>
    <row r="80" spans="1:15" ht="15" customHeight="1">
      <c r="A80" s="221" t="s">
        <v>61</v>
      </c>
      <c r="B80" s="221" t="s">
        <v>459</v>
      </c>
      <c r="C80" s="296">
        <v>0</v>
      </c>
      <c r="D80" s="296">
        <v>0</v>
      </c>
      <c r="E80" s="296">
        <v>0</v>
      </c>
      <c r="F80" s="296">
        <v>0</v>
      </c>
      <c r="G80" s="296">
        <v>0</v>
      </c>
      <c r="H80" s="296">
        <v>0</v>
      </c>
      <c r="I80" s="296">
        <v>0</v>
      </c>
      <c r="J80" s="296">
        <v>0</v>
      </c>
      <c r="K80" s="297">
        <v>0</v>
      </c>
      <c r="L80" s="298">
        <v>0</v>
      </c>
      <c r="M80" s="299"/>
      <c r="N80" s="296">
        <v>0</v>
      </c>
      <c r="O80" s="296">
        <v>0</v>
      </c>
    </row>
    <row r="81" spans="1:15" s="225" customFormat="1" ht="15" customHeight="1">
      <c r="A81" s="224" t="s">
        <v>63</v>
      </c>
      <c r="B81" s="224" t="s">
        <v>460</v>
      </c>
      <c r="C81" s="303">
        <v>0</v>
      </c>
      <c r="D81" s="303">
        <v>0</v>
      </c>
      <c r="E81" s="303">
        <v>0</v>
      </c>
      <c r="F81" s="303">
        <v>0</v>
      </c>
      <c r="G81" s="303">
        <v>0</v>
      </c>
      <c r="H81" s="303">
        <v>0</v>
      </c>
      <c r="I81" s="303">
        <v>0</v>
      </c>
      <c r="J81" s="303">
        <v>0</v>
      </c>
      <c r="K81" s="304">
        <v>0</v>
      </c>
      <c r="L81" s="305">
        <v>0</v>
      </c>
      <c r="M81" s="306"/>
      <c r="N81" s="303">
        <v>0</v>
      </c>
      <c r="O81" s="303">
        <v>0</v>
      </c>
    </row>
    <row r="82" spans="1:15" ht="15" customHeight="1">
      <c r="A82" s="221">
        <v>1</v>
      </c>
      <c r="B82" s="221" t="s">
        <v>461</v>
      </c>
      <c r="C82" s="296">
        <v>0</v>
      </c>
      <c r="D82" s="296">
        <v>0</v>
      </c>
      <c r="E82" s="296">
        <v>0</v>
      </c>
      <c r="F82" s="296">
        <v>0</v>
      </c>
      <c r="G82" s="296">
        <v>0</v>
      </c>
      <c r="H82" s="296">
        <v>0</v>
      </c>
      <c r="I82" s="296">
        <v>0</v>
      </c>
      <c r="J82" s="296">
        <v>0</v>
      </c>
      <c r="K82" s="297">
        <v>0</v>
      </c>
      <c r="L82" s="298">
        <v>0</v>
      </c>
      <c r="M82" s="299"/>
      <c r="N82" s="296">
        <v>0</v>
      </c>
      <c r="O82" s="296">
        <v>0</v>
      </c>
    </row>
    <row r="83" spans="1:15" ht="15" customHeight="1">
      <c r="A83" s="221">
        <v>2</v>
      </c>
      <c r="B83" s="221" t="s">
        <v>462</v>
      </c>
      <c r="C83" s="296">
        <v>0</v>
      </c>
      <c r="D83" s="296">
        <v>0</v>
      </c>
      <c r="E83" s="296">
        <v>0</v>
      </c>
      <c r="F83" s="296">
        <v>0</v>
      </c>
      <c r="G83" s="296">
        <v>0</v>
      </c>
      <c r="H83" s="296">
        <v>0</v>
      </c>
      <c r="I83" s="296">
        <v>0</v>
      </c>
      <c r="J83" s="296">
        <v>0</v>
      </c>
      <c r="K83" s="297">
        <v>0</v>
      </c>
      <c r="L83" s="298">
        <v>0</v>
      </c>
      <c r="M83" s="299"/>
      <c r="N83" s="296">
        <v>0</v>
      </c>
      <c r="O83" s="296">
        <v>0</v>
      </c>
    </row>
    <row r="84" spans="1:15" ht="15" customHeight="1">
      <c r="A84" s="221">
        <v>3</v>
      </c>
      <c r="B84" s="221" t="s">
        <v>463</v>
      </c>
      <c r="C84" s="296">
        <v>0</v>
      </c>
      <c r="D84" s="296">
        <v>0</v>
      </c>
      <c r="E84" s="296">
        <v>0</v>
      </c>
      <c r="F84" s="296">
        <v>0</v>
      </c>
      <c r="G84" s="296">
        <v>0</v>
      </c>
      <c r="H84" s="296">
        <v>0</v>
      </c>
      <c r="I84" s="296">
        <v>0</v>
      </c>
      <c r="J84" s="296">
        <v>0</v>
      </c>
      <c r="K84" s="297">
        <v>0</v>
      </c>
      <c r="L84" s="298">
        <v>0</v>
      </c>
      <c r="M84" s="299"/>
      <c r="N84" s="296">
        <v>0</v>
      </c>
      <c r="O84" s="296">
        <v>0</v>
      </c>
    </row>
    <row r="85" spans="1:15" s="225" customFormat="1" ht="15" customHeight="1">
      <c r="A85" s="224" t="s">
        <v>148</v>
      </c>
      <c r="B85" s="224" t="s">
        <v>399</v>
      </c>
      <c r="C85" s="303">
        <v>0</v>
      </c>
      <c r="D85" s="303">
        <v>0</v>
      </c>
      <c r="E85" s="303">
        <v>0</v>
      </c>
      <c r="F85" s="303">
        <v>0</v>
      </c>
      <c r="G85" s="303">
        <v>0</v>
      </c>
      <c r="H85" s="303">
        <v>0</v>
      </c>
      <c r="I85" s="303">
        <v>0</v>
      </c>
      <c r="J85" s="303">
        <v>0</v>
      </c>
      <c r="K85" s="304">
        <v>0</v>
      </c>
      <c r="L85" s="305">
        <v>0</v>
      </c>
      <c r="M85" s="306"/>
      <c r="N85" s="303">
        <v>0</v>
      </c>
      <c r="O85" s="303">
        <v>0</v>
      </c>
    </row>
    <row r="86" spans="1:15" s="225" customFormat="1" ht="15" customHeight="1">
      <c r="A86" s="224" t="s">
        <v>150</v>
      </c>
      <c r="B86" s="224" t="s">
        <v>464</v>
      </c>
      <c r="C86" s="303">
        <v>1337181443</v>
      </c>
      <c r="D86" s="303">
        <v>0</v>
      </c>
      <c r="E86" s="303">
        <v>1337181443</v>
      </c>
      <c r="F86" s="303">
        <v>260750000</v>
      </c>
      <c r="G86" s="303">
        <v>2000000</v>
      </c>
      <c r="H86" s="303">
        <v>1074431443</v>
      </c>
      <c r="I86" s="303">
        <v>6033206945</v>
      </c>
      <c r="J86" s="303">
        <v>0</v>
      </c>
      <c r="K86" s="304">
        <v>6033206945</v>
      </c>
      <c r="L86" s="305">
        <v>1555740000</v>
      </c>
      <c r="M86" s="306"/>
      <c r="N86" s="303">
        <v>578880000</v>
      </c>
      <c r="O86" s="303">
        <v>3898586945</v>
      </c>
    </row>
    <row r="87" spans="1:15" ht="15" customHeight="1">
      <c r="A87" s="221" t="s">
        <v>57</v>
      </c>
      <c r="B87" s="221" t="s">
        <v>465</v>
      </c>
      <c r="C87" s="296">
        <v>209954879391</v>
      </c>
      <c r="D87" s="296">
        <v>0</v>
      </c>
      <c r="E87" s="296">
        <v>209954879391</v>
      </c>
      <c r="F87" s="296">
        <v>167801008000</v>
      </c>
      <c r="G87" s="296">
        <v>42153871391</v>
      </c>
      <c r="H87" s="296">
        <v>0</v>
      </c>
      <c r="I87" s="296">
        <v>2209556327339</v>
      </c>
      <c r="J87" s="296">
        <v>1249812000000</v>
      </c>
      <c r="K87" s="297">
        <v>959744327339</v>
      </c>
      <c r="L87" s="298">
        <v>789026008000</v>
      </c>
      <c r="M87" s="299"/>
      <c r="N87" s="296">
        <v>170718319339</v>
      </c>
      <c r="O87" s="296">
        <v>0</v>
      </c>
    </row>
    <row r="88" spans="1:15" ht="15" customHeight="1">
      <c r="A88" s="221">
        <v>1</v>
      </c>
      <c r="B88" s="221" t="s">
        <v>466</v>
      </c>
      <c r="C88" s="296">
        <v>208659186733</v>
      </c>
      <c r="D88" s="296">
        <v>0</v>
      </c>
      <c r="E88" s="296">
        <v>208659186733</v>
      </c>
      <c r="F88" s="296">
        <v>167801008000</v>
      </c>
      <c r="G88" s="296">
        <v>40858178733</v>
      </c>
      <c r="H88" s="296">
        <v>0</v>
      </c>
      <c r="I88" s="296">
        <v>2205255305681</v>
      </c>
      <c r="J88" s="296">
        <v>1249812000000</v>
      </c>
      <c r="K88" s="297">
        <v>955443305681</v>
      </c>
      <c r="L88" s="298">
        <v>789026008000</v>
      </c>
      <c r="M88" s="299"/>
      <c r="N88" s="296">
        <v>166417297681</v>
      </c>
      <c r="O88" s="296">
        <v>0</v>
      </c>
    </row>
    <row r="89" spans="1:15" ht="15" customHeight="1">
      <c r="A89" s="221" t="s">
        <v>89</v>
      </c>
      <c r="B89" s="221" t="s">
        <v>158</v>
      </c>
      <c r="C89" s="296">
        <v>146211379333</v>
      </c>
      <c r="D89" s="296">
        <v>0</v>
      </c>
      <c r="E89" s="296">
        <v>146211379333</v>
      </c>
      <c r="F89" s="296">
        <v>110692000000</v>
      </c>
      <c r="G89" s="296">
        <v>35519379333</v>
      </c>
      <c r="H89" s="296">
        <v>0</v>
      </c>
      <c r="I89" s="296">
        <v>1722708205081</v>
      </c>
      <c r="J89" s="296">
        <v>981278000000</v>
      </c>
      <c r="K89" s="297">
        <v>741430205081</v>
      </c>
      <c r="L89" s="298">
        <v>599591000000</v>
      </c>
      <c r="M89" s="299"/>
      <c r="N89" s="296">
        <v>141839205081</v>
      </c>
      <c r="O89" s="296">
        <v>0</v>
      </c>
    </row>
    <row r="90" spans="1:15" ht="15" customHeight="1">
      <c r="A90" s="221" t="s">
        <v>91</v>
      </c>
      <c r="B90" s="221" t="s">
        <v>159</v>
      </c>
      <c r="C90" s="296">
        <v>62447807400</v>
      </c>
      <c r="D90" s="296">
        <v>0</v>
      </c>
      <c r="E90" s="296">
        <v>62447807400</v>
      </c>
      <c r="F90" s="296">
        <v>57109008000</v>
      </c>
      <c r="G90" s="296">
        <v>5338799400</v>
      </c>
      <c r="H90" s="296">
        <v>0</v>
      </c>
      <c r="I90" s="296">
        <v>482547100600</v>
      </c>
      <c r="J90" s="296">
        <v>268534000000</v>
      </c>
      <c r="K90" s="297">
        <v>214013100600</v>
      </c>
      <c r="L90" s="298">
        <v>189435008000</v>
      </c>
      <c r="M90" s="299"/>
      <c r="N90" s="296">
        <v>24578092600</v>
      </c>
      <c r="O90" s="296">
        <v>0</v>
      </c>
    </row>
    <row r="91" spans="1:15" ht="15" customHeight="1">
      <c r="A91" s="220"/>
      <c r="B91" s="221" t="s">
        <v>467</v>
      </c>
      <c r="C91" s="296">
        <v>62447807400</v>
      </c>
      <c r="D91" s="296">
        <v>0</v>
      </c>
      <c r="E91" s="296">
        <v>62447807400</v>
      </c>
      <c r="F91" s="296">
        <v>57109008000</v>
      </c>
      <c r="G91" s="296">
        <v>5338799400</v>
      </c>
      <c r="H91" s="296">
        <v>0</v>
      </c>
      <c r="I91" s="296">
        <v>482547100600</v>
      </c>
      <c r="J91" s="296">
        <v>268534000000</v>
      </c>
      <c r="K91" s="297">
        <v>214013100600</v>
      </c>
      <c r="L91" s="298">
        <v>189435008000</v>
      </c>
      <c r="M91" s="299"/>
      <c r="N91" s="296">
        <v>24578092600</v>
      </c>
      <c r="O91" s="296">
        <v>0</v>
      </c>
    </row>
    <row r="92" spans="1:15" ht="15" customHeight="1">
      <c r="A92" s="220"/>
      <c r="B92" s="221" t="s">
        <v>468</v>
      </c>
      <c r="C92" s="296">
        <v>0</v>
      </c>
      <c r="D92" s="296">
        <v>0</v>
      </c>
      <c r="E92" s="296">
        <v>0</v>
      </c>
      <c r="F92" s="296">
        <v>0</v>
      </c>
      <c r="G92" s="296">
        <v>0</v>
      </c>
      <c r="H92" s="296">
        <v>0</v>
      </c>
      <c r="I92" s="296">
        <v>0</v>
      </c>
      <c r="J92" s="296">
        <v>0</v>
      </c>
      <c r="K92" s="297">
        <v>0</v>
      </c>
      <c r="L92" s="298">
        <v>0</v>
      </c>
      <c r="M92" s="299"/>
      <c r="N92" s="296">
        <v>0</v>
      </c>
      <c r="O92" s="296">
        <v>0</v>
      </c>
    </row>
    <row r="93" spans="1:15" ht="15" customHeight="1">
      <c r="A93" s="221">
        <v>2</v>
      </c>
      <c r="B93" s="221" t="s">
        <v>469</v>
      </c>
      <c r="C93" s="296">
        <v>1295692658</v>
      </c>
      <c r="D93" s="296">
        <v>0</v>
      </c>
      <c r="E93" s="296">
        <v>1295692658</v>
      </c>
      <c r="F93" s="296">
        <v>0</v>
      </c>
      <c r="G93" s="296">
        <v>1295692658</v>
      </c>
      <c r="H93" s="296">
        <v>0</v>
      </c>
      <c r="I93" s="296">
        <v>4301021658</v>
      </c>
      <c r="J93" s="296">
        <v>0</v>
      </c>
      <c r="K93" s="297">
        <v>4301021658</v>
      </c>
      <c r="L93" s="298">
        <v>0</v>
      </c>
      <c r="M93" s="299"/>
      <c r="N93" s="296">
        <v>4301021658</v>
      </c>
      <c r="O93" s="296">
        <v>0</v>
      </c>
    </row>
    <row r="94" spans="1:15" ht="15" customHeight="1">
      <c r="A94" s="221">
        <v>3</v>
      </c>
      <c r="B94" s="221" t="s">
        <v>470</v>
      </c>
      <c r="C94" s="296">
        <v>0</v>
      </c>
      <c r="D94" s="296">
        <v>0</v>
      </c>
      <c r="E94" s="296">
        <v>0</v>
      </c>
      <c r="F94" s="296">
        <v>0</v>
      </c>
      <c r="G94" s="296">
        <v>0</v>
      </c>
      <c r="H94" s="296">
        <v>0</v>
      </c>
      <c r="I94" s="296">
        <v>0</v>
      </c>
      <c r="J94" s="296">
        <v>0</v>
      </c>
      <c r="K94" s="297">
        <v>0</v>
      </c>
      <c r="L94" s="298">
        <v>0</v>
      </c>
      <c r="M94" s="299"/>
      <c r="N94" s="296">
        <v>0</v>
      </c>
      <c r="O94" s="296">
        <v>0</v>
      </c>
    </row>
    <row r="95" spans="1:15" ht="15" customHeight="1">
      <c r="A95" s="221" t="s">
        <v>58</v>
      </c>
      <c r="B95" s="221" t="s">
        <v>471</v>
      </c>
      <c r="C95" s="296">
        <v>0</v>
      </c>
      <c r="D95" s="296">
        <v>0</v>
      </c>
      <c r="E95" s="296">
        <v>0</v>
      </c>
      <c r="F95" s="296">
        <v>0</v>
      </c>
      <c r="G95" s="296">
        <v>0</v>
      </c>
      <c r="H95" s="296">
        <v>0</v>
      </c>
      <c r="I95" s="296">
        <v>0</v>
      </c>
      <c r="J95" s="296">
        <v>0</v>
      </c>
      <c r="K95" s="297">
        <v>0</v>
      </c>
      <c r="L95" s="298">
        <v>0</v>
      </c>
      <c r="M95" s="299"/>
      <c r="N95" s="296">
        <v>0</v>
      </c>
      <c r="O95" s="296">
        <v>0</v>
      </c>
    </row>
    <row r="96" spans="1:15" s="223" customFormat="1" ht="15" customHeight="1">
      <c r="A96" s="222" t="s">
        <v>163</v>
      </c>
      <c r="B96" s="222" t="s">
        <v>472</v>
      </c>
      <c r="C96" s="300">
        <v>-3535000</v>
      </c>
      <c r="D96" s="300">
        <v>0</v>
      </c>
      <c r="E96" s="300">
        <v>-3535000</v>
      </c>
      <c r="F96" s="300">
        <v>0</v>
      </c>
      <c r="G96" s="300">
        <v>-3535000</v>
      </c>
      <c r="H96" s="300">
        <v>0</v>
      </c>
      <c r="I96" s="300">
        <v>51996977274</v>
      </c>
      <c r="J96" s="300">
        <v>0</v>
      </c>
      <c r="K96" s="297">
        <v>51996977274</v>
      </c>
      <c r="L96" s="301">
        <v>40912884900</v>
      </c>
      <c r="M96" s="302"/>
      <c r="N96" s="300">
        <v>10884382374</v>
      </c>
      <c r="O96" s="300">
        <v>199710000</v>
      </c>
    </row>
    <row r="97" spans="1:16" ht="15" customHeight="1">
      <c r="A97" s="221">
        <v>1</v>
      </c>
      <c r="B97" s="221" t="s">
        <v>473</v>
      </c>
      <c r="C97" s="296">
        <v>0</v>
      </c>
      <c r="D97" s="296">
        <v>0</v>
      </c>
      <c r="E97" s="296">
        <v>0</v>
      </c>
      <c r="F97" s="296">
        <v>0</v>
      </c>
      <c r="G97" s="296">
        <v>0</v>
      </c>
      <c r="H97" s="296">
        <v>0</v>
      </c>
      <c r="I97" s="296">
        <v>0</v>
      </c>
      <c r="J97" s="296">
        <v>0</v>
      </c>
      <c r="K97" s="297">
        <v>0</v>
      </c>
      <c r="L97" s="298">
        <v>0</v>
      </c>
      <c r="M97" s="299"/>
      <c r="N97" s="296">
        <v>0</v>
      </c>
      <c r="O97" s="296">
        <v>0</v>
      </c>
    </row>
    <row r="98" spans="1:16" ht="15" customHeight="1">
      <c r="A98" s="221">
        <v>2</v>
      </c>
      <c r="B98" s="221" t="s">
        <v>474</v>
      </c>
      <c r="C98" s="296">
        <v>0</v>
      </c>
      <c r="D98" s="296">
        <v>0</v>
      </c>
      <c r="E98" s="296">
        <v>0</v>
      </c>
      <c r="F98" s="296">
        <v>0</v>
      </c>
      <c r="G98" s="296">
        <v>0</v>
      </c>
      <c r="H98" s="296">
        <v>0</v>
      </c>
      <c r="I98" s="296">
        <v>0</v>
      </c>
      <c r="J98" s="296">
        <v>0</v>
      </c>
      <c r="K98" s="297">
        <v>0</v>
      </c>
      <c r="L98" s="298">
        <v>0</v>
      </c>
      <c r="M98" s="299"/>
      <c r="N98" s="296">
        <v>0</v>
      </c>
      <c r="O98" s="296">
        <v>0</v>
      </c>
    </row>
    <row r="99" spans="1:16" ht="15" customHeight="1">
      <c r="A99" s="221">
        <v>3</v>
      </c>
      <c r="B99" s="221" t="s">
        <v>475</v>
      </c>
      <c r="C99" s="296">
        <v>0</v>
      </c>
      <c r="D99" s="296">
        <v>0</v>
      </c>
      <c r="E99" s="296">
        <v>0</v>
      </c>
      <c r="F99" s="296">
        <v>0</v>
      </c>
      <c r="G99" s="296">
        <v>0</v>
      </c>
      <c r="H99" s="296">
        <v>0</v>
      </c>
      <c r="I99" s="296">
        <v>0</v>
      </c>
      <c r="J99" s="296">
        <v>0</v>
      </c>
      <c r="K99" s="297">
        <v>0</v>
      </c>
      <c r="L99" s="298">
        <v>0</v>
      </c>
      <c r="M99" s="299"/>
      <c r="N99" s="296">
        <v>0</v>
      </c>
      <c r="O99" s="296">
        <v>0</v>
      </c>
    </row>
    <row r="100" spans="1:16" ht="15" customHeight="1">
      <c r="A100" s="221">
        <v>4</v>
      </c>
      <c r="B100" s="221" t="s">
        <v>476</v>
      </c>
      <c r="C100" s="296">
        <v>-3535000</v>
      </c>
      <c r="D100" s="296">
        <v>0</v>
      </c>
      <c r="E100" s="296">
        <v>-3535000</v>
      </c>
      <c r="F100" s="296">
        <v>0</v>
      </c>
      <c r="G100" s="296">
        <v>-3535000</v>
      </c>
      <c r="H100" s="296">
        <v>0</v>
      </c>
      <c r="I100" s="296">
        <v>51996977274</v>
      </c>
      <c r="J100" s="296">
        <v>0</v>
      </c>
      <c r="K100" s="297">
        <v>51996977274</v>
      </c>
      <c r="L100" s="298">
        <v>40912884900</v>
      </c>
      <c r="M100" s="299"/>
      <c r="N100" s="296">
        <v>10884382374</v>
      </c>
      <c r="O100" s="296">
        <v>199710000</v>
      </c>
    </row>
    <row r="101" spans="1:16" s="223" customFormat="1" ht="15" customHeight="1">
      <c r="A101" s="222" t="s">
        <v>165</v>
      </c>
      <c r="B101" s="222" t="s">
        <v>477</v>
      </c>
      <c r="C101" s="300">
        <v>0</v>
      </c>
      <c r="D101" s="300">
        <v>0</v>
      </c>
      <c r="E101" s="300">
        <v>0</v>
      </c>
      <c r="F101" s="300">
        <v>0</v>
      </c>
      <c r="G101" s="300">
        <v>0</v>
      </c>
      <c r="H101" s="300">
        <v>0</v>
      </c>
      <c r="I101" s="300">
        <v>0</v>
      </c>
      <c r="J101" s="300">
        <v>0</v>
      </c>
      <c r="K101" s="297">
        <v>0</v>
      </c>
      <c r="L101" s="301">
        <v>0</v>
      </c>
      <c r="M101" s="302"/>
      <c r="N101" s="300">
        <v>0</v>
      </c>
      <c r="O101" s="300">
        <v>0</v>
      </c>
    </row>
    <row r="102" spans="1:16" ht="15" customHeight="1">
      <c r="A102" s="221">
        <v>1</v>
      </c>
      <c r="B102" s="221" t="s">
        <v>478</v>
      </c>
      <c r="C102" s="296">
        <v>0</v>
      </c>
      <c r="D102" s="296">
        <v>0</v>
      </c>
      <c r="E102" s="296">
        <v>0</v>
      </c>
      <c r="F102" s="296">
        <v>0</v>
      </c>
      <c r="G102" s="296">
        <v>0</v>
      </c>
      <c r="H102" s="296">
        <v>0</v>
      </c>
      <c r="I102" s="296">
        <v>0</v>
      </c>
      <c r="J102" s="296">
        <v>0</v>
      </c>
      <c r="K102" s="297">
        <v>0</v>
      </c>
      <c r="L102" s="298">
        <v>0</v>
      </c>
      <c r="M102" s="299"/>
      <c r="N102" s="296">
        <v>0</v>
      </c>
      <c r="O102" s="296">
        <v>0</v>
      </c>
    </row>
    <row r="103" spans="1:16" ht="24" customHeight="1">
      <c r="A103" s="220"/>
      <c r="B103" s="221" t="s">
        <v>479</v>
      </c>
      <c r="C103" s="296">
        <v>0</v>
      </c>
      <c r="D103" s="296">
        <v>0</v>
      </c>
      <c r="E103" s="296">
        <v>0</v>
      </c>
      <c r="F103" s="296">
        <v>0</v>
      </c>
      <c r="G103" s="296">
        <v>0</v>
      </c>
      <c r="H103" s="296">
        <v>0</v>
      </c>
      <c r="I103" s="296">
        <v>0</v>
      </c>
      <c r="J103" s="296">
        <v>0</v>
      </c>
      <c r="K103" s="297">
        <v>0</v>
      </c>
      <c r="L103" s="298">
        <v>0</v>
      </c>
      <c r="M103" s="299"/>
      <c r="N103" s="296">
        <v>0</v>
      </c>
      <c r="O103" s="296">
        <v>0</v>
      </c>
    </row>
    <row r="104" spans="1:16" ht="15" customHeight="1">
      <c r="A104" s="221">
        <v>2</v>
      </c>
      <c r="B104" s="221" t="s">
        <v>480</v>
      </c>
      <c r="C104" s="296">
        <v>0</v>
      </c>
      <c r="D104" s="296">
        <v>0</v>
      </c>
      <c r="E104" s="296">
        <v>0</v>
      </c>
      <c r="F104" s="296">
        <v>0</v>
      </c>
      <c r="G104" s="296">
        <v>0</v>
      </c>
      <c r="H104" s="296">
        <v>0</v>
      </c>
      <c r="I104" s="296">
        <v>0</v>
      </c>
      <c r="J104" s="296">
        <v>0</v>
      </c>
      <c r="K104" s="297">
        <v>0</v>
      </c>
      <c r="L104" s="298">
        <v>0</v>
      </c>
      <c r="M104" s="299"/>
      <c r="N104" s="296">
        <v>0</v>
      </c>
      <c r="O104" s="296">
        <v>0</v>
      </c>
    </row>
    <row r="105" spans="1:16" s="223" customFormat="1" ht="15" customHeight="1">
      <c r="A105" s="222" t="s">
        <v>481</v>
      </c>
      <c r="B105" s="222" t="s">
        <v>482</v>
      </c>
      <c r="C105" s="300">
        <v>-1000000000</v>
      </c>
      <c r="D105" s="300">
        <v>0</v>
      </c>
      <c r="E105" s="300">
        <v>-1000000000</v>
      </c>
      <c r="F105" s="300">
        <v>0</v>
      </c>
      <c r="G105" s="300">
        <v>-1000000000</v>
      </c>
      <c r="H105" s="300">
        <v>0</v>
      </c>
      <c r="I105" s="300">
        <v>200000000</v>
      </c>
      <c r="J105" s="300">
        <v>200000000</v>
      </c>
      <c r="K105" s="297">
        <v>0</v>
      </c>
      <c r="L105" s="301">
        <v>0</v>
      </c>
      <c r="M105" s="302"/>
      <c r="N105" s="300">
        <v>0</v>
      </c>
      <c r="O105" s="300">
        <v>0</v>
      </c>
    </row>
    <row r="106" spans="1:16" ht="15" customHeight="1">
      <c r="A106" s="226"/>
      <c r="B106" s="226"/>
      <c r="C106" s="226"/>
      <c r="D106" s="226"/>
      <c r="E106" s="226"/>
      <c r="F106" s="226"/>
      <c r="G106" s="226"/>
      <c r="H106" s="226"/>
      <c r="I106" s="226"/>
      <c r="J106" s="226"/>
      <c r="K106" s="229"/>
      <c r="L106" s="226"/>
      <c r="M106" s="226"/>
      <c r="N106" s="226"/>
      <c r="O106" s="226"/>
      <c r="P106" s="226"/>
    </row>
    <row r="107" spans="1:16" ht="15" customHeight="1">
      <c r="A107" s="211"/>
      <c r="B107" s="211"/>
      <c r="C107" s="211"/>
      <c r="D107" s="211"/>
      <c r="E107" s="211"/>
      <c r="F107" s="211"/>
      <c r="G107" s="211"/>
      <c r="H107" s="211"/>
      <c r="I107" s="211"/>
      <c r="J107" s="211"/>
      <c r="K107" s="212"/>
      <c r="L107" s="211"/>
      <c r="M107" s="211"/>
      <c r="N107" s="211"/>
      <c r="O107" s="211"/>
      <c r="P107" s="211"/>
    </row>
  </sheetData>
  <mergeCells count="9">
    <mergeCell ref="A10:B10"/>
    <mergeCell ref="M1:O1"/>
    <mergeCell ref="M2:O2"/>
    <mergeCell ref="M3:O3"/>
    <mergeCell ref="A1:B1"/>
    <mergeCell ref="A4:L4"/>
    <mergeCell ref="A5:K5"/>
    <mergeCell ref="A6:K6"/>
    <mergeCell ref="A7:B7"/>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V157"/>
  <sheetViews>
    <sheetView workbookViewId="0">
      <selection activeCell="J27" sqref="J27"/>
    </sheetView>
  </sheetViews>
  <sheetFormatPr defaultColWidth="9.125" defaultRowHeight="16.5" outlineLevelRow="1" outlineLevelCol="1"/>
  <cols>
    <col min="1" max="1" width="4.875" style="6" customWidth="1"/>
    <col min="2" max="2" width="35.5" style="6" customWidth="1"/>
    <col min="3" max="3" width="9.875" style="51" hidden="1" customWidth="1" outlineLevel="1"/>
    <col min="4" max="4" width="10.5" style="6" hidden="1" customWidth="1" collapsed="1"/>
    <col min="5" max="7" width="12" style="6" customWidth="1"/>
    <col min="8" max="8" width="12.875" style="1" hidden="1" customWidth="1"/>
    <col min="9" max="9" width="12.875" style="1" customWidth="1"/>
    <col min="10" max="11" width="12" style="1" customWidth="1"/>
    <col min="12" max="13" width="9.5" style="6" hidden="1" customWidth="1"/>
    <col min="14" max="14" width="10.125" style="6" hidden="1" customWidth="1"/>
    <col min="15" max="15" width="9.125" style="6" hidden="1" customWidth="1"/>
    <col min="16" max="16" width="8.5" style="6" hidden="1" customWidth="1"/>
    <col min="17" max="17" width="7.5" style="6" hidden="1" customWidth="1" outlineLevel="1"/>
    <col min="18" max="18" width="9.5" style="6" hidden="1" customWidth="1" outlineLevel="1"/>
    <col min="19" max="19" width="7.5" style="6" hidden="1" customWidth="1" outlineLevel="1"/>
    <col min="20" max="21" width="8.5" style="6" hidden="1" customWidth="1"/>
    <col min="22" max="22" width="9" style="6" hidden="1" customWidth="1"/>
    <col min="23" max="23" width="8.875" style="6" hidden="1" customWidth="1"/>
    <col min="24" max="24" width="7.875" style="6" hidden="1" customWidth="1"/>
    <col min="25" max="27" width="9.5" style="6" hidden="1" customWidth="1" outlineLevel="1"/>
    <col min="28" max="28" width="9.5" style="6" hidden="1" customWidth="1"/>
    <col min="29" max="31" width="7.5" style="6" hidden="1" customWidth="1"/>
    <col min="32" max="34" width="7.5" style="6" hidden="1" customWidth="1" outlineLevel="1"/>
    <col min="35" max="38" width="7.5" style="6" hidden="1" customWidth="1"/>
    <col min="39" max="41" width="7.5" style="6" hidden="1" customWidth="1" outlineLevel="1"/>
    <col min="42" max="43" width="7.5" style="6" hidden="1" customWidth="1"/>
    <col min="44" max="44" width="8.5" style="6" hidden="1" customWidth="1"/>
    <col min="45" max="45" width="7.5" style="6" hidden="1" customWidth="1"/>
    <col min="46" max="48" width="7.5" style="6" hidden="1" customWidth="1" outlineLevel="1"/>
    <col min="49" max="49" width="7.5" style="6" hidden="1" customWidth="1"/>
    <col min="50" max="51" width="8.5" style="6" hidden="1" customWidth="1"/>
    <col min="52" max="52" width="7.5" style="6" hidden="1" customWidth="1"/>
    <col min="53" max="55" width="7.5" style="6" hidden="1" customWidth="1" outlineLevel="1"/>
    <col min="56" max="58" width="7.5" style="6" hidden="1" customWidth="1"/>
    <col min="59" max="59" width="8" style="6" hidden="1" customWidth="1"/>
    <col min="60" max="62" width="9.5" style="6" hidden="1" customWidth="1" outlineLevel="1"/>
    <col min="63" max="63" width="9.5" style="6" hidden="1" customWidth="1"/>
    <col min="64" max="64" width="8.5" style="6" hidden="1" customWidth="1"/>
    <col min="65" max="66" width="7.5" style="6" hidden="1" customWidth="1"/>
    <col min="67" max="69" width="7.5" style="6" hidden="1" customWidth="1" outlineLevel="1"/>
    <col min="70" max="70" width="7.5" style="6" hidden="1" customWidth="1"/>
    <col min="71" max="72" width="8.5" style="6" hidden="1" customWidth="1"/>
    <col min="73" max="73" width="7.875" style="6" hidden="1" customWidth="1"/>
    <col min="74" max="76" width="7.5" style="6" hidden="1" customWidth="1" outlineLevel="1"/>
    <col min="77" max="77" width="7.5" style="6" hidden="1" customWidth="1"/>
    <col min="78" max="78" width="8" style="6" hidden="1" customWidth="1"/>
    <col min="79" max="79" width="8.5" style="6" hidden="1" customWidth="1"/>
    <col min="80" max="80" width="7.5" style="6" hidden="1" customWidth="1"/>
    <col min="81" max="83" width="9.5" style="6" hidden="1" customWidth="1" outlineLevel="1"/>
    <col min="84" max="84" width="9.5" style="6" hidden="1" customWidth="1"/>
    <col min="85" max="85" width="12" style="57" hidden="1" customWidth="1" outlineLevel="1"/>
    <col min="86" max="86" width="13" style="58" hidden="1" customWidth="1" outlineLevel="1"/>
    <col min="87" max="87" width="12.5" style="6" hidden="1" customWidth="1" collapsed="1"/>
    <col min="88" max="88" width="14.125" style="6" hidden="1" customWidth="1"/>
    <col min="89" max="89" width="12.125" style="6" customWidth="1"/>
    <col min="90" max="90" width="10.875" style="6" customWidth="1"/>
    <col min="91" max="91" width="10.5" style="6" customWidth="1"/>
    <col min="92" max="16384" width="9.125" style="6"/>
  </cols>
  <sheetData>
    <row r="1" spans="1:100" s="64" customFormat="1">
      <c r="A1" s="385" t="s">
        <v>498</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385"/>
      <c r="CD1" s="385"/>
      <c r="CE1" s="385"/>
      <c r="CF1" s="385"/>
      <c r="CG1" s="385"/>
      <c r="CH1" s="385"/>
      <c r="CI1" s="385"/>
      <c r="CJ1" s="385"/>
      <c r="CK1" s="385"/>
      <c r="CL1" s="385"/>
      <c r="CM1" s="385"/>
    </row>
    <row r="2" spans="1:100" ht="16.5" customHeight="1">
      <c r="A2" s="75"/>
      <c r="B2" s="75"/>
      <c r="C2" s="75"/>
      <c r="D2" s="75"/>
      <c r="E2" s="75"/>
      <c r="F2" s="75"/>
      <c r="G2" s="75"/>
      <c r="H2" s="75"/>
      <c r="I2" s="75"/>
      <c r="J2" s="75"/>
      <c r="K2" s="75"/>
      <c r="L2" s="75"/>
      <c r="M2" s="75"/>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row>
    <row r="3" spans="1:100" s="64" customFormat="1">
      <c r="A3" s="428" t="s">
        <v>2</v>
      </c>
      <c r="B3" s="429" t="s">
        <v>3</v>
      </c>
      <c r="C3" s="65"/>
      <c r="D3" s="66"/>
      <c r="E3" s="426" t="s">
        <v>353</v>
      </c>
      <c r="F3" s="427" t="s">
        <v>406</v>
      </c>
      <c r="G3" s="427"/>
      <c r="H3" s="67"/>
      <c r="I3" s="380" t="s">
        <v>487</v>
      </c>
      <c r="J3" s="427" t="s">
        <v>406</v>
      </c>
      <c r="K3" s="427"/>
      <c r="L3" s="429" t="s">
        <v>1</v>
      </c>
      <c r="M3" s="429"/>
      <c r="N3" s="68"/>
      <c r="O3" s="427"/>
      <c r="P3" s="427"/>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9"/>
      <c r="CH3" s="70"/>
      <c r="CI3" s="68"/>
      <c r="CJ3" s="68"/>
      <c r="CK3" s="380" t="s">
        <v>490</v>
      </c>
      <c r="CL3" s="427" t="s">
        <v>406</v>
      </c>
      <c r="CM3" s="427"/>
    </row>
    <row r="4" spans="1:100" ht="27" customHeight="1">
      <c r="A4" s="428"/>
      <c r="B4" s="429"/>
      <c r="C4" s="71"/>
      <c r="D4" s="426" t="s">
        <v>352</v>
      </c>
      <c r="E4" s="426"/>
      <c r="F4" s="423" t="s">
        <v>485</v>
      </c>
      <c r="G4" s="423" t="s">
        <v>486</v>
      </c>
      <c r="H4" s="423" t="s">
        <v>484</v>
      </c>
      <c r="I4" s="381"/>
      <c r="J4" s="423" t="s">
        <v>485</v>
      </c>
      <c r="K4" s="423" t="s">
        <v>486</v>
      </c>
      <c r="L4" s="426" t="s">
        <v>417</v>
      </c>
      <c r="M4" s="426"/>
      <c r="N4" s="425" t="s">
        <v>4</v>
      </c>
      <c r="O4" s="425"/>
      <c r="P4" s="425"/>
      <c r="Q4" s="425"/>
      <c r="R4" s="425"/>
      <c r="S4" s="425"/>
      <c r="T4" s="425"/>
      <c r="U4" s="77"/>
      <c r="V4" s="425" t="s">
        <v>5</v>
      </c>
      <c r="W4" s="425"/>
      <c r="X4" s="425"/>
      <c r="Y4" s="425"/>
      <c r="Z4" s="425"/>
      <c r="AA4" s="425"/>
      <c r="AB4" s="425"/>
      <c r="AC4" s="430" t="s">
        <v>6</v>
      </c>
      <c r="AD4" s="430"/>
      <c r="AE4" s="430"/>
      <c r="AF4" s="430"/>
      <c r="AG4" s="430"/>
      <c r="AH4" s="430"/>
      <c r="AI4" s="430"/>
      <c r="AJ4" s="425" t="s">
        <v>7</v>
      </c>
      <c r="AK4" s="425"/>
      <c r="AL4" s="425"/>
      <c r="AM4" s="425"/>
      <c r="AN4" s="425"/>
      <c r="AO4" s="425"/>
      <c r="AP4" s="425"/>
      <c r="AQ4" s="425" t="s">
        <v>8</v>
      </c>
      <c r="AR4" s="425"/>
      <c r="AS4" s="425"/>
      <c r="AT4" s="425"/>
      <c r="AU4" s="425"/>
      <c r="AV4" s="425"/>
      <c r="AW4" s="425"/>
      <c r="AX4" s="425" t="s">
        <v>9</v>
      </c>
      <c r="AY4" s="425"/>
      <c r="AZ4" s="425"/>
      <c r="BA4" s="425"/>
      <c r="BB4" s="425"/>
      <c r="BC4" s="425"/>
      <c r="BD4" s="425"/>
      <c r="BE4" s="425" t="s">
        <v>10</v>
      </c>
      <c r="BF4" s="425"/>
      <c r="BG4" s="425"/>
      <c r="BH4" s="425"/>
      <c r="BI4" s="425"/>
      <c r="BJ4" s="425"/>
      <c r="BK4" s="425"/>
      <c r="BL4" s="425" t="s">
        <v>11</v>
      </c>
      <c r="BM4" s="425"/>
      <c r="BN4" s="425"/>
      <c r="BO4" s="425"/>
      <c r="BP4" s="425"/>
      <c r="BQ4" s="425"/>
      <c r="BR4" s="425"/>
      <c r="BS4" s="425" t="s">
        <v>12</v>
      </c>
      <c r="BT4" s="425"/>
      <c r="BU4" s="425"/>
      <c r="BV4" s="425"/>
      <c r="BW4" s="425"/>
      <c r="BX4" s="425"/>
      <c r="BY4" s="425"/>
      <c r="BZ4" s="425" t="s">
        <v>13</v>
      </c>
      <c r="CA4" s="425"/>
      <c r="CB4" s="425"/>
      <c r="CC4" s="72"/>
      <c r="CD4" s="72"/>
      <c r="CE4" s="72"/>
      <c r="CF4" s="72"/>
      <c r="CG4" s="73"/>
      <c r="CH4" s="74"/>
      <c r="CI4" s="423" t="s">
        <v>488</v>
      </c>
      <c r="CJ4" s="423" t="s">
        <v>489</v>
      </c>
      <c r="CK4" s="381"/>
      <c r="CL4" s="423" t="s">
        <v>491</v>
      </c>
      <c r="CM4" s="423" t="s">
        <v>492</v>
      </c>
    </row>
    <row r="5" spans="1:100" ht="15" customHeight="1">
      <c r="A5" s="428"/>
      <c r="B5" s="429"/>
      <c r="C5" s="71"/>
      <c r="D5" s="426"/>
      <c r="E5" s="426"/>
      <c r="F5" s="423"/>
      <c r="G5" s="423"/>
      <c r="H5" s="423"/>
      <c r="I5" s="381"/>
      <c r="J5" s="423"/>
      <c r="K5" s="423"/>
      <c r="L5" s="426" t="s">
        <v>201</v>
      </c>
      <c r="M5" s="426" t="s">
        <v>352</v>
      </c>
      <c r="N5" s="424" t="s">
        <v>17</v>
      </c>
      <c r="O5" s="424" t="s">
        <v>14</v>
      </c>
      <c r="P5" s="424"/>
      <c r="Q5" s="424" t="s">
        <v>15</v>
      </c>
      <c r="R5" s="424" t="s">
        <v>16</v>
      </c>
      <c r="S5" s="424"/>
      <c r="T5" s="424"/>
      <c r="U5" s="76"/>
      <c r="V5" s="424" t="s">
        <v>17</v>
      </c>
      <c r="W5" s="424" t="s">
        <v>14</v>
      </c>
      <c r="X5" s="424"/>
      <c r="Y5" s="424" t="s">
        <v>15</v>
      </c>
      <c r="Z5" s="424" t="s">
        <v>16</v>
      </c>
      <c r="AA5" s="424"/>
      <c r="AB5" s="424"/>
      <c r="AC5" s="424" t="s">
        <v>17</v>
      </c>
      <c r="AD5" s="424" t="s">
        <v>14</v>
      </c>
      <c r="AE5" s="424"/>
      <c r="AF5" s="424" t="s">
        <v>15</v>
      </c>
      <c r="AG5" s="424" t="s">
        <v>16</v>
      </c>
      <c r="AH5" s="424"/>
      <c r="AI5" s="424"/>
      <c r="AJ5" s="424" t="s">
        <v>17</v>
      </c>
      <c r="AK5" s="424" t="s">
        <v>14</v>
      </c>
      <c r="AL5" s="424"/>
      <c r="AM5" s="424" t="s">
        <v>15</v>
      </c>
      <c r="AN5" s="424" t="s">
        <v>16</v>
      </c>
      <c r="AO5" s="424"/>
      <c r="AP5" s="424"/>
      <c r="AQ5" s="424" t="s">
        <v>17</v>
      </c>
      <c r="AR5" s="424" t="s">
        <v>14</v>
      </c>
      <c r="AS5" s="424"/>
      <c r="AT5" s="424" t="s">
        <v>15</v>
      </c>
      <c r="AU5" s="424" t="s">
        <v>16</v>
      </c>
      <c r="AV5" s="424"/>
      <c r="AW5" s="424"/>
      <c r="AX5" s="424" t="s">
        <v>17</v>
      </c>
      <c r="AY5" s="424" t="s">
        <v>14</v>
      </c>
      <c r="AZ5" s="424"/>
      <c r="BA5" s="424" t="s">
        <v>15</v>
      </c>
      <c r="BB5" s="424" t="s">
        <v>16</v>
      </c>
      <c r="BC5" s="424"/>
      <c r="BD5" s="424"/>
      <c r="BE5" s="424" t="s">
        <v>17</v>
      </c>
      <c r="BF5" s="424" t="s">
        <v>14</v>
      </c>
      <c r="BG5" s="424"/>
      <c r="BH5" s="424" t="s">
        <v>15</v>
      </c>
      <c r="BI5" s="424" t="s">
        <v>16</v>
      </c>
      <c r="BJ5" s="424"/>
      <c r="BK5" s="424"/>
      <c r="BL5" s="424" t="s">
        <v>17</v>
      </c>
      <c r="BM5" s="424" t="s">
        <v>14</v>
      </c>
      <c r="BN5" s="424"/>
      <c r="BO5" s="424" t="s">
        <v>15</v>
      </c>
      <c r="BP5" s="424" t="s">
        <v>16</v>
      </c>
      <c r="BQ5" s="424"/>
      <c r="BR5" s="424"/>
      <c r="BS5" s="424" t="s">
        <v>17</v>
      </c>
      <c r="BT5" s="424" t="s">
        <v>14</v>
      </c>
      <c r="BU5" s="424"/>
      <c r="BV5" s="424" t="s">
        <v>15</v>
      </c>
      <c r="BW5" s="424" t="s">
        <v>16</v>
      </c>
      <c r="BX5" s="424"/>
      <c r="BY5" s="424"/>
      <c r="BZ5" s="424" t="s">
        <v>17</v>
      </c>
      <c r="CA5" s="424" t="s">
        <v>14</v>
      </c>
      <c r="CB5" s="424"/>
      <c r="CC5" s="424" t="s">
        <v>15</v>
      </c>
      <c r="CD5" s="424" t="s">
        <v>16</v>
      </c>
      <c r="CE5" s="424"/>
      <c r="CF5" s="424"/>
      <c r="CG5" s="73"/>
      <c r="CH5" s="74"/>
      <c r="CI5" s="423"/>
      <c r="CJ5" s="423"/>
      <c r="CK5" s="381"/>
      <c r="CL5" s="423"/>
      <c r="CM5" s="423"/>
    </row>
    <row r="6" spans="1:100" ht="15" customHeight="1">
      <c r="A6" s="428"/>
      <c r="B6" s="429"/>
      <c r="C6" s="71"/>
      <c r="D6" s="426"/>
      <c r="E6" s="426"/>
      <c r="F6" s="423"/>
      <c r="G6" s="423"/>
      <c r="H6" s="423"/>
      <c r="I6" s="381"/>
      <c r="J6" s="423"/>
      <c r="K6" s="423"/>
      <c r="L6" s="426"/>
      <c r="M6" s="426"/>
      <c r="N6" s="424"/>
      <c r="O6" s="424" t="s">
        <v>18</v>
      </c>
      <c r="P6" s="424" t="s">
        <v>19</v>
      </c>
      <c r="Q6" s="424"/>
      <c r="R6" s="424" t="s">
        <v>20</v>
      </c>
      <c r="S6" s="424" t="s">
        <v>21</v>
      </c>
      <c r="T6" s="424" t="s">
        <v>22</v>
      </c>
      <c r="U6" s="76"/>
      <c r="V6" s="424"/>
      <c r="W6" s="424" t="s">
        <v>18</v>
      </c>
      <c r="X6" s="424" t="s">
        <v>19</v>
      </c>
      <c r="Y6" s="424"/>
      <c r="Z6" s="424" t="s">
        <v>20</v>
      </c>
      <c r="AA6" s="424" t="s">
        <v>21</v>
      </c>
      <c r="AB6" s="424" t="s">
        <v>22</v>
      </c>
      <c r="AC6" s="424"/>
      <c r="AD6" s="424" t="s">
        <v>18</v>
      </c>
      <c r="AE6" s="424" t="s">
        <v>19</v>
      </c>
      <c r="AF6" s="424"/>
      <c r="AG6" s="424" t="s">
        <v>20</v>
      </c>
      <c r="AH6" s="424" t="s">
        <v>21</v>
      </c>
      <c r="AI6" s="424" t="s">
        <v>22</v>
      </c>
      <c r="AJ6" s="424"/>
      <c r="AK6" s="424" t="s">
        <v>18</v>
      </c>
      <c r="AL6" s="424" t="s">
        <v>19</v>
      </c>
      <c r="AM6" s="424"/>
      <c r="AN6" s="424" t="s">
        <v>20</v>
      </c>
      <c r="AO6" s="424" t="s">
        <v>21</v>
      </c>
      <c r="AP6" s="424" t="s">
        <v>22</v>
      </c>
      <c r="AQ6" s="424"/>
      <c r="AR6" s="424" t="s">
        <v>18</v>
      </c>
      <c r="AS6" s="424" t="s">
        <v>19</v>
      </c>
      <c r="AT6" s="424"/>
      <c r="AU6" s="424" t="s">
        <v>20</v>
      </c>
      <c r="AV6" s="424" t="s">
        <v>21</v>
      </c>
      <c r="AW6" s="424" t="s">
        <v>22</v>
      </c>
      <c r="AX6" s="424"/>
      <c r="AY6" s="424" t="s">
        <v>18</v>
      </c>
      <c r="AZ6" s="424" t="s">
        <v>19</v>
      </c>
      <c r="BA6" s="424"/>
      <c r="BB6" s="424" t="s">
        <v>20</v>
      </c>
      <c r="BC6" s="424" t="s">
        <v>21</v>
      </c>
      <c r="BD6" s="424" t="s">
        <v>22</v>
      </c>
      <c r="BE6" s="424"/>
      <c r="BF6" s="424" t="s">
        <v>18</v>
      </c>
      <c r="BG6" s="424" t="s">
        <v>19</v>
      </c>
      <c r="BH6" s="424"/>
      <c r="BI6" s="424" t="s">
        <v>20</v>
      </c>
      <c r="BJ6" s="424" t="s">
        <v>21</v>
      </c>
      <c r="BK6" s="424" t="s">
        <v>22</v>
      </c>
      <c r="BL6" s="424"/>
      <c r="BM6" s="424" t="s">
        <v>18</v>
      </c>
      <c r="BN6" s="424" t="s">
        <v>19</v>
      </c>
      <c r="BO6" s="424"/>
      <c r="BP6" s="424" t="s">
        <v>20</v>
      </c>
      <c r="BQ6" s="424" t="s">
        <v>21</v>
      </c>
      <c r="BR6" s="424" t="s">
        <v>22</v>
      </c>
      <c r="BS6" s="424"/>
      <c r="BT6" s="424" t="s">
        <v>18</v>
      </c>
      <c r="BU6" s="424" t="s">
        <v>19</v>
      </c>
      <c r="BV6" s="424"/>
      <c r="BW6" s="424" t="s">
        <v>20</v>
      </c>
      <c r="BX6" s="424" t="s">
        <v>21</v>
      </c>
      <c r="BY6" s="424" t="s">
        <v>22</v>
      </c>
      <c r="BZ6" s="424"/>
      <c r="CA6" s="424" t="s">
        <v>18</v>
      </c>
      <c r="CB6" s="424" t="s">
        <v>19</v>
      </c>
      <c r="CC6" s="424"/>
      <c r="CD6" s="424" t="s">
        <v>20</v>
      </c>
      <c r="CE6" s="424" t="s">
        <v>21</v>
      </c>
      <c r="CF6" s="424" t="s">
        <v>22</v>
      </c>
      <c r="CG6" s="73"/>
      <c r="CH6" s="74"/>
      <c r="CI6" s="423"/>
      <c r="CJ6" s="423"/>
      <c r="CK6" s="381"/>
      <c r="CL6" s="423"/>
      <c r="CM6" s="423"/>
    </row>
    <row r="7" spans="1:100" ht="6" customHeight="1">
      <c r="A7" s="428"/>
      <c r="B7" s="429"/>
      <c r="C7" s="71"/>
      <c r="D7" s="426"/>
      <c r="E7" s="426"/>
      <c r="F7" s="423"/>
      <c r="G7" s="423"/>
      <c r="H7" s="423"/>
      <c r="I7" s="382"/>
      <c r="J7" s="423"/>
      <c r="K7" s="423"/>
      <c r="L7" s="426"/>
      <c r="M7" s="426"/>
      <c r="N7" s="424"/>
      <c r="O7" s="424"/>
      <c r="P7" s="424"/>
      <c r="Q7" s="424"/>
      <c r="R7" s="424"/>
      <c r="S7" s="424"/>
      <c r="T7" s="424"/>
      <c r="U7" s="76"/>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4"/>
      <c r="CF7" s="424"/>
      <c r="CG7" s="73"/>
      <c r="CH7" s="74"/>
      <c r="CI7" s="423"/>
      <c r="CJ7" s="423"/>
      <c r="CK7" s="382"/>
      <c r="CL7" s="423"/>
      <c r="CM7" s="423"/>
    </row>
    <row r="8" spans="1:100">
      <c r="A8" s="15" t="s">
        <v>23</v>
      </c>
      <c r="B8" s="16" t="s">
        <v>57</v>
      </c>
      <c r="C8" s="17"/>
      <c r="D8" s="18">
        <v>1</v>
      </c>
      <c r="E8" s="18">
        <v>1</v>
      </c>
      <c r="F8" s="18">
        <v>2</v>
      </c>
      <c r="G8" s="18">
        <v>3</v>
      </c>
      <c r="H8" s="18">
        <v>4</v>
      </c>
      <c r="I8" s="18">
        <v>5</v>
      </c>
      <c r="J8" s="18">
        <v>6</v>
      </c>
      <c r="K8" s="18">
        <v>7</v>
      </c>
      <c r="L8" s="18">
        <v>8</v>
      </c>
      <c r="M8" s="18">
        <v>9</v>
      </c>
      <c r="N8" s="18">
        <v>10</v>
      </c>
      <c r="O8" s="18">
        <v>11</v>
      </c>
      <c r="P8" s="18">
        <v>12</v>
      </c>
      <c r="Q8" s="18">
        <v>13</v>
      </c>
      <c r="R8" s="18">
        <v>14</v>
      </c>
      <c r="S8" s="18">
        <v>15</v>
      </c>
      <c r="T8" s="18">
        <v>16</v>
      </c>
      <c r="U8" s="18">
        <v>17</v>
      </c>
      <c r="V8" s="18">
        <v>18</v>
      </c>
      <c r="W8" s="18">
        <v>19</v>
      </c>
      <c r="X8" s="18">
        <v>20</v>
      </c>
      <c r="Y8" s="18">
        <v>21</v>
      </c>
      <c r="Z8" s="18">
        <v>22</v>
      </c>
      <c r="AA8" s="18">
        <v>23</v>
      </c>
      <c r="AB8" s="18">
        <v>24</v>
      </c>
      <c r="AC8" s="18">
        <v>25</v>
      </c>
      <c r="AD8" s="18">
        <v>26</v>
      </c>
      <c r="AE8" s="18">
        <v>27</v>
      </c>
      <c r="AF8" s="18">
        <v>28</v>
      </c>
      <c r="AG8" s="18">
        <v>29</v>
      </c>
      <c r="AH8" s="18">
        <v>30</v>
      </c>
      <c r="AI8" s="18">
        <v>31</v>
      </c>
      <c r="AJ8" s="18">
        <v>32</v>
      </c>
      <c r="AK8" s="18">
        <v>33</v>
      </c>
      <c r="AL8" s="18">
        <v>34</v>
      </c>
      <c r="AM8" s="18">
        <v>35</v>
      </c>
      <c r="AN8" s="18">
        <v>36</v>
      </c>
      <c r="AO8" s="18">
        <v>37</v>
      </c>
      <c r="AP8" s="18">
        <v>38</v>
      </c>
      <c r="AQ8" s="18">
        <v>39</v>
      </c>
      <c r="AR8" s="18">
        <v>40</v>
      </c>
      <c r="AS8" s="18">
        <v>41</v>
      </c>
      <c r="AT8" s="18">
        <v>42</v>
      </c>
      <c r="AU8" s="18">
        <v>43</v>
      </c>
      <c r="AV8" s="18">
        <v>44</v>
      </c>
      <c r="AW8" s="18">
        <v>45</v>
      </c>
      <c r="AX8" s="18">
        <v>46</v>
      </c>
      <c r="AY8" s="18">
        <v>47</v>
      </c>
      <c r="AZ8" s="18">
        <v>48</v>
      </c>
      <c r="BA8" s="18">
        <v>49</v>
      </c>
      <c r="BB8" s="18">
        <v>50</v>
      </c>
      <c r="BC8" s="18">
        <v>51</v>
      </c>
      <c r="BD8" s="18">
        <v>52</v>
      </c>
      <c r="BE8" s="18">
        <v>53</v>
      </c>
      <c r="BF8" s="18">
        <v>54</v>
      </c>
      <c r="BG8" s="18">
        <v>55</v>
      </c>
      <c r="BH8" s="18">
        <v>56</v>
      </c>
      <c r="BI8" s="18">
        <v>57</v>
      </c>
      <c r="BJ8" s="18">
        <v>58</v>
      </c>
      <c r="BK8" s="18">
        <v>59</v>
      </c>
      <c r="BL8" s="18">
        <v>60</v>
      </c>
      <c r="BM8" s="18">
        <v>61</v>
      </c>
      <c r="BN8" s="18">
        <v>62</v>
      </c>
      <c r="BO8" s="18">
        <v>63</v>
      </c>
      <c r="BP8" s="18">
        <v>64</v>
      </c>
      <c r="BQ8" s="18">
        <v>65</v>
      </c>
      <c r="BR8" s="18">
        <v>66</v>
      </c>
      <c r="BS8" s="18">
        <v>67</v>
      </c>
      <c r="BT8" s="18">
        <v>68</v>
      </c>
      <c r="BU8" s="18">
        <v>69</v>
      </c>
      <c r="BV8" s="18">
        <v>70</v>
      </c>
      <c r="BW8" s="18">
        <v>71</v>
      </c>
      <c r="BX8" s="18">
        <v>72</v>
      </c>
      <c r="BY8" s="18">
        <v>73</v>
      </c>
      <c r="BZ8" s="18">
        <v>74</v>
      </c>
      <c r="CA8" s="18">
        <v>75</v>
      </c>
      <c r="CB8" s="18">
        <v>76</v>
      </c>
      <c r="CC8" s="18">
        <v>77</v>
      </c>
      <c r="CD8" s="18">
        <v>78</v>
      </c>
      <c r="CE8" s="18">
        <v>79</v>
      </c>
      <c r="CF8" s="18">
        <v>80</v>
      </c>
      <c r="CG8" s="18">
        <v>81</v>
      </c>
      <c r="CH8" s="18">
        <v>82</v>
      </c>
      <c r="CI8" s="63" t="s">
        <v>45</v>
      </c>
      <c r="CJ8" s="63" t="s">
        <v>48</v>
      </c>
      <c r="CK8" s="18"/>
      <c r="CL8" s="18"/>
      <c r="CM8" s="18"/>
    </row>
    <row r="9" spans="1:100" s="30" customFormat="1" ht="16.5" hidden="1" customHeight="1">
      <c r="A9" s="25" t="s">
        <v>23</v>
      </c>
      <c r="B9" s="26" t="s">
        <v>348</v>
      </c>
      <c r="C9" s="26"/>
      <c r="D9" s="21" t="e">
        <f>D11+#REF!+#REF!</f>
        <v>#REF!</v>
      </c>
      <c r="E9" s="21" t="e">
        <f>E11+#REF!+#REF!</f>
        <v>#REF!</v>
      </c>
      <c r="F9" s="21" t="e">
        <f>F11+#REF!+#REF!</f>
        <v>#REF!</v>
      </c>
      <c r="G9" s="21" t="e">
        <f>G11+#REF!+#REF!</f>
        <v>#REF!</v>
      </c>
      <c r="H9" s="21" t="e">
        <f>H11+#REF!+#REF!</f>
        <v>#REF!</v>
      </c>
      <c r="I9" s="21" t="e">
        <f>J9+K9</f>
        <v>#REF!</v>
      </c>
      <c r="J9" s="21" t="e">
        <f>J11+#REF!+#REF!</f>
        <v>#REF!</v>
      </c>
      <c r="K9" s="21" t="e">
        <f>K11+#REF!+#REF!</f>
        <v>#REF!</v>
      </c>
      <c r="L9" s="20" t="str">
        <f>IFERROR(H9/E9,"")</f>
        <v/>
      </c>
      <c r="M9" s="20" t="str">
        <f>IFERROR(H9/D9,"")</f>
        <v/>
      </c>
      <c r="N9" s="27" t="e">
        <f>N11+#REF!</f>
        <v>#REF!</v>
      </c>
      <c r="O9" s="27" t="e">
        <f>O11+#REF!</f>
        <v>#REF!</v>
      </c>
      <c r="P9" s="27" t="e">
        <f>P11+#REF!</f>
        <v>#REF!</v>
      </c>
      <c r="Q9" s="27" t="e">
        <f>Q11+#REF!</f>
        <v>#REF!</v>
      </c>
      <c r="R9" s="27" t="e">
        <f>R11+#REF!</f>
        <v>#REF!</v>
      </c>
      <c r="S9" s="27" t="e">
        <f>S11+#REF!</f>
        <v>#REF!</v>
      </c>
      <c r="T9" s="27" t="e">
        <f>T11+#REF!</f>
        <v>#REF!</v>
      </c>
      <c r="U9" s="27"/>
      <c r="V9" s="27" t="e">
        <f>V11+#REF!</f>
        <v>#REF!</v>
      </c>
      <c r="W9" s="27" t="e">
        <f>W11+#REF!</f>
        <v>#REF!</v>
      </c>
      <c r="X9" s="27" t="e">
        <f>X11+#REF!</f>
        <v>#REF!</v>
      </c>
      <c r="Y9" s="27" t="e">
        <f>Y11+#REF!</f>
        <v>#REF!</v>
      </c>
      <c r="Z9" s="27" t="e">
        <f>Z11+#REF!</f>
        <v>#REF!</v>
      </c>
      <c r="AA9" s="27" t="e">
        <f>AA11+#REF!</f>
        <v>#REF!</v>
      </c>
      <c r="AB9" s="27" t="e">
        <f>AB11+#REF!</f>
        <v>#REF!</v>
      </c>
      <c r="AC9" s="27" t="e">
        <f>AC11+#REF!</f>
        <v>#REF!</v>
      </c>
      <c r="AD9" s="27" t="e">
        <f>AD11+#REF!</f>
        <v>#REF!</v>
      </c>
      <c r="AE9" s="27" t="e">
        <f>AE11+#REF!</f>
        <v>#REF!</v>
      </c>
      <c r="AF9" s="27" t="e">
        <f>AF11+#REF!</f>
        <v>#REF!</v>
      </c>
      <c r="AG9" s="27" t="e">
        <f>AG11+#REF!</f>
        <v>#REF!</v>
      </c>
      <c r="AH9" s="27" t="e">
        <f>AH11+#REF!</f>
        <v>#REF!</v>
      </c>
      <c r="AI9" s="27" t="e">
        <f>AI11+#REF!</f>
        <v>#REF!</v>
      </c>
      <c r="AJ9" s="27" t="e">
        <f>AJ11+#REF!</f>
        <v>#REF!</v>
      </c>
      <c r="AK9" s="27" t="e">
        <f>AK11+#REF!</f>
        <v>#REF!</v>
      </c>
      <c r="AL9" s="27" t="e">
        <f>AL11+#REF!</f>
        <v>#REF!</v>
      </c>
      <c r="AM9" s="27" t="e">
        <f>AM11+#REF!</f>
        <v>#REF!</v>
      </c>
      <c r="AN9" s="27" t="e">
        <f>AN11+#REF!</f>
        <v>#REF!</v>
      </c>
      <c r="AO9" s="27" t="e">
        <f>AO11+#REF!</f>
        <v>#REF!</v>
      </c>
      <c r="AP9" s="27" t="e">
        <f>AP11+#REF!</f>
        <v>#REF!</v>
      </c>
      <c r="AQ9" s="27" t="e">
        <f>AQ11+#REF!</f>
        <v>#REF!</v>
      </c>
      <c r="AR9" s="27" t="e">
        <f>AR11+#REF!</f>
        <v>#REF!</v>
      </c>
      <c r="AS9" s="27" t="e">
        <f>AS11+#REF!</f>
        <v>#REF!</v>
      </c>
      <c r="AT9" s="27" t="e">
        <f>AT11+#REF!</f>
        <v>#REF!</v>
      </c>
      <c r="AU9" s="27" t="e">
        <f>AU11+#REF!</f>
        <v>#REF!</v>
      </c>
      <c r="AV9" s="27" t="e">
        <f>AV11+#REF!</f>
        <v>#REF!</v>
      </c>
      <c r="AW9" s="27" t="e">
        <f>AW11+#REF!</f>
        <v>#REF!</v>
      </c>
      <c r="AX9" s="27" t="e">
        <f>AX11+#REF!</f>
        <v>#REF!</v>
      </c>
      <c r="AY9" s="27" t="e">
        <f>AY11+#REF!</f>
        <v>#REF!</v>
      </c>
      <c r="AZ9" s="27" t="e">
        <f>AZ11+#REF!</f>
        <v>#REF!</v>
      </c>
      <c r="BA9" s="27" t="e">
        <f>BA11+#REF!</f>
        <v>#REF!</v>
      </c>
      <c r="BB9" s="27" t="e">
        <f>BB11+#REF!</f>
        <v>#REF!</v>
      </c>
      <c r="BC9" s="27" t="e">
        <f>BC11+#REF!</f>
        <v>#REF!</v>
      </c>
      <c r="BD9" s="27" t="e">
        <f>BD11+#REF!</f>
        <v>#REF!</v>
      </c>
      <c r="BE9" s="27" t="e">
        <f>BE11+#REF!</f>
        <v>#REF!</v>
      </c>
      <c r="BF9" s="27" t="e">
        <f>BF11+#REF!</f>
        <v>#REF!</v>
      </c>
      <c r="BG9" s="27" t="e">
        <f>BG11+#REF!</f>
        <v>#REF!</v>
      </c>
      <c r="BH9" s="27" t="e">
        <f>BH11+#REF!</f>
        <v>#REF!</v>
      </c>
      <c r="BI9" s="27" t="e">
        <f>BI11+#REF!</f>
        <v>#REF!</v>
      </c>
      <c r="BJ9" s="27" t="e">
        <f>BJ11+#REF!</f>
        <v>#REF!</v>
      </c>
      <c r="BK9" s="27" t="e">
        <f>BK11+#REF!</f>
        <v>#REF!</v>
      </c>
      <c r="BL9" s="27" t="e">
        <f>BL11+#REF!</f>
        <v>#REF!</v>
      </c>
      <c r="BM9" s="27" t="e">
        <f>BM11+#REF!</f>
        <v>#REF!</v>
      </c>
      <c r="BN9" s="27" t="e">
        <f>BN11+#REF!</f>
        <v>#REF!</v>
      </c>
      <c r="BO9" s="27" t="e">
        <f>BO11+#REF!</f>
        <v>#REF!</v>
      </c>
      <c r="BP9" s="27" t="e">
        <f>BP11+#REF!</f>
        <v>#REF!</v>
      </c>
      <c r="BQ9" s="27" t="e">
        <f>BQ11+#REF!</f>
        <v>#REF!</v>
      </c>
      <c r="BR9" s="27" t="e">
        <f>BR11+#REF!</f>
        <v>#REF!</v>
      </c>
      <c r="BS9" s="27" t="e">
        <f>BS11+#REF!</f>
        <v>#REF!</v>
      </c>
      <c r="BT9" s="27" t="e">
        <f>BT11+#REF!</f>
        <v>#REF!</v>
      </c>
      <c r="BU9" s="27" t="e">
        <f>BU11+#REF!</f>
        <v>#REF!</v>
      </c>
      <c r="BV9" s="27" t="e">
        <f>BV11+#REF!</f>
        <v>#REF!</v>
      </c>
      <c r="BW9" s="27" t="e">
        <f>BW11+#REF!</f>
        <v>#REF!</v>
      </c>
      <c r="BX9" s="27" t="e">
        <f>BX11+#REF!</f>
        <v>#REF!</v>
      </c>
      <c r="BY9" s="27" t="e">
        <f>BY11+#REF!</f>
        <v>#REF!</v>
      </c>
      <c r="BZ9" s="27" t="e">
        <f>BZ11+#REF!</f>
        <v>#REF!</v>
      </c>
      <c r="CA9" s="27" t="e">
        <f>CA11+#REF!</f>
        <v>#REF!</v>
      </c>
      <c r="CB9" s="27" t="e">
        <f>CB11+#REF!</f>
        <v>#REF!</v>
      </c>
      <c r="CC9" s="28" t="e">
        <f>CC11+#REF!</f>
        <v>#REF!</v>
      </c>
      <c r="CD9" s="28" t="e">
        <f>CD11+#REF!</f>
        <v>#REF!</v>
      </c>
      <c r="CE9" s="28" t="e">
        <f>CE11+#REF!</f>
        <v>#REF!</v>
      </c>
      <c r="CF9" s="28" t="e">
        <f>CF11+#REF!</f>
        <v>#REF!</v>
      </c>
      <c r="CG9" s="59"/>
      <c r="CH9" s="60"/>
      <c r="CI9" s="21" t="e">
        <f>J9-F9</f>
        <v>#REF!</v>
      </c>
      <c r="CJ9" s="21" t="e">
        <f>K9-G9</f>
        <v>#REF!</v>
      </c>
      <c r="CK9" s="21"/>
      <c r="CL9" s="21"/>
      <c r="CM9" s="21"/>
      <c r="CN9" s="23"/>
      <c r="CO9" s="23"/>
      <c r="CP9" s="23"/>
      <c r="CQ9" s="23"/>
      <c r="CR9" s="23"/>
      <c r="CS9" s="23"/>
      <c r="CT9" s="23"/>
      <c r="CU9" s="23"/>
      <c r="CV9" s="23"/>
    </row>
    <row r="10" spans="1:100" s="30" customFormat="1" ht="25.5" hidden="1" customHeight="1">
      <c r="A10" s="25"/>
      <c r="B10" s="31" t="s">
        <v>321</v>
      </c>
      <c r="C10" s="26"/>
      <c r="D10" s="21" t="e">
        <f>D11+#REF!</f>
        <v>#REF!</v>
      </c>
      <c r="E10" s="21" t="e">
        <f>E11+#REF!</f>
        <v>#REF!</v>
      </c>
      <c r="F10" s="21" t="e">
        <f>F11+#REF!</f>
        <v>#REF!</v>
      </c>
      <c r="G10" s="21" t="e">
        <f>G11+#REF!</f>
        <v>#REF!</v>
      </c>
      <c r="H10" s="21" t="e">
        <f>H11+#REF!</f>
        <v>#REF!</v>
      </c>
      <c r="I10" s="21" t="e">
        <f t="shared" ref="I10:I62" si="0">J10+K10</f>
        <v>#REF!</v>
      </c>
      <c r="J10" s="21" t="e">
        <f>J11+#REF!</f>
        <v>#REF!</v>
      </c>
      <c r="K10" s="21" t="e">
        <f>K11+#REF!</f>
        <v>#REF!</v>
      </c>
      <c r="L10" s="20" t="str">
        <f t="shared" ref="L10:L11" si="1">IFERROR(H10/E10,"")</f>
        <v/>
      </c>
      <c r="M10" s="20" t="str">
        <f t="shared" ref="M10:M62" si="2">IFERROR(H10/D10,"")</f>
        <v/>
      </c>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19"/>
      <c r="CD10" s="19"/>
      <c r="CE10" s="19"/>
      <c r="CF10" s="19"/>
      <c r="CG10" s="59"/>
      <c r="CH10" s="60"/>
      <c r="CI10" s="21" t="e">
        <f t="shared" ref="CI10:CJ62" si="3">J10-F10</f>
        <v>#REF!</v>
      </c>
      <c r="CJ10" s="21" t="e">
        <f t="shared" si="3"/>
        <v>#REF!</v>
      </c>
      <c r="CK10" s="21"/>
      <c r="CL10" s="21"/>
      <c r="CM10" s="21"/>
      <c r="CN10" s="23"/>
      <c r="CO10" s="23"/>
      <c r="CP10" s="23"/>
      <c r="CQ10" s="23"/>
      <c r="CR10" s="23"/>
      <c r="CS10" s="23"/>
      <c r="CT10" s="23"/>
      <c r="CU10" s="23"/>
      <c r="CV10" s="23"/>
    </row>
    <row r="11" spans="1:100" s="30" customFormat="1">
      <c r="A11" s="78" t="s">
        <v>24</v>
      </c>
      <c r="B11" s="79" t="s">
        <v>64</v>
      </c>
      <c r="C11" s="79"/>
      <c r="D11" s="80">
        <f>D18+D33+D39+D45+D46+D50+D51+D52+D53+D54+D55+D56+D57+D58+D59+D60+D61+D27+D62</f>
        <v>2762574</v>
      </c>
      <c r="E11" s="80">
        <f>E18+E33+E39+E45+E46+E50+E51+E52+E53+E54+E55+E56+E57+E58+E59+E60+E61+E27+E62</f>
        <v>2993150</v>
      </c>
      <c r="F11" s="80">
        <f>F18+F33+F39+F45+F46+F50+F51+F52+F53+F54+F55+F56+F57+F58+F59+F60+F61+F27+F62</f>
        <v>2070190</v>
      </c>
      <c r="G11" s="80">
        <f>G18+G33+G39+G45+G46+G50+G51+G52+G53+G54+G55+G56+G57+G58+G59+G60+G61+G27+G62</f>
        <v>922960</v>
      </c>
      <c r="H11" s="80">
        <f>H18+H33+H39+H45+H46+H50+H51+H52+H53+H54+H55+H56+H57+H58+H59+H60+H61+H27+H62</f>
        <v>2725440</v>
      </c>
      <c r="I11" s="80">
        <f>J11+K11</f>
        <v>663637.82426899998</v>
      </c>
      <c r="J11" s="80">
        <f>J18+J33+J39+J45+J46+J50+J51+J52+J53+J54+J55+J57+J58+J59+J60+J27+J62+J61+J56</f>
        <v>332967.91109399992</v>
      </c>
      <c r="K11" s="80">
        <f>K18+K33+K39+K45+K46+K50+K51+K52+K53+K54+K55+K57+K58+K59+K60+K27+K62+K61+K56</f>
        <v>330669.91317499999</v>
      </c>
      <c r="L11" s="81">
        <f t="shared" si="1"/>
        <v>0.91055910996775968</v>
      </c>
      <c r="M11" s="81">
        <f t="shared" si="2"/>
        <v>0.98655818812455343</v>
      </c>
      <c r="N11" s="80" t="e">
        <f>#REF!+#REF!+N33+N39+N50+N52+N53+N45+N46+#REF!+N55+N54+N56+N59+N58+N60+N57</f>
        <v>#REF!</v>
      </c>
      <c r="O11" s="80" t="e">
        <f>#REF!+#REF!+O33+O39+O50+O52+O53+O45+O46+#REF!+O55+O54+O56+O59+O58+O60+O57</f>
        <v>#REF!</v>
      </c>
      <c r="P11" s="80" t="e">
        <f>#REF!+#REF!+P33+P39+P50+P52+P53+P45+P46+#REF!+P55+P54+P56+P59+P58+P60+P57</f>
        <v>#REF!</v>
      </c>
      <c r="Q11" s="80" t="e">
        <f>#REF!+#REF!+Q33+Q39+Q50+Q52+Q53+Q45+Q46+#REF!+Q55+Q54+Q56+Q59+Q58+Q60+Q57</f>
        <v>#REF!</v>
      </c>
      <c r="R11" s="80" t="e">
        <f>#REF!+#REF!+R33+R39+R50+R52+R53+R45+R46+#REF!+R55+R54+R56+R59+R58+R60+R57</f>
        <v>#REF!</v>
      </c>
      <c r="S11" s="80" t="e">
        <f>#REF!+#REF!+S33+S39+S50+S52+S53+S45+S46+#REF!+S55+S54+S56+S59+S58+S60+S57</f>
        <v>#REF!</v>
      </c>
      <c r="T11" s="80" t="e">
        <f>#REF!+#REF!+T33+T39+T50+T52+T53+T45+T46+#REF!+T55+T54+T56+T59+T58+T60+T57</f>
        <v>#REF!</v>
      </c>
      <c r="U11" s="80"/>
      <c r="V11" s="80" t="e">
        <f>#REF!+#REF!+V33+V39+V50+V52+V53+V45+V46+#REF!+V55+V54+V56+V59+V58+V60+V57</f>
        <v>#REF!</v>
      </c>
      <c r="W11" s="80" t="e">
        <f>#REF!+#REF!+W33+W39+W50+W52+W53+W45+W46+#REF!+W55+W54+W56+W59+W58+W60+W57</f>
        <v>#REF!</v>
      </c>
      <c r="X11" s="80" t="e">
        <f>#REF!+#REF!+X33+X39+X50+X52+X53+X45+X46+#REF!+X55+X54+X56+X59+X58+X60+X57</f>
        <v>#REF!</v>
      </c>
      <c r="Y11" s="80" t="e">
        <f>#REF!+#REF!+Y33+Y39+Y50+Y52+Y53+Y45+Y46+#REF!+Y55+Y54+Y56+Y59+Y58+Y60+Y57</f>
        <v>#REF!</v>
      </c>
      <c r="Z11" s="80" t="e">
        <f>#REF!+#REF!+Z33+Z39+Z50+Z52+Z53+Z45+Z46+#REF!+Z55+Z54+Z56+Z59+Z58+Z60+Z57</f>
        <v>#REF!</v>
      </c>
      <c r="AA11" s="80" t="e">
        <f>#REF!+#REF!+AA33+AA39+AA50+AA52+AA53+AA45+AA46+#REF!+AA55+AA54+AA56+AA59+AA58+AA60+AA57</f>
        <v>#REF!</v>
      </c>
      <c r="AB11" s="80" t="e">
        <f>#REF!+#REF!+AB33+AB39+AB50+AB52+AB53+AB45+AB46+#REF!+AB55+AB54+AB56+AB59+AB58+AB60+AB57</f>
        <v>#REF!</v>
      </c>
      <c r="AC11" s="80" t="e">
        <f>#REF!+#REF!+AC33+AC39+AC50+AC52+AC53+AC45+AC46+#REF!+AC55+AC54+AC56+AC59+AC58+AC60+AC57</f>
        <v>#REF!</v>
      </c>
      <c r="AD11" s="80" t="e">
        <f>#REF!+#REF!+AD33+AD39+AD50+AD52+AD53+AD45+AD46+#REF!+AD55+AD54+AD56+AD59+AD58+AD60+AD57</f>
        <v>#REF!</v>
      </c>
      <c r="AE11" s="80" t="e">
        <f>#REF!+#REF!+AE33+AE39+AE50+AE52+AE53+AE45+AE46+#REF!+AE55+AE54+AE56+AE59+AE58+AE60+AE57</f>
        <v>#REF!</v>
      </c>
      <c r="AF11" s="80" t="e">
        <f>#REF!+#REF!+AF33+AF39+AF50+AF52+AF53+AF45+AF46+#REF!+AF55+AF54+AF56+AF59+AF58+AF60+AF57</f>
        <v>#REF!</v>
      </c>
      <c r="AG11" s="80" t="e">
        <f>#REF!+#REF!+AG33+AG39+AG50+AG52+AG53+AG45+AG46+#REF!+AG55+AG54+AG56+AG59+AG58+AG60+AG57</f>
        <v>#REF!</v>
      </c>
      <c r="AH11" s="80" t="e">
        <f>#REF!+#REF!+AH33+AH39+AH50+AH52+AH53+AH45+AH46+#REF!+AH55+AH54+AH56+AH59+AH58+AH60+AH57</f>
        <v>#REF!</v>
      </c>
      <c r="AI11" s="80" t="e">
        <f>#REF!+#REF!+AI33+AI39+AI50+AI52+AI53+AI45+AI46+#REF!+AI55+AI54+AI56+AI59+AI58+AI60+AI57</f>
        <v>#REF!</v>
      </c>
      <c r="AJ11" s="80" t="e">
        <f>#REF!+#REF!+AJ33+AJ39+AJ50+AJ52+AJ53+AJ45+AJ46+#REF!+AJ55+AJ54+AJ56+AJ59+AJ58+AJ60+AJ57</f>
        <v>#REF!</v>
      </c>
      <c r="AK11" s="80" t="e">
        <f>#REF!+#REF!+AK33+AK39+AK50+AK52+AK53+AK45+AK46+#REF!+AK55+AK54+AK56+AK59+AK58+AK60+AK57</f>
        <v>#REF!</v>
      </c>
      <c r="AL11" s="80" t="e">
        <f>#REF!+#REF!+AL33+AL39+AL50+AL52+AL53+AL45+AL46+#REF!+AL55+AL54+AL56+AL59+AL58+AL60+AL57</f>
        <v>#REF!</v>
      </c>
      <c r="AM11" s="80" t="e">
        <f>#REF!+#REF!+AM33+AM39+AM50+AM52+AM53+AM45+AM46+#REF!+AM55+AM54+AM56+AM59+AM58+AM60+AM57</f>
        <v>#REF!</v>
      </c>
      <c r="AN11" s="80" t="e">
        <f>#REF!+#REF!+AN33+AN39+AN50+AN52+AN53+AN45+AN46+#REF!+AN55+AN54+AN56+AN59+AN58+AN60+AN57</f>
        <v>#REF!</v>
      </c>
      <c r="AO11" s="80" t="e">
        <f>#REF!+#REF!+AO33+AO39+AO50+AO52+AO53+AO45+AO46+#REF!+AO55+AO54+AO56+AO59+AO58+AO60+AO57</f>
        <v>#REF!</v>
      </c>
      <c r="AP11" s="80" t="e">
        <f>#REF!+#REF!+AP33+AP39+AP50+AP52+AP53+AP45+AP46+#REF!+AP55+AP54+AP56+AP59+AP58+AP60+AP57</f>
        <v>#REF!</v>
      </c>
      <c r="AQ11" s="80" t="e">
        <f>#REF!+#REF!+AQ33+AQ39+AQ50+AQ52+AQ53+AQ45+AQ46+#REF!+AQ55+AQ54+AQ56+AQ59+AQ58+AQ60+AQ57</f>
        <v>#REF!</v>
      </c>
      <c r="AR11" s="80" t="e">
        <f>#REF!+#REF!+AR33+AR39+AR50+AR52+AR53+AR45+AR46+#REF!+AR55+AR54+AR56+AR59+AR58+AR60+AR57</f>
        <v>#REF!</v>
      </c>
      <c r="AS11" s="80" t="e">
        <f>#REF!+#REF!+AS33+AS39+AS50+AS52+AS53+AS45+AS46+#REF!+AS55+AS54+AS56+AS59+AS58+AS60+AS57</f>
        <v>#REF!</v>
      </c>
      <c r="AT11" s="80" t="e">
        <f>#REF!+#REF!+AT33+AT39+AT50+AT52+AT53+AT45+AT46+#REF!+AT55+AT54+AT56+AT59+AT58+AT60+AT57</f>
        <v>#REF!</v>
      </c>
      <c r="AU11" s="80" t="e">
        <f>#REF!+#REF!+AU33+AU39+AU50+AU52+AU53+AU45+AU46+#REF!+AU55+AU54+AU56+AU59+AU58+AU60+AU57</f>
        <v>#REF!</v>
      </c>
      <c r="AV11" s="80" t="e">
        <f>#REF!+#REF!+AV33+AV39+AV50+AV52+AV53+AV45+AV46+#REF!+AV55+AV54+AV56+AV59+AV58+AV60+AV57</f>
        <v>#REF!</v>
      </c>
      <c r="AW11" s="80" t="e">
        <f>#REF!+#REF!+AW33+AW39+AW50+AW52+AW53+AW45+AW46+#REF!+AW55+AW54+AW56+AW59+AW58+AW60+AW57</f>
        <v>#REF!</v>
      </c>
      <c r="AX11" s="80" t="e">
        <f>#REF!+#REF!+AX33+AX39+AX50+AX52+AX53+AX45+AX46+#REF!+AX55+AX54+AX56+AX59+AX58+AX60+AX57</f>
        <v>#REF!</v>
      </c>
      <c r="AY11" s="80" t="e">
        <f>#REF!+#REF!+AY33+AY39+AY50+AY52+AY53+AY45+AY46+#REF!+AY55+AY54+AY56+AY59+AY58+AY60+AY57</f>
        <v>#REF!</v>
      </c>
      <c r="AZ11" s="80" t="e">
        <f>#REF!+#REF!+AZ33+AZ39+AZ50+AZ52+AZ53+AZ45+AZ46+#REF!+AZ55+AZ54+AZ56+AZ59+AZ58+AZ60+AZ57</f>
        <v>#REF!</v>
      </c>
      <c r="BA11" s="80" t="e">
        <f>#REF!+#REF!+BA33+BA39+BA50+BA52+BA53+BA45+BA46+#REF!+BA55+BA54+BA56+BA59+BA58+BA60+BA57</f>
        <v>#REF!</v>
      </c>
      <c r="BB11" s="80" t="e">
        <f>#REF!+#REF!+BB33+BB39+BB50+BB52+BB53+BB45+BB46+#REF!+BB55+BB54+BB56+BB59+BB58+BB60+BB57</f>
        <v>#REF!</v>
      </c>
      <c r="BC11" s="80" t="e">
        <f>#REF!+#REF!+BC33+BC39+BC50+BC52+BC53+BC45+BC46+#REF!+BC55+BC54+BC56+BC59+BC58+BC60+BC57</f>
        <v>#REF!</v>
      </c>
      <c r="BD11" s="80" t="e">
        <f>#REF!+#REF!+BD33+BD39+BD50+BD52+BD53+BD45+BD46+#REF!+BD55+BD54+BD56+BD59+BD58+BD60+BD57</f>
        <v>#REF!</v>
      </c>
      <c r="BE11" s="80" t="e">
        <f>#REF!+#REF!+BE33+BE39+BE50+BE52+BE53+BE45+BE46+#REF!+BE55+BE54+BE56+BE59+BE58+BE60+BE57</f>
        <v>#REF!</v>
      </c>
      <c r="BF11" s="80" t="e">
        <f>#REF!+#REF!+BF33+BF39+BF50+BF52+BF53+BF45+BF46+#REF!+BF55+BF54+BF56+BF59+BF58+BF60+BF57</f>
        <v>#REF!</v>
      </c>
      <c r="BG11" s="80" t="e">
        <f>#REF!+#REF!+BG33+BG39+BG50+BG52+BG53+BG45+BG46+#REF!+BG55+BG54+BG56+BG59+BG58+BG60+BG57</f>
        <v>#REF!</v>
      </c>
      <c r="BH11" s="80" t="e">
        <f>#REF!+#REF!+BH33+BH39+BH50+BH52+BH53+BH45+BH46+#REF!+BH55+BH54+BH56+BH59+BH58+BH60+BH57</f>
        <v>#REF!</v>
      </c>
      <c r="BI11" s="80" t="e">
        <f>#REF!+#REF!+BI33+BI39+BI50+BI52+BI53+BI45+BI46+#REF!+BI55+BI54+BI56+BI59+BI58+BI60+BI57</f>
        <v>#REF!</v>
      </c>
      <c r="BJ11" s="80" t="e">
        <f>#REF!+#REF!+BJ33+BJ39+BJ50+BJ52+BJ53+BJ45+BJ46+#REF!+BJ55+BJ54+BJ56+BJ59+BJ58+BJ60+BJ57</f>
        <v>#REF!</v>
      </c>
      <c r="BK11" s="80" t="e">
        <f>#REF!+#REF!+BK33+BK39+BK50+BK52+BK53+BK45+BK46+#REF!+BK55+BK54+BK56+BK59+BK58+BK60+BK57</f>
        <v>#REF!</v>
      </c>
      <c r="BL11" s="80" t="e">
        <f>#REF!+#REF!+BL33+BL39+BL50+BL52+BL53+BL45+BL46+#REF!+BL55+BL54+BL56+BL59+BL58+BL60+BL57</f>
        <v>#REF!</v>
      </c>
      <c r="BM11" s="80" t="e">
        <f>#REF!+#REF!+BM33+BM39+BM50+BM52+BM53+BM45+BM46+#REF!+BM55+BM54+BM56+BM59+BM58+BM60+BM57</f>
        <v>#REF!</v>
      </c>
      <c r="BN11" s="80" t="e">
        <f>#REF!+#REF!+BN33+BN39+BN50+BN52+BN53+BN45+BN46+#REF!+BN55+BN54+BN56+BN59+BN58+BN60+BN57</f>
        <v>#REF!</v>
      </c>
      <c r="BO11" s="80" t="e">
        <f>#REF!+#REF!+BO33+BO39+BO50+BO52+BO53+BO45+BO46+#REF!+BO55+BO54+BO56+BO59+BO58+BO60+BO57</f>
        <v>#REF!</v>
      </c>
      <c r="BP11" s="80" t="e">
        <f>#REF!+#REF!+BP33+BP39+BP50+BP52+BP53+BP45+BP46+#REF!+BP55+BP54+BP56+BP59+BP58+BP60+BP57</f>
        <v>#REF!</v>
      </c>
      <c r="BQ11" s="80" t="e">
        <f>#REF!+#REF!+BQ33+BQ39+BQ50+BQ52+BQ53+BQ45+BQ46+#REF!+BQ55+BQ54+BQ56+BQ59+BQ58+BQ60+BQ57</f>
        <v>#REF!</v>
      </c>
      <c r="BR11" s="80" t="e">
        <f>#REF!+#REF!+BR33+BR39+BR50+BR52+BR53+BR45+BR46+#REF!+BR55+BR54+BR56+BR59+BR58+BR60+BR57</f>
        <v>#REF!</v>
      </c>
      <c r="BS11" s="80" t="e">
        <f>#REF!+#REF!+BS33+BS39+BS50+BS52+BS53+BS45+BS46+#REF!+BS55+BS54+BS56+BS59+BS58+BS60+BS57</f>
        <v>#REF!</v>
      </c>
      <c r="BT11" s="80" t="e">
        <f>#REF!+#REF!+BT33+BT39+BT50+BT52+BT53+BT45+BT46+#REF!+BT55+BT54+BT56+BT59+BT58+BT60+BT57</f>
        <v>#REF!</v>
      </c>
      <c r="BU11" s="80" t="e">
        <f>#REF!+#REF!+BU33+BU39+BU50+BU52+BU53+BU45+BU46+#REF!+BU55+BU54+BU56+BU59+BU58+BU60+BU57</f>
        <v>#REF!</v>
      </c>
      <c r="BV11" s="80" t="e">
        <f>#REF!+#REF!+BV33+BV39+BV50+BV52+BV53+BV45+BV46+#REF!+BV55+BV54+BV56+BV59+BV58+BV60+BV57</f>
        <v>#REF!</v>
      </c>
      <c r="BW11" s="80" t="e">
        <f>#REF!+#REF!+BW33+BW39+BW50+BW52+BW53+BW45+BW46+#REF!+BW55+BW54+BW56+BW59+BW58+BW60+BW57</f>
        <v>#REF!</v>
      </c>
      <c r="BX11" s="80" t="e">
        <f>#REF!+#REF!+BX33+BX39+BX50+BX52+BX53+BX45+BX46+#REF!+BX55+BX54+BX56+BX59+BX58+BX60+BX57</f>
        <v>#REF!</v>
      </c>
      <c r="BY11" s="80" t="e">
        <f>#REF!+#REF!+BY33+BY39+BY50+BY52+BY53+BY45+BY46+#REF!+BY55+BY54+BY56+BY59+BY58+BY60+BY57</f>
        <v>#REF!</v>
      </c>
      <c r="BZ11" s="80" t="e">
        <f>#REF!+#REF!+BZ33+BZ39+BZ50+BZ52+BZ53+BZ45+BZ46+#REF!+BZ55+BZ54+BZ56+BZ59+BZ58+BZ60+BZ57</f>
        <v>#REF!</v>
      </c>
      <c r="CA11" s="80" t="e">
        <f>#REF!+#REF!+CA33+CA39+CA50+CA52+CA53+CA45+CA46+#REF!+CA55+CA54+CA56+CA59+CA58+CA60+CA57</f>
        <v>#REF!</v>
      </c>
      <c r="CB11" s="80" t="e">
        <f>#REF!+#REF!+CB33+CB39+CB50+CB52+CB53+CB45+CB46+#REF!+CB55+CB54+CB56+CB59+CB58+CB60+CB57</f>
        <v>#REF!</v>
      </c>
      <c r="CC11" s="82" t="e">
        <f>#REF!+#REF!+CC33+CC39+CC50+CC52+CC53+CC45+CC46+#REF!+CC55+CC54+CC56+CC59+CC58+CC60+CC57</f>
        <v>#REF!</v>
      </c>
      <c r="CD11" s="82" t="e">
        <f>#REF!+#REF!+CD33+CD39+CD50+CD52+CD53+CD45+CD46+#REF!+CD55+CD54+CD56+CD59+CD58+CD60+CD57</f>
        <v>#REF!</v>
      </c>
      <c r="CE11" s="82" t="e">
        <f>#REF!+#REF!+CE33+CE39+CE50+CE52+CE53+CE45+CE46+#REF!+CE55+CE54+CE56+CE59+CE58+CE60+CE57</f>
        <v>#REF!</v>
      </c>
      <c r="CF11" s="82" t="e">
        <f>#REF!+#REF!+CF33+CF39+CF50+CF52+CF53+CF45+CF46+#REF!+CF55+CF54+CF56+CF59+CF58+CF60+CF57</f>
        <v>#REF!</v>
      </c>
      <c r="CG11" s="83"/>
      <c r="CH11" s="84"/>
      <c r="CI11" s="80">
        <f t="shared" si="3"/>
        <v>-1737222.0889060001</v>
      </c>
      <c r="CJ11" s="80">
        <f t="shared" si="3"/>
        <v>-592290.08682500001</v>
      </c>
      <c r="CK11" s="80"/>
      <c r="CL11" s="80"/>
      <c r="CM11" s="80"/>
      <c r="CN11" s="23"/>
      <c r="CO11" s="23"/>
      <c r="CP11" s="23"/>
      <c r="CQ11" s="23"/>
    </row>
    <row r="12" spans="1:100" s="30" customFormat="1" ht="47.25" customHeight="1">
      <c r="A12" s="85" t="s">
        <v>47</v>
      </c>
      <c r="B12" s="86" t="s">
        <v>493</v>
      </c>
      <c r="C12" s="86"/>
      <c r="D12" s="87">
        <f>D11-D55-D57-D62</f>
        <v>1905512</v>
      </c>
      <c r="E12" s="87">
        <f>E11-E13-E14-E15-E16-E17</f>
        <v>1803150</v>
      </c>
      <c r="F12" s="87">
        <f>F11-F13-F14-F15-F16-F17</f>
        <v>1005326</v>
      </c>
      <c r="G12" s="87">
        <f t="shared" ref="G12:BR12" si="4">G11-G13-G14-G15-G16-G17</f>
        <v>797824</v>
      </c>
      <c r="H12" s="87">
        <f t="shared" si="4"/>
        <v>2725440</v>
      </c>
      <c r="I12" s="87">
        <f>I11-I13-I14-I15-I16-I17</f>
        <v>564824.28872399987</v>
      </c>
      <c r="J12" s="87">
        <f t="shared" si="4"/>
        <v>263593.23045299994</v>
      </c>
      <c r="K12" s="87">
        <f t="shared" si="4"/>
        <v>301231.05827099999</v>
      </c>
      <c r="L12" s="87">
        <f t="shared" si="4"/>
        <v>0.91055910996775968</v>
      </c>
      <c r="M12" s="87">
        <f t="shared" si="4"/>
        <v>0.98655818812455343</v>
      </c>
      <c r="N12" s="87" t="e">
        <f t="shared" si="4"/>
        <v>#REF!</v>
      </c>
      <c r="O12" s="87" t="e">
        <f t="shared" si="4"/>
        <v>#REF!</v>
      </c>
      <c r="P12" s="87" t="e">
        <f t="shared" si="4"/>
        <v>#REF!</v>
      </c>
      <c r="Q12" s="87" t="e">
        <f t="shared" si="4"/>
        <v>#REF!</v>
      </c>
      <c r="R12" s="87" t="e">
        <f t="shared" si="4"/>
        <v>#REF!</v>
      </c>
      <c r="S12" s="87" t="e">
        <f t="shared" si="4"/>
        <v>#REF!</v>
      </c>
      <c r="T12" s="87" t="e">
        <f t="shared" si="4"/>
        <v>#REF!</v>
      </c>
      <c r="U12" s="87">
        <f t="shared" si="4"/>
        <v>0</v>
      </c>
      <c r="V12" s="87" t="e">
        <f t="shared" si="4"/>
        <v>#REF!</v>
      </c>
      <c r="W12" s="87" t="e">
        <f t="shared" si="4"/>
        <v>#REF!</v>
      </c>
      <c r="X12" s="87" t="e">
        <f t="shared" si="4"/>
        <v>#REF!</v>
      </c>
      <c r="Y12" s="87" t="e">
        <f t="shared" si="4"/>
        <v>#REF!</v>
      </c>
      <c r="Z12" s="87" t="e">
        <f t="shared" si="4"/>
        <v>#REF!</v>
      </c>
      <c r="AA12" s="87" t="e">
        <f t="shared" si="4"/>
        <v>#REF!</v>
      </c>
      <c r="AB12" s="87" t="e">
        <f t="shared" si="4"/>
        <v>#REF!</v>
      </c>
      <c r="AC12" s="87" t="e">
        <f t="shared" si="4"/>
        <v>#REF!</v>
      </c>
      <c r="AD12" s="87" t="e">
        <f t="shared" si="4"/>
        <v>#REF!</v>
      </c>
      <c r="AE12" s="87" t="e">
        <f t="shared" si="4"/>
        <v>#REF!</v>
      </c>
      <c r="AF12" s="87" t="e">
        <f t="shared" si="4"/>
        <v>#REF!</v>
      </c>
      <c r="AG12" s="87" t="e">
        <f t="shared" si="4"/>
        <v>#REF!</v>
      </c>
      <c r="AH12" s="87" t="e">
        <f t="shared" si="4"/>
        <v>#REF!</v>
      </c>
      <c r="AI12" s="87" t="e">
        <f t="shared" si="4"/>
        <v>#REF!</v>
      </c>
      <c r="AJ12" s="87" t="e">
        <f t="shared" si="4"/>
        <v>#REF!</v>
      </c>
      <c r="AK12" s="87" t="e">
        <f t="shared" si="4"/>
        <v>#REF!</v>
      </c>
      <c r="AL12" s="87" t="e">
        <f t="shared" si="4"/>
        <v>#REF!</v>
      </c>
      <c r="AM12" s="87" t="e">
        <f t="shared" si="4"/>
        <v>#REF!</v>
      </c>
      <c r="AN12" s="87" t="e">
        <f t="shared" si="4"/>
        <v>#REF!</v>
      </c>
      <c r="AO12" s="87" t="e">
        <f t="shared" si="4"/>
        <v>#REF!</v>
      </c>
      <c r="AP12" s="87" t="e">
        <f t="shared" si="4"/>
        <v>#REF!</v>
      </c>
      <c r="AQ12" s="87" t="e">
        <f t="shared" si="4"/>
        <v>#REF!</v>
      </c>
      <c r="AR12" s="87" t="e">
        <f t="shared" si="4"/>
        <v>#REF!</v>
      </c>
      <c r="AS12" s="87" t="e">
        <f t="shared" si="4"/>
        <v>#REF!</v>
      </c>
      <c r="AT12" s="87" t="e">
        <f t="shared" si="4"/>
        <v>#REF!</v>
      </c>
      <c r="AU12" s="87" t="e">
        <f t="shared" si="4"/>
        <v>#REF!</v>
      </c>
      <c r="AV12" s="87" t="e">
        <f t="shared" si="4"/>
        <v>#REF!</v>
      </c>
      <c r="AW12" s="87" t="e">
        <f t="shared" si="4"/>
        <v>#REF!</v>
      </c>
      <c r="AX12" s="87" t="e">
        <f t="shared" si="4"/>
        <v>#REF!</v>
      </c>
      <c r="AY12" s="87" t="e">
        <f t="shared" si="4"/>
        <v>#REF!</v>
      </c>
      <c r="AZ12" s="87" t="e">
        <f t="shared" si="4"/>
        <v>#REF!</v>
      </c>
      <c r="BA12" s="87" t="e">
        <f t="shared" si="4"/>
        <v>#REF!</v>
      </c>
      <c r="BB12" s="87" t="e">
        <f t="shared" si="4"/>
        <v>#REF!</v>
      </c>
      <c r="BC12" s="87" t="e">
        <f t="shared" si="4"/>
        <v>#REF!</v>
      </c>
      <c r="BD12" s="87" t="e">
        <f t="shared" si="4"/>
        <v>#REF!</v>
      </c>
      <c r="BE12" s="87" t="e">
        <f t="shared" si="4"/>
        <v>#REF!</v>
      </c>
      <c r="BF12" s="87" t="e">
        <f t="shared" si="4"/>
        <v>#REF!</v>
      </c>
      <c r="BG12" s="87" t="e">
        <f t="shared" si="4"/>
        <v>#REF!</v>
      </c>
      <c r="BH12" s="87" t="e">
        <f t="shared" si="4"/>
        <v>#REF!</v>
      </c>
      <c r="BI12" s="87" t="e">
        <f t="shared" si="4"/>
        <v>#REF!</v>
      </c>
      <c r="BJ12" s="87" t="e">
        <f t="shared" si="4"/>
        <v>#REF!</v>
      </c>
      <c r="BK12" s="87" t="e">
        <f t="shared" si="4"/>
        <v>#REF!</v>
      </c>
      <c r="BL12" s="87" t="e">
        <f t="shared" si="4"/>
        <v>#REF!</v>
      </c>
      <c r="BM12" s="87" t="e">
        <f t="shared" si="4"/>
        <v>#REF!</v>
      </c>
      <c r="BN12" s="87" t="e">
        <f t="shared" si="4"/>
        <v>#REF!</v>
      </c>
      <c r="BO12" s="87" t="e">
        <f t="shared" si="4"/>
        <v>#REF!</v>
      </c>
      <c r="BP12" s="87" t="e">
        <f t="shared" si="4"/>
        <v>#REF!</v>
      </c>
      <c r="BQ12" s="87" t="e">
        <f t="shared" si="4"/>
        <v>#REF!</v>
      </c>
      <c r="BR12" s="87" t="e">
        <f t="shared" si="4"/>
        <v>#REF!</v>
      </c>
      <c r="BS12" s="87" t="e">
        <f t="shared" ref="BS12:CJ12" si="5">BS11-BS13-BS14-BS15-BS16-BS17</f>
        <v>#REF!</v>
      </c>
      <c r="BT12" s="87" t="e">
        <f t="shared" si="5"/>
        <v>#REF!</v>
      </c>
      <c r="BU12" s="87" t="e">
        <f t="shared" si="5"/>
        <v>#REF!</v>
      </c>
      <c r="BV12" s="87" t="e">
        <f t="shared" si="5"/>
        <v>#REF!</v>
      </c>
      <c r="BW12" s="87" t="e">
        <f t="shared" si="5"/>
        <v>#REF!</v>
      </c>
      <c r="BX12" s="87" t="e">
        <f t="shared" si="5"/>
        <v>#REF!</v>
      </c>
      <c r="BY12" s="87" t="e">
        <f t="shared" si="5"/>
        <v>#REF!</v>
      </c>
      <c r="BZ12" s="87" t="e">
        <f t="shared" si="5"/>
        <v>#REF!</v>
      </c>
      <c r="CA12" s="87" t="e">
        <f t="shared" si="5"/>
        <v>#REF!</v>
      </c>
      <c r="CB12" s="87" t="e">
        <f t="shared" si="5"/>
        <v>#REF!</v>
      </c>
      <c r="CC12" s="87" t="e">
        <f t="shared" si="5"/>
        <v>#REF!</v>
      </c>
      <c r="CD12" s="87" t="e">
        <f t="shared" si="5"/>
        <v>#REF!</v>
      </c>
      <c r="CE12" s="87" t="e">
        <f t="shared" si="5"/>
        <v>#REF!</v>
      </c>
      <c r="CF12" s="87" t="e">
        <f t="shared" si="5"/>
        <v>#REF!</v>
      </c>
      <c r="CG12" s="87">
        <f t="shared" si="5"/>
        <v>0</v>
      </c>
      <c r="CH12" s="87">
        <f t="shared" si="5"/>
        <v>0</v>
      </c>
      <c r="CI12" s="87">
        <f t="shared" si="5"/>
        <v>-1737222.0889060001</v>
      </c>
      <c r="CJ12" s="87">
        <f t="shared" si="5"/>
        <v>-592290.08682500001</v>
      </c>
      <c r="CK12" s="87">
        <f>CL12+CM12</f>
        <v>-1238325.7112760001</v>
      </c>
      <c r="CL12" s="87">
        <f>J12-F12</f>
        <v>-741732.76954700006</v>
      </c>
      <c r="CM12" s="87">
        <f>K12-G12</f>
        <v>-496592.94172900001</v>
      </c>
      <c r="CN12" s="23"/>
      <c r="CO12" s="23"/>
      <c r="CP12" s="23"/>
      <c r="CQ12" s="23"/>
    </row>
    <row r="13" spans="1:100" s="35" customFormat="1" ht="29.25" hidden="1" customHeight="1" outlineLevel="1">
      <c r="A13" s="85" t="s">
        <v>47</v>
      </c>
      <c r="B13" s="88" t="s">
        <v>117</v>
      </c>
      <c r="C13" s="88"/>
      <c r="D13" s="89"/>
      <c r="E13" s="89">
        <f>F13+G13</f>
        <v>200000</v>
      </c>
      <c r="F13" s="89">
        <v>74864</v>
      </c>
      <c r="G13" s="89">
        <v>125136</v>
      </c>
      <c r="H13" s="89"/>
      <c r="I13" s="89">
        <f>J13+K13</f>
        <v>55106.703743999999</v>
      </c>
      <c r="J13" s="89">
        <f>TT!M83/1000000</f>
        <v>25667.848839999999</v>
      </c>
      <c r="K13" s="89">
        <f>(TT!N83+TT!O83)/1000000</f>
        <v>29438.854904</v>
      </c>
      <c r="L13" s="90"/>
      <c r="M13" s="90"/>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1"/>
      <c r="CD13" s="91"/>
      <c r="CE13" s="91"/>
      <c r="CF13" s="91"/>
      <c r="CG13" s="92"/>
      <c r="CH13" s="93"/>
      <c r="CI13" s="89"/>
      <c r="CJ13" s="89"/>
      <c r="CK13" s="87"/>
      <c r="CL13" s="87"/>
      <c r="CM13" s="87"/>
      <c r="CN13" s="33"/>
      <c r="CO13" s="33"/>
      <c r="CP13" s="33"/>
      <c r="CQ13" s="33"/>
    </row>
    <row r="14" spans="1:100" s="35" customFormat="1" ht="29.25" hidden="1" customHeight="1" outlineLevel="1">
      <c r="A14" s="85" t="s">
        <v>47</v>
      </c>
      <c r="B14" s="88" t="s">
        <v>494</v>
      </c>
      <c r="C14" s="88"/>
      <c r="D14" s="89"/>
      <c r="E14" s="89">
        <f t="shared" ref="E14:E17" si="6">F14+G14</f>
        <v>85000</v>
      </c>
      <c r="F14" s="89">
        <v>85000</v>
      </c>
      <c r="G14" s="89"/>
      <c r="H14" s="89"/>
      <c r="I14" s="89">
        <f>J14+K14</f>
        <v>30818.070801000002</v>
      </c>
      <c r="J14" s="89">
        <f>TT!M86/1000000</f>
        <v>30818.070801000002</v>
      </c>
      <c r="K14" s="89"/>
      <c r="L14" s="90"/>
      <c r="M14" s="90"/>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1"/>
      <c r="CD14" s="91"/>
      <c r="CE14" s="91"/>
      <c r="CF14" s="91"/>
      <c r="CG14" s="92"/>
      <c r="CH14" s="93"/>
      <c r="CI14" s="89"/>
      <c r="CJ14" s="89"/>
      <c r="CK14" s="87"/>
      <c r="CL14" s="87"/>
      <c r="CM14" s="87"/>
      <c r="CN14" s="33"/>
      <c r="CO14" s="33"/>
      <c r="CP14" s="33"/>
      <c r="CQ14" s="33"/>
    </row>
    <row r="15" spans="1:100" s="35" customFormat="1" ht="29.25" hidden="1" customHeight="1" outlineLevel="1">
      <c r="A15" s="85" t="s">
        <v>47</v>
      </c>
      <c r="B15" s="88" t="s">
        <v>495</v>
      </c>
      <c r="C15" s="88"/>
      <c r="D15" s="89"/>
      <c r="E15" s="89">
        <f t="shared" si="6"/>
        <v>898000</v>
      </c>
      <c r="F15" s="89">
        <v>898000</v>
      </c>
      <c r="G15" s="89"/>
      <c r="H15" s="89"/>
      <c r="I15" s="89">
        <f>J15+K15</f>
        <v>0</v>
      </c>
      <c r="J15" s="89"/>
      <c r="K15" s="89"/>
      <c r="L15" s="90"/>
      <c r="M15" s="90"/>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1"/>
      <c r="CD15" s="91"/>
      <c r="CE15" s="91"/>
      <c r="CF15" s="91"/>
      <c r="CG15" s="92"/>
      <c r="CH15" s="93"/>
      <c r="CI15" s="89"/>
      <c r="CJ15" s="89"/>
      <c r="CK15" s="87"/>
      <c r="CL15" s="87"/>
      <c r="CM15" s="87"/>
      <c r="CN15" s="33"/>
      <c r="CO15" s="33"/>
      <c r="CP15" s="33"/>
      <c r="CQ15" s="33"/>
    </row>
    <row r="16" spans="1:100" s="35" customFormat="1" ht="31.5" hidden="1" customHeight="1" outlineLevel="1">
      <c r="A16" s="85" t="s">
        <v>47</v>
      </c>
      <c r="B16" s="88" t="s">
        <v>496</v>
      </c>
      <c r="C16" s="88"/>
      <c r="D16" s="89"/>
      <c r="E16" s="89">
        <f t="shared" si="6"/>
        <v>7000</v>
      </c>
      <c r="F16" s="89">
        <v>7000</v>
      </c>
      <c r="G16" s="89"/>
      <c r="H16" s="89"/>
      <c r="I16" s="89">
        <f>J16+K16</f>
        <v>2209.761</v>
      </c>
      <c r="J16" s="89">
        <f>TT!M72/1000000</f>
        <v>2209.761</v>
      </c>
      <c r="K16" s="89"/>
      <c r="L16" s="90"/>
      <c r="M16" s="90"/>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1"/>
      <c r="CD16" s="91"/>
      <c r="CE16" s="91"/>
      <c r="CF16" s="91"/>
      <c r="CG16" s="92"/>
      <c r="CH16" s="93"/>
      <c r="CI16" s="89"/>
      <c r="CJ16" s="89"/>
      <c r="CK16" s="87"/>
      <c r="CL16" s="87"/>
      <c r="CM16" s="87"/>
      <c r="CN16" s="33"/>
      <c r="CO16" s="33"/>
      <c r="CP16" s="33"/>
      <c r="CQ16" s="33"/>
    </row>
    <row r="17" spans="1:95" s="35" customFormat="1" ht="29.25" hidden="1" customHeight="1" outlineLevel="1">
      <c r="A17" s="85" t="s">
        <v>47</v>
      </c>
      <c r="B17" s="88" t="s">
        <v>130</v>
      </c>
      <c r="C17" s="88"/>
      <c r="D17" s="89"/>
      <c r="E17" s="89">
        <f t="shared" si="6"/>
        <v>0</v>
      </c>
      <c r="F17" s="89"/>
      <c r="G17" s="89"/>
      <c r="H17" s="89"/>
      <c r="I17" s="89">
        <f>J17+K17</f>
        <v>10679</v>
      </c>
      <c r="J17" s="89">
        <f>4736+5943</f>
        <v>10679</v>
      </c>
      <c r="K17" s="89"/>
      <c r="L17" s="90"/>
      <c r="M17" s="90"/>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1"/>
      <c r="CD17" s="91"/>
      <c r="CE17" s="91"/>
      <c r="CF17" s="91"/>
      <c r="CG17" s="92"/>
      <c r="CH17" s="93"/>
      <c r="CI17" s="89"/>
      <c r="CJ17" s="89"/>
      <c r="CK17" s="87"/>
      <c r="CL17" s="87"/>
      <c r="CM17" s="87"/>
      <c r="CN17" s="33"/>
      <c r="CO17" s="33"/>
      <c r="CP17" s="33"/>
      <c r="CQ17" s="33"/>
    </row>
    <row r="18" spans="1:95" s="30" customFormat="1" collapsed="1">
      <c r="A18" s="94" t="s">
        <v>25</v>
      </c>
      <c r="B18" s="95" t="s">
        <v>324</v>
      </c>
      <c r="C18" s="95" t="s">
        <v>170</v>
      </c>
      <c r="D18" s="96">
        <v>598459</v>
      </c>
      <c r="E18" s="97">
        <f>F18+G18</f>
        <v>717200</v>
      </c>
      <c r="F18" s="97">
        <v>684680</v>
      </c>
      <c r="G18" s="97">
        <v>32520</v>
      </c>
      <c r="H18" s="96">
        <v>618684</v>
      </c>
      <c r="I18" s="96">
        <f t="shared" si="0"/>
        <v>169024.62093099998</v>
      </c>
      <c r="J18" s="96">
        <f>TT!M18/1000000</f>
        <v>161252.91878599999</v>
      </c>
      <c r="K18" s="97">
        <f>TT!N18/1000000</f>
        <v>7771.7021450000002</v>
      </c>
      <c r="L18" s="98">
        <f>IFERROR(H18/E18,"")</f>
        <v>0.86263803680981599</v>
      </c>
      <c r="M18" s="98">
        <f t="shared" si="2"/>
        <v>1.033795130493484</v>
      </c>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9"/>
      <c r="CD18" s="99"/>
      <c r="CE18" s="99"/>
      <c r="CF18" s="99"/>
      <c r="CG18" s="100"/>
      <c r="CH18" s="101"/>
      <c r="CI18" s="87">
        <f t="shared" si="3"/>
        <v>-523427.08121400001</v>
      </c>
      <c r="CJ18" s="87">
        <f t="shared" si="3"/>
        <v>-24748.297855000001</v>
      </c>
      <c r="CK18" s="97">
        <f t="shared" ref="CK18:CM62" si="7">I18-E18</f>
        <v>-548175.37906900002</v>
      </c>
      <c r="CL18" s="97">
        <f t="shared" si="7"/>
        <v>-523427.08121400001</v>
      </c>
      <c r="CM18" s="97">
        <f t="shared" si="7"/>
        <v>-24748.297855000001</v>
      </c>
      <c r="CN18" s="23"/>
      <c r="CO18" s="23"/>
      <c r="CP18" s="23"/>
      <c r="CQ18" s="23"/>
    </row>
    <row r="19" spans="1:95" s="35" customFormat="1" ht="16.5" hidden="1" customHeight="1" outlineLevel="1">
      <c r="A19" s="102" t="s">
        <v>47</v>
      </c>
      <c r="B19" s="103" t="s">
        <v>36</v>
      </c>
      <c r="C19" s="95"/>
      <c r="D19" s="104"/>
      <c r="E19" s="97">
        <f t="shared" ref="E19:E62" si="8">F19+G19</f>
        <v>0</v>
      </c>
      <c r="F19" s="89"/>
      <c r="G19" s="89"/>
      <c r="H19" s="104"/>
      <c r="I19" s="104">
        <f t="shared" si="0"/>
        <v>0</v>
      </c>
      <c r="J19" s="104"/>
      <c r="K19" s="87"/>
      <c r="L19" s="105" t="str">
        <f t="shared" ref="L19:L23" si="9">IFERROR(H19/E19,"")</f>
        <v/>
      </c>
      <c r="M19" s="105" t="str">
        <f t="shared" si="2"/>
        <v/>
      </c>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1"/>
      <c r="CD19" s="91"/>
      <c r="CE19" s="91"/>
      <c r="CF19" s="91"/>
      <c r="CG19" s="106"/>
      <c r="CH19" s="101"/>
      <c r="CI19" s="87">
        <f t="shared" si="3"/>
        <v>0</v>
      </c>
      <c r="CJ19" s="87">
        <f t="shared" si="3"/>
        <v>0</v>
      </c>
      <c r="CK19" s="97">
        <f t="shared" si="7"/>
        <v>0</v>
      </c>
      <c r="CL19" s="97">
        <f t="shared" si="7"/>
        <v>0</v>
      </c>
      <c r="CM19" s="97">
        <f t="shared" si="7"/>
        <v>0</v>
      </c>
      <c r="CN19" s="33"/>
      <c r="CO19" s="33"/>
      <c r="CP19" s="33"/>
      <c r="CQ19" s="33"/>
    </row>
    <row r="20" spans="1:95" s="35" customFormat="1" ht="16.5" hidden="1" customHeight="1" outlineLevel="1">
      <c r="A20" s="102" t="s">
        <v>29</v>
      </c>
      <c r="B20" s="103" t="s">
        <v>62</v>
      </c>
      <c r="C20" s="103" t="s">
        <v>329</v>
      </c>
      <c r="D20" s="104" t="e">
        <f>ROUND(VLOOKUP(C20,#REF!,9,0)/1000000,0)</f>
        <v>#REF!</v>
      </c>
      <c r="E20" s="97">
        <f t="shared" si="8"/>
        <v>0</v>
      </c>
      <c r="F20" s="89"/>
      <c r="G20" s="89"/>
      <c r="H20" s="104">
        <v>269651</v>
      </c>
      <c r="I20" s="104">
        <f t="shared" si="0"/>
        <v>0</v>
      </c>
      <c r="J20" s="104"/>
      <c r="K20" s="87"/>
      <c r="L20" s="105" t="str">
        <f t="shared" si="9"/>
        <v/>
      </c>
      <c r="M20" s="105" t="str">
        <f t="shared" si="2"/>
        <v/>
      </c>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1"/>
      <c r="CD20" s="91"/>
      <c r="CE20" s="91"/>
      <c r="CF20" s="91"/>
      <c r="CG20" s="106"/>
      <c r="CH20" s="107"/>
      <c r="CI20" s="87">
        <f t="shared" si="3"/>
        <v>0</v>
      </c>
      <c r="CJ20" s="87">
        <f t="shared" si="3"/>
        <v>0</v>
      </c>
      <c r="CK20" s="97">
        <f t="shared" si="7"/>
        <v>0</v>
      </c>
      <c r="CL20" s="97">
        <f t="shared" si="7"/>
        <v>0</v>
      </c>
      <c r="CM20" s="97">
        <f t="shared" si="7"/>
        <v>0</v>
      </c>
      <c r="CN20" s="33"/>
      <c r="CO20" s="33"/>
      <c r="CP20" s="33"/>
      <c r="CQ20" s="33"/>
    </row>
    <row r="21" spans="1:95" s="35" customFormat="1" ht="16.5" hidden="1" customHeight="1" outlineLevel="1">
      <c r="A21" s="102" t="s">
        <v>29</v>
      </c>
      <c r="B21" s="103" t="s">
        <v>346</v>
      </c>
      <c r="C21" s="103"/>
      <c r="D21" s="104"/>
      <c r="E21" s="97">
        <f t="shared" si="8"/>
        <v>0</v>
      </c>
      <c r="F21" s="89"/>
      <c r="G21" s="89"/>
      <c r="H21" s="104"/>
      <c r="I21" s="104">
        <f t="shared" si="0"/>
        <v>0</v>
      </c>
      <c r="J21" s="104"/>
      <c r="K21" s="87"/>
      <c r="L21" s="105" t="str">
        <f t="shared" si="9"/>
        <v/>
      </c>
      <c r="M21" s="105" t="str">
        <f t="shared" si="2"/>
        <v/>
      </c>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1"/>
      <c r="CD21" s="91"/>
      <c r="CE21" s="91"/>
      <c r="CF21" s="91"/>
      <c r="CG21" s="106"/>
      <c r="CH21" s="107"/>
      <c r="CI21" s="87">
        <f t="shared" si="3"/>
        <v>0</v>
      </c>
      <c r="CJ21" s="87">
        <f t="shared" si="3"/>
        <v>0</v>
      </c>
      <c r="CK21" s="97">
        <f t="shared" si="7"/>
        <v>0</v>
      </c>
      <c r="CL21" s="97">
        <f t="shared" si="7"/>
        <v>0</v>
      </c>
      <c r="CM21" s="97">
        <f t="shared" si="7"/>
        <v>0</v>
      </c>
      <c r="CN21" s="33"/>
      <c r="CO21" s="33"/>
      <c r="CP21" s="33"/>
      <c r="CQ21" s="33"/>
    </row>
    <row r="22" spans="1:95" s="35" customFormat="1" ht="16.5" hidden="1" customHeight="1" outlineLevel="1">
      <c r="A22" s="102" t="s">
        <v>29</v>
      </c>
      <c r="B22" s="103" t="s">
        <v>27</v>
      </c>
      <c r="C22" s="103" t="s">
        <v>330</v>
      </c>
      <c r="D22" s="104" t="e">
        <f>ROUND(VLOOKUP(C22,#REF!,9,0)/1000000,0)</f>
        <v>#REF!</v>
      </c>
      <c r="E22" s="97">
        <f t="shared" si="8"/>
        <v>0</v>
      </c>
      <c r="F22" s="89"/>
      <c r="G22" s="89"/>
      <c r="H22" s="104">
        <v>18224</v>
      </c>
      <c r="I22" s="104">
        <f t="shared" si="0"/>
        <v>0</v>
      </c>
      <c r="J22" s="104"/>
      <c r="K22" s="87"/>
      <c r="L22" s="105" t="str">
        <f t="shared" si="9"/>
        <v/>
      </c>
      <c r="M22" s="105" t="str">
        <f t="shared" si="2"/>
        <v/>
      </c>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1"/>
      <c r="CD22" s="91"/>
      <c r="CE22" s="91"/>
      <c r="CF22" s="91"/>
      <c r="CG22" s="106"/>
      <c r="CH22" s="107"/>
      <c r="CI22" s="87">
        <f t="shared" si="3"/>
        <v>0</v>
      </c>
      <c r="CJ22" s="87">
        <f t="shared" si="3"/>
        <v>0</v>
      </c>
      <c r="CK22" s="97">
        <f t="shared" si="7"/>
        <v>0</v>
      </c>
      <c r="CL22" s="97">
        <f t="shared" si="7"/>
        <v>0</v>
      </c>
      <c r="CM22" s="97">
        <f t="shared" si="7"/>
        <v>0</v>
      </c>
      <c r="CN22" s="33"/>
      <c r="CO22" s="33"/>
      <c r="CP22" s="33"/>
      <c r="CQ22" s="33"/>
    </row>
    <row r="23" spans="1:95" s="35" customFormat="1" ht="16.5" hidden="1" customHeight="1" outlineLevel="1">
      <c r="A23" s="102" t="s">
        <v>29</v>
      </c>
      <c r="B23" s="103" t="s">
        <v>28</v>
      </c>
      <c r="C23" s="103" t="s">
        <v>196</v>
      </c>
      <c r="D23" s="104" t="e">
        <f>ROUND(VLOOKUP(C23,#REF!,9,0)/1000000,0)</f>
        <v>#REF!</v>
      </c>
      <c r="E23" s="97">
        <f t="shared" si="8"/>
        <v>0</v>
      </c>
      <c r="F23" s="89"/>
      <c r="G23" s="89"/>
      <c r="H23" s="104">
        <v>330808</v>
      </c>
      <c r="I23" s="104">
        <f t="shared" si="0"/>
        <v>0</v>
      </c>
      <c r="J23" s="104"/>
      <c r="K23" s="87"/>
      <c r="L23" s="105" t="str">
        <f t="shared" si="9"/>
        <v/>
      </c>
      <c r="M23" s="105" t="str">
        <f t="shared" si="2"/>
        <v/>
      </c>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1"/>
      <c r="CD23" s="91"/>
      <c r="CE23" s="91"/>
      <c r="CF23" s="91"/>
      <c r="CG23" s="106"/>
      <c r="CH23" s="107"/>
      <c r="CI23" s="87">
        <f t="shared" si="3"/>
        <v>0</v>
      </c>
      <c r="CJ23" s="87">
        <f t="shared" si="3"/>
        <v>0</v>
      </c>
      <c r="CK23" s="97">
        <f t="shared" si="7"/>
        <v>0</v>
      </c>
      <c r="CL23" s="97">
        <f t="shared" si="7"/>
        <v>0</v>
      </c>
      <c r="CM23" s="97">
        <f t="shared" si="7"/>
        <v>0</v>
      </c>
      <c r="CN23" s="33"/>
      <c r="CO23" s="33"/>
      <c r="CP23" s="33"/>
      <c r="CQ23" s="33"/>
    </row>
    <row r="24" spans="1:95" s="35" customFormat="1" ht="16.5" hidden="1" customHeight="1" collapsed="1">
      <c r="A24" s="102"/>
      <c r="B24" s="108" t="s">
        <v>328</v>
      </c>
      <c r="C24" s="103"/>
      <c r="D24" s="104">
        <f>D25+D26</f>
        <v>486000</v>
      </c>
      <c r="E24" s="97">
        <f t="shared" si="8"/>
        <v>0</v>
      </c>
      <c r="F24" s="89"/>
      <c r="G24" s="89"/>
      <c r="H24" s="104">
        <f>H25+H26</f>
        <v>450577</v>
      </c>
      <c r="I24" s="104">
        <f t="shared" si="0"/>
        <v>0</v>
      </c>
      <c r="J24" s="104"/>
      <c r="K24" s="87"/>
      <c r="L24" s="90" t="str">
        <f>IFERROR(H24/E24,"")</f>
        <v/>
      </c>
      <c r="M24" s="90">
        <f t="shared" si="2"/>
        <v>0.92711316872427985</v>
      </c>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1"/>
      <c r="CD24" s="91"/>
      <c r="CE24" s="91"/>
      <c r="CF24" s="91"/>
      <c r="CG24" s="109"/>
      <c r="CH24" s="107"/>
      <c r="CI24" s="87">
        <f t="shared" si="3"/>
        <v>0</v>
      </c>
      <c r="CJ24" s="87">
        <f t="shared" si="3"/>
        <v>0</v>
      </c>
      <c r="CK24" s="97">
        <f t="shared" si="7"/>
        <v>0</v>
      </c>
      <c r="CL24" s="97">
        <f t="shared" si="7"/>
        <v>0</v>
      </c>
      <c r="CM24" s="97">
        <f t="shared" si="7"/>
        <v>0</v>
      </c>
      <c r="CN24" s="33"/>
      <c r="CO24" s="33"/>
      <c r="CP24" s="33"/>
      <c r="CQ24" s="33"/>
    </row>
    <row r="25" spans="1:95" s="35" customFormat="1" ht="16.5" hidden="1" customHeight="1">
      <c r="A25" s="102"/>
      <c r="B25" s="103" t="s">
        <v>326</v>
      </c>
      <c r="C25" s="103"/>
      <c r="D25" s="104">
        <v>159584</v>
      </c>
      <c r="E25" s="97">
        <f t="shared" si="8"/>
        <v>0</v>
      </c>
      <c r="F25" s="89"/>
      <c r="G25" s="89"/>
      <c r="H25" s="104">
        <v>120000</v>
      </c>
      <c r="I25" s="104">
        <f t="shared" si="0"/>
        <v>0</v>
      </c>
      <c r="J25" s="104"/>
      <c r="K25" s="87"/>
      <c r="L25" s="90" t="str">
        <f t="shared" ref="L25:L26" si="10">IFERROR(H25/E25,"")</f>
        <v/>
      </c>
      <c r="M25" s="90">
        <f t="shared" si="2"/>
        <v>0.75195508321636251</v>
      </c>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1"/>
      <c r="CD25" s="91"/>
      <c r="CE25" s="91"/>
      <c r="CF25" s="91"/>
      <c r="CG25" s="106"/>
      <c r="CH25" s="107"/>
      <c r="CI25" s="87">
        <f t="shared" si="3"/>
        <v>0</v>
      </c>
      <c r="CJ25" s="87">
        <f t="shared" si="3"/>
        <v>0</v>
      </c>
      <c r="CK25" s="97">
        <f t="shared" si="7"/>
        <v>0</v>
      </c>
      <c r="CL25" s="97">
        <f t="shared" si="7"/>
        <v>0</v>
      </c>
      <c r="CM25" s="97">
        <f t="shared" si="7"/>
        <v>0</v>
      </c>
      <c r="CN25" s="33"/>
      <c r="CO25" s="33"/>
      <c r="CP25" s="33"/>
      <c r="CQ25" s="33"/>
    </row>
    <row r="26" spans="1:95" s="35" customFormat="1" ht="16.5" hidden="1" customHeight="1">
      <c r="A26" s="102"/>
      <c r="B26" s="103" t="s">
        <v>327</v>
      </c>
      <c r="C26" s="103" t="s">
        <v>197</v>
      </c>
      <c r="D26" s="104">
        <v>326416</v>
      </c>
      <c r="E26" s="97">
        <f t="shared" si="8"/>
        <v>0</v>
      </c>
      <c r="F26" s="89"/>
      <c r="G26" s="89"/>
      <c r="H26" s="104">
        <v>330577</v>
      </c>
      <c r="I26" s="104">
        <f t="shared" si="0"/>
        <v>0</v>
      </c>
      <c r="J26" s="104"/>
      <c r="K26" s="87"/>
      <c r="L26" s="90" t="str">
        <f t="shared" si="10"/>
        <v/>
      </c>
      <c r="M26" s="90">
        <f t="shared" si="2"/>
        <v>1.0127475368854468</v>
      </c>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1"/>
      <c r="CD26" s="91"/>
      <c r="CE26" s="91"/>
      <c r="CF26" s="91"/>
      <c r="CG26" s="106"/>
      <c r="CH26" s="107"/>
      <c r="CI26" s="87">
        <f t="shared" si="3"/>
        <v>0</v>
      </c>
      <c r="CJ26" s="87">
        <f t="shared" si="3"/>
        <v>0</v>
      </c>
      <c r="CK26" s="97">
        <f t="shared" si="7"/>
        <v>0</v>
      </c>
      <c r="CL26" s="97">
        <f t="shared" si="7"/>
        <v>0</v>
      </c>
      <c r="CM26" s="97">
        <f t="shared" si="7"/>
        <v>0</v>
      </c>
      <c r="CN26" s="33"/>
      <c r="CO26" s="33"/>
      <c r="CP26" s="33"/>
      <c r="CQ26" s="33"/>
    </row>
    <row r="27" spans="1:95" s="30" customFormat="1">
      <c r="A27" s="94" t="s">
        <v>30</v>
      </c>
      <c r="B27" s="95" t="s">
        <v>325</v>
      </c>
      <c r="C27" s="95" t="s">
        <v>331</v>
      </c>
      <c r="D27" s="96">
        <v>34393</v>
      </c>
      <c r="E27" s="97">
        <f t="shared" si="8"/>
        <v>26000</v>
      </c>
      <c r="F27" s="97">
        <v>23110</v>
      </c>
      <c r="G27" s="97">
        <v>2890</v>
      </c>
      <c r="H27" s="96">
        <v>36315</v>
      </c>
      <c r="I27" s="96">
        <f t="shared" si="0"/>
        <v>15710.327862999999</v>
      </c>
      <c r="J27" s="96">
        <f>TT!M29/1000000</f>
        <v>12539.171361999999</v>
      </c>
      <c r="K27" s="96">
        <f>TT!N29/1000000</f>
        <v>3171.1565009999999</v>
      </c>
      <c r="L27" s="98">
        <f>IFERROR(H27/E27,"")</f>
        <v>1.3967307692307693</v>
      </c>
      <c r="M27" s="98">
        <f t="shared" si="2"/>
        <v>1.055883464658506</v>
      </c>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9"/>
      <c r="CD27" s="99"/>
      <c r="CE27" s="99"/>
      <c r="CF27" s="99"/>
      <c r="CG27" s="100"/>
      <c r="CH27" s="101"/>
      <c r="CI27" s="87">
        <f t="shared" si="3"/>
        <v>-10570.828638000001</v>
      </c>
      <c r="CJ27" s="87">
        <f t="shared" si="3"/>
        <v>281.15650099999993</v>
      </c>
      <c r="CK27" s="97">
        <f t="shared" si="7"/>
        <v>-10289.672137000001</v>
      </c>
      <c r="CL27" s="97">
        <f t="shared" si="7"/>
        <v>-10570.828638000001</v>
      </c>
      <c r="CM27" s="97">
        <f t="shared" si="7"/>
        <v>281.15650099999993</v>
      </c>
      <c r="CN27" s="23"/>
      <c r="CO27" s="23"/>
      <c r="CP27" s="23"/>
      <c r="CQ27" s="23"/>
    </row>
    <row r="28" spans="1:95" s="30" customFormat="1" ht="16.5" hidden="1" customHeight="1" outlineLevel="1">
      <c r="A28" s="102" t="s">
        <v>47</v>
      </c>
      <c r="B28" s="103" t="s">
        <v>36</v>
      </c>
      <c r="C28" s="95"/>
      <c r="D28" s="96"/>
      <c r="E28" s="97">
        <f t="shared" si="8"/>
        <v>0</v>
      </c>
      <c r="F28" s="97"/>
      <c r="G28" s="97"/>
      <c r="H28" s="96"/>
      <c r="I28" s="96">
        <f t="shared" si="0"/>
        <v>0</v>
      </c>
      <c r="J28" s="96"/>
      <c r="K28" s="87"/>
      <c r="L28" s="98" t="str">
        <f t="shared" ref="L28:L62" si="11">IFERROR(H28/E28,"")</f>
        <v/>
      </c>
      <c r="M28" s="98" t="str">
        <f t="shared" si="2"/>
        <v/>
      </c>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9"/>
      <c r="CD28" s="99"/>
      <c r="CE28" s="99"/>
      <c r="CF28" s="99"/>
      <c r="CG28" s="100"/>
      <c r="CH28" s="101"/>
      <c r="CI28" s="87">
        <f t="shared" si="3"/>
        <v>0</v>
      </c>
      <c r="CJ28" s="87">
        <f t="shared" si="3"/>
        <v>0</v>
      </c>
      <c r="CK28" s="97">
        <f t="shared" si="7"/>
        <v>0</v>
      </c>
      <c r="CL28" s="97">
        <f t="shared" si="7"/>
        <v>0</v>
      </c>
      <c r="CM28" s="97">
        <f t="shared" si="7"/>
        <v>0</v>
      </c>
      <c r="CN28" s="23"/>
      <c r="CO28" s="23"/>
      <c r="CP28" s="23"/>
      <c r="CQ28" s="23"/>
    </row>
    <row r="29" spans="1:95" s="35" customFormat="1" ht="16.5" hidden="1" customHeight="1" outlineLevel="1">
      <c r="A29" s="102" t="s">
        <v>29</v>
      </c>
      <c r="B29" s="103" t="s">
        <v>62</v>
      </c>
      <c r="C29" s="103" t="s">
        <v>332</v>
      </c>
      <c r="D29" s="104">
        <v>13578</v>
      </c>
      <c r="E29" s="97">
        <f t="shared" si="8"/>
        <v>0</v>
      </c>
      <c r="F29" s="104"/>
      <c r="G29" s="104"/>
      <c r="H29" s="104">
        <v>26749</v>
      </c>
      <c r="I29" s="104">
        <f t="shared" si="0"/>
        <v>0</v>
      </c>
      <c r="J29" s="104"/>
      <c r="K29" s="87"/>
      <c r="L29" s="98" t="str">
        <f t="shared" si="11"/>
        <v/>
      </c>
      <c r="M29" s="98">
        <f t="shared" si="2"/>
        <v>1.9700250405067019</v>
      </c>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1"/>
      <c r="CD29" s="91"/>
      <c r="CE29" s="91"/>
      <c r="CF29" s="91"/>
      <c r="CG29" s="106"/>
      <c r="CH29" s="107"/>
      <c r="CI29" s="87">
        <f t="shared" si="3"/>
        <v>0</v>
      </c>
      <c r="CJ29" s="87">
        <f t="shared" si="3"/>
        <v>0</v>
      </c>
      <c r="CK29" s="97">
        <f t="shared" si="7"/>
        <v>0</v>
      </c>
      <c r="CL29" s="97">
        <f t="shared" si="7"/>
        <v>0</v>
      </c>
      <c r="CM29" s="97">
        <f t="shared" si="7"/>
        <v>0</v>
      </c>
      <c r="CN29" s="33"/>
      <c r="CO29" s="33"/>
      <c r="CP29" s="33"/>
      <c r="CQ29" s="33"/>
    </row>
    <row r="30" spans="1:95" s="35" customFormat="1" ht="16.5" hidden="1" customHeight="1" outlineLevel="1">
      <c r="A30" s="102" t="s">
        <v>29</v>
      </c>
      <c r="B30" s="103" t="s">
        <v>346</v>
      </c>
      <c r="C30" s="103"/>
      <c r="D30" s="104"/>
      <c r="E30" s="97">
        <f t="shared" si="8"/>
        <v>0</v>
      </c>
      <c r="F30" s="104"/>
      <c r="G30" s="104"/>
      <c r="H30" s="104"/>
      <c r="I30" s="104">
        <f t="shared" si="0"/>
        <v>0</v>
      </c>
      <c r="J30" s="104"/>
      <c r="K30" s="87"/>
      <c r="L30" s="98" t="str">
        <f t="shared" si="11"/>
        <v/>
      </c>
      <c r="M30" s="98" t="str">
        <f t="shared" si="2"/>
        <v/>
      </c>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1"/>
      <c r="CD30" s="91"/>
      <c r="CE30" s="91"/>
      <c r="CF30" s="91"/>
      <c r="CG30" s="106"/>
      <c r="CH30" s="107"/>
      <c r="CI30" s="87">
        <f t="shared" si="3"/>
        <v>0</v>
      </c>
      <c r="CJ30" s="87">
        <f t="shared" si="3"/>
        <v>0</v>
      </c>
      <c r="CK30" s="97">
        <f t="shared" si="7"/>
        <v>0</v>
      </c>
      <c r="CL30" s="97">
        <f t="shared" si="7"/>
        <v>0</v>
      </c>
      <c r="CM30" s="97">
        <f t="shared" si="7"/>
        <v>0</v>
      </c>
      <c r="CN30" s="33"/>
      <c r="CO30" s="33"/>
      <c r="CP30" s="33"/>
      <c r="CQ30" s="33"/>
    </row>
    <row r="31" spans="1:95" s="35" customFormat="1" ht="16.5" hidden="1" customHeight="1" outlineLevel="1">
      <c r="A31" s="102" t="s">
        <v>29</v>
      </c>
      <c r="B31" s="103" t="s">
        <v>27</v>
      </c>
      <c r="C31" s="103" t="s">
        <v>333</v>
      </c>
      <c r="D31" s="104">
        <v>15186</v>
      </c>
      <c r="E31" s="97">
        <f t="shared" si="8"/>
        <v>0</v>
      </c>
      <c r="F31" s="104"/>
      <c r="G31" s="104"/>
      <c r="H31" s="104">
        <v>7734</v>
      </c>
      <c r="I31" s="104">
        <f>J31+K31</f>
        <v>0</v>
      </c>
      <c r="J31" s="104"/>
      <c r="K31" s="87"/>
      <c r="L31" s="98" t="str">
        <f t="shared" si="11"/>
        <v/>
      </c>
      <c r="M31" s="98">
        <f t="shared" si="2"/>
        <v>0.50928486764124847</v>
      </c>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1"/>
      <c r="CD31" s="91"/>
      <c r="CE31" s="91"/>
      <c r="CF31" s="91"/>
      <c r="CG31" s="106"/>
      <c r="CH31" s="107"/>
      <c r="CI31" s="87">
        <f t="shared" si="3"/>
        <v>0</v>
      </c>
      <c r="CJ31" s="87">
        <f t="shared" si="3"/>
        <v>0</v>
      </c>
      <c r="CK31" s="97">
        <f t="shared" si="7"/>
        <v>0</v>
      </c>
      <c r="CL31" s="97">
        <f t="shared" si="7"/>
        <v>0</v>
      </c>
      <c r="CM31" s="97">
        <f t="shared" si="7"/>
        <v>0</v>
      </c>
      <c r="CN31" s="33"/>
      <c r="CO31" s="33"/>
      <c r="CP31" s="33"/>
      <c r="CQ31" s="33"/>
    </row>
    <row r="32" spans="1:95" s="35" customFormat="1" ht="16.5" hidden="1" customHeight="1" outlineLevel="1">
      <c r="A32" s="102" t="s">
        <v>29</v>
      </c>
      <c r="B32" s="103" t="s">
        <v>28</v>
      </c>
      <c r="C32" s="103" t="s">
        <v>334</v>
      </c>
      <c r="D32" s="104">
        <v>2809</v>
      </c>
      <c r="E32" s="97">
        <f t="shared" si="8"/>
        <v>0</v>
      </c>
      <c r="F32" s="89"/>
      <c r="G32" s="89"/>
      <c r="H32" s="104">
        <v>1831</v>
      </c>
      <c r="I32" s="104">
        <f t="shared" si="0"/>
        <v>0</v>
      </c>
      <c r="J32" s="104"/>
      <c r="K32" s="87"/>
      <c r="L32" s="98" t="str">
        <f t="shared" si="11"/>
        <v/>
      </c>
      <c r="M32" s="98">
        <f t="shared" si="2"/>
        <v>0.65183339266642937</v>
      </c>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1"/>
      <c r="CD32" s="91"/>
      <c r="CE32" s="91"/>
      <c r="CF32" s="91"/>
      <c r="CG32" s="106"/>
      <c r="CH32" s="107"/>
      <c r="CI32" s="87">
        <f t="shared" si="3"/>
        <v>0</v>
      </c>
      <c r="CJ32" s="87">
        <f t="shared" si="3"/>
        <v>0</v>
      </c>
      <c r="CK32" s="97">
        <f t="shared" si="7"/>
        <v>0</v>
      </c>
      <c r="CL32" s="97">
        <f t="shared" si="7"/>
        <v>0</v>
      </c>
      <c r="CM32" s="97">
        <f t="shared" si="7"/>
        <v>0</v>
      </c>
      <c r="CN32" s="33"/>
      <c r="CO32" s="33"/>
      <c r="CP32" s="33"/>
      <c r="CQ32" s="33"/>
    </row>
    <row r="33" spans="1:95" s="30" customFormat="1" collapsed="1">
      <c r="A33" s="94" t="s">
        <v>35</v>
      </c>
      <c r="B33" s="95" t="s">
        <v>31</v>
      </c>
      <c r="C33" s="95" t="s">
        <v>175</v>
      </c>
      <c r="D33" s="96">
        <v>4998</v>
      </c>
      <c r="E33" s="97">
        <f t="shared" si="8"/>
        <v>4000</v>
      </c>
      <c r="F33" s="110">
        <v>3600</v>
      </c>
      <c r="G33" s="110">
        <v>400</v>
      </c>
      <c r="H33" s="96">
        <v>7769</v>
      </c>
      <c r="I33" s="96">
        <f t="shared" si="0"/>
        <v>698.63759599999992</v>
      </c>
      <c r="J33" s="96">
        <f>TT!M40/1000000</f>
        <v>628.77383399999997</v>
      </c>
      <c r="K33" s="96">
        <f>TT!N40/1000000</f>
        <v>69.863761999999994</v>
      </c>
      <c r="L33" s="98">
        <f t="shared" si="11"/>
        <v>1.94225</v>
      </c>
      <c r="M33" s="98">
        <f t="shared" si="2"/>
        <v>1.5544217687074831</v>
      </c>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00"/>
      <c r="CH33" s="101"/>
      <c r="CI33" s="87">
        <f t="shared" si="3"/>
        <v>-2971.2261659999999</v>
      </c>
      <c r="CJ33" s="87">
        <f t="shared" si="3"/>
        <v>-330.13623799999999</v>
      </c>
      <c r="CK33" s="97">
        <f t="shared" si="7"/>
        <v>-3301.362404</v>
      </c>
      <c r="CL33" s="97">
        <f t="shared" si="7"/>
        <v>-2971.2261659999999</v>
      </c>
      <c r="CM33" s="97">
        <f t="shared" si="7"/>
        <v>-330.13623799999999</v>
      </c>
      <c r="CN33" s="23"/>
      <c r="CO33" s="23"/>
      <c r="CP33" s="23"/>
      <c r="CQ33" s="23"/>
    </row>
    <row r="34" spans="1:95" s="35" customFormat="1" ht="16.5" hidden="1" customHeight="1" outlineLevel="1">
      <c r="A34" s="102" t="s">
        <v>47</v>
      </c>
      <c r="B34" s="103" t="s">
        <v>36</v>
      </c>
      <c r="C34" s="103"/>
      <c r="D34" s="104"/>
      <c r="E34" s="97">
        <f t="shared" si="8"/>
        <v>0</v>
      </c>
      <c r="F34" s="111"/>
      <c r="G34" s="111"/>
      <c r="H34" s="104"/>
      <c r="I34" s="104">
        <f t="shared" si="0"/>
        <v>0</v>
      </c>
      <c r="J34" s="104"/>
      <c r="K34" s="87"/>
      <c r="L34" s="98" t="str">
        <f t="shared" si="11"/>
        <v/>
      </c>
      <c r="M34" s="98" t="str">
        <f t="shared" si="2"/>
        <v/>
      </c>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06"/>
      <c r="CH34" s="107"/>
      <c r="CI34" s="87">
        <f t="shared" si="3"/>
        <v>0</v>
      </c>
      <c r="CJ34" s="87">
        <f t="shared" si="3"/>
        <v>0</v>
      </c>
      <c r="CK34" s="97">
        <f t="shared" si="7"/>
        <v>0</v>
      </c>
      <c r="CL34" s="97">
        <f t="shared" si="7"/>
        <v>0</v>
      </c>
      <c r="CM34" s="97">
        <f t="shared" si="7"/>
        <v>0</v>
      </c>
      <c r="CN34" s="33"/>
      <c r="CO34" s="33"/>
      <c r="CP34" s="33"/>
      <c r="CQ34" s="33"/>
    </row>
    <row r="35" spans="1:95" s="35" customFormat="1" ht="16.5" hidden="1" customHeight="1" outlineLevel="1">
      <c r="A35" s="102" t="s">
        <v>29</v>
      </c>
      <c r="B35" s="103" t="s">
        <v>62</v>
      </c>
      <c r="C35" s="103" t="s">
        <v>335</v>
      </c>
      <c r="D35" s="104">
        <v>2139</v>
      </c>
      <c r="E35" s="97">
        <f t="shared" si="8"/>
        <v>0</v>
      </c>
      <c r="F35" s="104"/>
      <c r="G35" s="104"/>
      <c r="H35" s="104">
        <v>3621</v>
      </c>
      <c r="I35" s="104">
        <f t="shared" si="0"/>
        <v>0</v>
      </c>
      <c r="J35" s="104"/>
      <c r="K35" s="87"/>
      <c r="L35" s="98" t="str">
        <f t="shared" si="11"/>
        <v/>
      </c>
      <c r="M35" s="98">
        <f t="shared" si="2"/>
        <v>1.6928471248246844</v>
      </c>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06"/>
      <c r="CH35" s="107"/>
      <c r="CI35" s="87">
        <f t="shared" si="3"/>
        <v>0</v>
      </c>
      <c r="CJ35" s="87">
        <f t="shared" si="3"/>
        <v>0</v>
      </c>
      <c r="CK35" s="97">
        <f t="shared" si="7"/>
        <v>0</v>
      </c>
      <c r="CL35" s="97">
        <f t="shared" si="7"/>
        <v>0</v>
      </c>
      <c r="CM35" s="97">
        <f t="shared" si="7"/>
        <v>0</v>
      </c>
      <c r="CN35" s="33"/>
      <c r="CO35" s="33"/>
      <c r="CP35" s="33"/>
      <c r="CQ35" s="33"/>
    </row>
    <row r="36" spans="1:95" s="35" customFormat="1" ht="16.5" hidden="1" customHeight="1" outlineLevel="1">
      <c r="A36" s="102" t="s">
        <v>29</v>
      </c>
      <c r="B36" s="103" t="s">
        <v>346</v>
      </c>
      <c r="C36" s="103"/>
      <c r="D36" s="104"/>
      <c r="E36" s="97">
        <f t="shared" si="8"/>
        <v>0</v>
      </c>
      <c r="F36" s="104"/>
      <c r="G36" s="104"/>
      <c r="H36" s="104"/>
      <c r="I36" s="104">
        <f t="shared" si="0"/>
        <v>0</v>
      </c>
      <c r="J36" s="104"/>
      <c r="K36" s="87"/>
      <c r="L36" s="98" t="str">
        <f t="shared" si="11"/>
        <v/>
      </c>
      <c r="M36" s="98" t="str">
        <f t="shared" si="2"/>
        <v/>
      </c>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06"/>
      <c r="CH36" s="107"/>
      <c r="CI36" s="87">
        <f t="shared" si="3"/>
        <v>0</v>
      </c>
      <c r="CJ36" s="87">
        <f t="shared" si="3"/>
        <v>0</v>
      </c>
      <c r="CK36" s="97">
        <f t="shared" si="7"/>
        <v>0</v>
      </c>
      <c r="CL36" s="97">
        <f t="shared" si="7"/>
        <v>0</v>
      </c>
      <c r="CM36" s="97">
        <f t="shared" si="7"/>
        <v>0</v>
      </c>
      <c r="CN36" s="33"/>
      <c r="CO36" s="33"/>
      <c r="CP36" s="33"/>
      <c r="CQ36" s="33"/>
    </row>
    <row r="37" spans="1:95" s="35" customFormat="1" ht="16.5" hidden="1" customHeight="1" outlineLevel="1">
      <c r="A37" s="102" t="s">
        <v>29</v>
      </c>
      <c r="B37" s="103" t="s">
        <v>27</v>
      </c>
      <c r="C37" s="103" t="s">
        <v>336</v>
      </c>
      <c r="D37" s="104">
        <v>2872</v>
      </c>
      <c r="E37" s="97">
        <f t="shared" si="8"/>
        <v>0</v>
      </c>
      <c r="F37" s="104"/>
      <c r="G37" s="104"/>
      <c r="H37" s="104">
        <v>4147</v>
      </c>
      <c r="I37" s="104">
        <f t="shared" si="0"/>
        <v>0</v>
      </c>
      <c r="J37" s="104"/>
      <c r="K37" s="87"/>
      <c r="L37" s="98" t="str">
        <f t="shared" si="11"/>
        <v/>
      </c>
      <c r="M37" s="98">
        <f t="shared" si="2"/>
        <v>1.443941504178273</v>
      </c>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06"/>
      <c r="CH37" s="107"/>
      <c r="CI37" s="87">
        <f t="shared" si="3"/>
        <v>0</v>
      </c>
      <c r="CJ37" s="87">
        <f t="shared" si="3"/>
        <v>0</v>
      </c>
      <c r="CK37" s="97">
        <f t="shared" si="7"/>
        <v>0</v>
      </c>
      <c r="CL37" s="97">
        <f t="shared" si="7"/>
        <v>0</v>
      </c>
      <c r="CM37" s="97">
        <f t="shared" si="7"/>
        <v>0</v>
      </c>
      <c r="CN37" s="33"/>
      <c r="CO37" s="33"/>
      <c r="CP37" s="33"/>
      <c r="CQ37" s="33"/>
    </row>
    <row r="38" spans="1:95" s="35" customFormat="1" ht="16.5" hidden="1" customHeight="1" outlineLevel="1">
      <c r="A38" s="102" t="s">
        <v>29</v>
      </c>
      <c r="B38" s="103" t="s">
        <v>28</v>
      </c>
      <c r="C38" s="103" t="s">
        <v>337</v>
      </c>
      <c r="D38" s="104">
        <v>0</v>
      </c>
      <c r="E38" s="97">
        <f t="shared" si="8"/>
        <v>0</v>
      </c>
      <c r="F38" s="111"/>
      <c r="G38" s="111"/>
      <c r="H38" s="104">
        <v>0</v>
      </c>
      <c r="I38" s="104">
        <f t="shared" si="0"/>
        <v>0</v>
      </c>
      <c r="J38" s="104"/>
      <c r="K38" s="87"/>
      <c r="L38" s="98" t="str">
        <f t="shared" si="11"/>
        <v/>
      </c>
      <c r="M38" s="98" t="str">
        <f t="shared" si="2"/>
        <v/>
      </c>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06"/>
      <c r="CH38" s="107"/>
      <c r="CI38" s="87">
        <f t="shared" si="3"/>
        <v>0</v>
      </c>
      <c r="CJ38" s="87">
        <f t="shared" si="3"/>
        <v>0</v>
      </c>
      <c r="CK38" s="97">
        <f t="shared" si="7"/>
        <v>0</v>
      </c>
      <c r="CL38" s="97">
        <f t="shared" si="7"/>
        <v>0</v>
      </c>
      <c r="CM38" s="97">
        <f t="shared" si="7"/>
        <v>0</v>
      </c>
      <c r="CN38" s="33"/>
      <c r="CO38" s="33"/>
      <c r="CP38" s="33"/>
      <c r="CQ38" s="33"/>
    </row>
    <row r="39" spans="1:95" s="30" customFormat="1" collapsed="1">
      <c r="A39" s="94" t="s">
        <v>37</v>
      </c>
      <c r="B39" s="95" t="s">
        <v>169</v>
      </c>
      <c r="C39" s="95" t="s">
        <v>176</v>
      </c>
      <c r="D39" s="96">
        <v>556419</v>
      </c>
      <c r="E39" s="97">
        <f t="shared" si="8"/>
        <v>625000</v>
      </c>
      <c r="F39" s="110">
        <v>122091</v>
      </c>
      <c r="G39" s="110">
        <v>502909</v>
      </c>
      <c r="H39" s="96">
        <v>695019</v>
      </c>
      <c r="I39" s="96">
        <f t="shared" si="0"/>
        <v>261747.543496</v>
      </c>
      <c r="J39" s="96">
        <f>TT!M51/1000000</f>
        <v>52299.653312000002</v>
      </c>
      <c r="K39" s="96">
        <f>TT!N51/1000000</f>
        <v>209447.89018399999</v>
      </c>
      <c r="L39" s="98">
        <f t="shared" si="11"/>
        <v>1.1120304000000001</v>
      </c>
      <c r="M39" s="98">
        <f t="shared" si="2"/>
        <v>1.2490928598771789</v>
      </c>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00"/>
      <c r="CH39" s="101"/>
      <c r="CI39" s="87">
        <f t="shared" si="3"/>
        <v>-69791.346687999991</v>
      </c>
      <c r="CJ39" s="87">
        <f t="shared" si="3"/>
        <v>-293461.10981599998</v>
      </c>
      <c r="CK39" s="97">
        <f t="shared" si="7"/>
        <v>-363252.456504</v>
      </c>
      <c r="CL39" s="97">
        <f t="shared" si="7"/>
        <v>-69791.346687999991</v>
      </c>
      <c r="CM39" s="97">
        <f t="shared" si="7"/>
        <v>-293461.10981599998</v>
      </c>
      <c r="CN39" s="23"/>
      <c r="CO39" s="23"/>
      <c r="CP39" s="23"/>
      <c r="CQ39" s="23"/>
    </row>
    <row r="40" spans="1:95" s="35" customFormat="1" ht="16.5" hidden="1" customHeight="1" outlineLevel="1">
      <c r="A40" s="102" t="s">
        <v>47</v>
      </c>
      <c r="B40" s="103" t="s">
        <v>36</v>
      </c>
      <c r="C40" s="95"/>
      <c r="D40" s="96"/>
      <c r="E40" s="97">
        <f t="shared" si="8"/>
        <v>0</v>
      </c>
      <c r="F40" s="111"/>
      <c r="G40" s="111"/>
      <c r="H40" s="99"/>
      <c r="I40" s="99">
        <f t="shared" si="0"/>
        <v>0</v>
      </c>
      <c r="J40" s="96"/>
      <c r="K40" s="87"/>
      <c r="L40" s="98" t="str">
        <f t="shared" si="11"/>
        <v/>
      </c>
      <c r="M40" s="98" t="str">
        <f t="shared" si="2"/>
        <v/>
      </c>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06"/>
      <c r="CH40" s="101"/>
      <c r="CI40" s="87">
        <f t="shared" si="3"/>
        <v>0</v>
      </c>
      <c r="CJ40" s="87">
        <f t="shared" si="3"/>
        <v>0</v>
      </c>
      <c r="CK40" s="97">
        <f t="shared" si="7"/>
        <v>0</v>
      </c>
      <c r="CL40" s="97">
        <f t="shared" si="7"/>
        <v>0</v>
      </c>
      <c r="CM40" s="97">
        <f t="shared" si="7"/>
        <v>0</v>
      </c>
      <c r="CN40" s="33"/>
      <c r="CO40" s="33"/>
      <c r="CP40" s="33"/>
      <c r="CQ40" s="33"/>
    </row>
    <row r="41" spans="1:95" s="35" customFormat="1" ht="16.5" hidden="1" customHeight="1" outlineLevel="1">
      <c r="A41" s="102" t="s">
        <v>29</v>
      </c>
      <c r="B41" s="103" t="s">
        <v>26</v>
      </c>
      <c r="C41" s="95" t="s">
        <v>198</v>
      </c>
      <c r="D41" s="96">
        <v>390115</v>
      </c>
      <c r="E41" s="97">
        <f t="shared" si="8"/>
        <v>0</v>
      </c>
      <c r="F41" s="111"/>
      <c r="G41" s="111"/>
      <c r="H41" s="96">
        <v>552708</v>
      </c>
      <c r="I41" s="96">
        <f t="shared" si="0"/>
        <v>0</v>
      </c>
      <c r="J41" s="96"/>
      <c r="K41" s="87"/>
      <c r="L41" s="98" t="str">
        <f t="shared" si="11"/>
        <v/>
      </c>
      <c r="M41" s="98">
        <f t="shared" si="2"/>
        <v>1.4167822308806377</v>
      </c>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06"/>
      <c r="CH41" s="101"/>
      <c r="CI41" s="87">
        <f t="shared" si="3"/>
        <v>0</v>
      </c>
      <c r="CJ41" s="87">
        <f t="shared" si="3"/>
        <v>0</v>
      </c>
      <c r="CK41" s="97">
        <f t="shared" si="7"/>
        <v>0</v>
      </c>
      <c r="CL41" s="97">
        <f t="shared" si="7"/>
        <v>0</v>
      </c>
      <c r="CM41" s="97">
        <f t="shared" si="7"/>
        <v>0</v>
      </c>
      <c r="CN41" s="33"/>
      <c r="CO41" s="33"/>
      <c r="CP41" s="33"/>
      <c r="CQ41" s="33"/>
    </row>
    <row r="42" spans="1:95" s="35" customFormat="1" ht="16.5" hidden="1" customHeight="1" outlineLevel="1">
      <c r="A42" s="102" t="s">
        <v>29</v>
      </c>
      <c r="B42" s="103" t="s">
        <v>346</v>
      </c>
      <c r="C42" s="103" t="s">
        <v>347</v>
      </c>
      <c r="D42" s="104">
        <v>1943</v>
      </c>
      <c r="E42" s="97">
        <f t="shared" si="8"/>
        <v>0</v>
      </c>
      <c r="F42" s="111"/>
      <c r="G42" s="111"/>
      <c r="H42" s="104">
        <v>3580</v>
      </c>
      <c r="I42" s="104">
        <f t="shared" si="0"/>
        <v>0</v>
      </c>
      <c r="J42" s="104"/>
      <c r="K42" s="87"/>
      <c r="L42" s="98" t="str">
        <f t="shared" si="11"/>
        <v/>
      </c>
      <c r="M42" s="98">
        <f t="shared" si="2"/>
        <v>1.84251158003088</v>
      </c>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06"/>
      <c r="CH42" s="107"/>
      <c r="CI42" s="87">
        <f t="shared" si="3"/>
        <v>0</v>
      </c>
      <c r="CJ42" s="87">
        <f t="shared" si="3"/>
        <v>0</v>
      </c>
      <c r="CK42" s="97">
        <f t="shared" si="7"/>
        <v>0</v>
      </c>
      <c r="CL42" s="97">
        <f t="shared" si="7"/>
        <v>0</v>
      </c>
      <c r="CM42" s="97">
        <f t="shared" si="7"/>
        <v>0</v>
      </c>
      <c r="CN42" s="33"/>
      <c r="CO42" s="33"/>
      <c r="CP42" s="33"/>
      <c r="CQ42" s="33"/>
    </row>
    <row r="43" spans="1:95" s="35" customFormat="1" ht="16.5" hidden="1" customHeight="1" outlineLevel="1">
      <c r="A43" s="102" t="s">
        <v>29</v>
      </c>
      <c r="B43" s="103" t="s">
        <v>27</v>
      </c>
      <c r="C43" s="95" t="s">
        <v>199</v>
      </c>
      <c r="D43" s="96">
        <v>23269</v>
      </c>
      <c r="E43" s="97">
        <f t="shared" si="8"/>
        <v>0</v>
      </c>
      <c r="F43" s="111"/>
      <c r="G43" s="111"/>
      <c r="H43" s="96">
        <v>34038</v>
      </c>
      <c r="I43" s="96">
        <f t="shared" si="0"/>
        <v>0</v>
      </c>
      <c r="J43" s="96"/>
      <c r="K43" s="87"/>
      <c r="L43" s="98" t="str">
        <f t="shared" si="11"/>
        <v/>
      </c>
      <c r="M43" s="98">
        <f t="shared" si="2"/>
        <v>1.4628045897975848</v>
      </c>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06"/>
      <c r="CH43" s="101"/>
      <c r="CI43" s="87">
        <f t="shared" si="3"/>
        <v>0</v>
      </c>
      <c r="CJ43" s="87">
        <f t="shared" si="3"/>
        <v>0</v>
      </c>
      <c r="CK43" s="97">
        <f t="shared" si="7"/>
        <v>0</v>
      </c>
      <c r="CL43" s="97">
        <f t="shared" si="7"/>
        <v>0</v>
      </c>
      <c r="CM43" s="97">
        <f t="shared" si="7"/>
        <v>0</v>
      </c>
      <c r="CN43" s="33"/>
      <c r="CO43" s="33"/>
      <c r="CP43" s="33"/>
      <c r="CQ43" s="33"/>
    </row>
    <row r="44" spans="1:95" s="35" customFormat="1" ht="16.5" hidden="1" customHeight="1" outlineLevel="1">
      <c r="A44" s="102" t="s">
        <v>29</v>
      </c>
      <c r="B44" s="103" t="s">
        <v>28</v>
      </c>
      <c r="C44" s="95" t="s">
        <v>200</v>
      </c>
      <c r="D44" s="96">
        <v>85403</v>
      </c>
      <c r="E44" s="97">
        <f t="shared" si="8"/>
        <v>0</v>
      </c>
      <c r="F44" s="111"/>
      <c r="G44" s="111"/>
      <c r="H44" s="96">
        <v>104693</v>
      </c>
      <c r="I44" s="96">
        <f t="shared" si="0"/>
        <v>0</v>
      </c>
      <c r="J44" s="96"/>
      <c r="K44" s="87"/>
      <c r="L44" s="98" t="str">
        <f t="shared" si="11"/>
        <v/>
      </c>
      <c r="M44" s="98">
        <f t="shared" si="2"/>
        <v>1.2258702855871573</v>
      </c>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06"/>
      <c r="CH44" s="101"/>
      <c r="CI44" s="87">
        <f t="shared" si="3"/>
        <v>0</v>
      </c>
      <c r="CJ44" s="87">
        <f t="shared" si="3"/>
        <v>0</v>
      </c>
      <c r="CK44" s="97">
        <f t="shared" si="7"/>
        <v>0</v>
      </c>
      <c r="CL44" s="97">
        <f t="shared" si="7"/>
        <v>0</v>
      </c>
      <c r="CM44" s="97">
        <f t="shared" si="7"/>
        <v>0</v>
      </c>
      <c r="CN44" s="33"/>
      <c r="CO44" s="33"/>
      <c r="CP44" s="33"/>
      <c r="CQ44" s="33"/>
    </row>
    <row r="45" spans="1:95" s="30" customFormat="1" collapsed="1">
      <c r="A45" s="94" t="s">
        <v>39</v>
      </c>
      <c r="B45" s="95" t="s">
        <v>44</v>
      </c>
      <c r="C45" s="95" t="s">
        <v>177</v>
      </c>
      <c r="D45" s="96">
        <v>95102</v>
      </c>
      <c r="E45" s="97">
        <f t="shared" si="8"/>
        <v>111000</v>
      </c>
      <c r="F45" s="99">
        <v>11100</v>
      </c>
      <c r="G45" s="99">
        <v>99900</v>
      </c>
      <c r="H45" s="96">
        <v>99554</v>
      </c>
      <c r="I45" s="96">
        <f t="shared" si="0"/>
        <v>42175.205214999994</v>
      </c>
      <c r="J45" s="96">
        <f>TT!M62/1000000</f>
        <v>4217.5195080000003</v>
      </c>
      <c r="K45" s="96">
        <f>TT!N62/1000000</f>
        <v>37957.685706999997</v>
      </c>
      <c r="L45" s="98">
        <f t="shared" si="11"/>
        <v>0.89688288288288287</v>
      </c>
      <c r="M45" s="98">
        <f t="shared" si="2"/>
        <v>1.0468128956278522</v>
      </c>
      <c r="N45" s="97"/>
      <c r="O45" s="97"/>
      <c r="P45" s="97"/>
      <c r="Q45" s="99"/>
      <c r="R45" s="99"/>
      <c r="S45" s="99"/>
      <c r="T45" s="99"/>
      <c r="U45" s="99"/>
      <c r="V45" s="97"/>
      <c r="W45" s="97"/>
      <c r="X45" s="97"/>
      <c r="Y45" s="99"/>
      <c r="Z45" s="99"/>
      <c r="AA45" s="99"/>
      <c r="AB45" s="99"/>
      <c r="AC45" s="97"/>
      <c r="AD45" s="97"/>
      <c r="AE45" s="97"/>
      <c r="AF45" s="99"/>
      <c r="AG45" s="99"/>
      <c r="AH45" s="99"/>
      <c r="AI45" s="99"/>
      <c r="AJ45" s="97"/>
      <c r="AK45" s="97"/>
      <c r="AL45" s="97"/>
      <c r="AM45" s="99"/>
      <c r="AN45" s="99"/>
      <c r="AO45" s="99"/>
      <c r="AP45" s="99"/>
      <c r="AQ45" s="97"/>
      <c r="AR45" s="97"/>
      <c r="AS45" s="97"/>
      <c r="AT45" s="99"/>
      <c r="AU45" s="99"/>
      <c r="AV45" s="99"/>
      <c r="AW45" s="99"/>
      <c r="AX45" s="97"/>
      <c r="AY45" s="97"/>
      <c r="AZ45" s="97"/>
      <c r="BA45" s="99"/>
      <c r="BB45" s="99"/>
      <c r="BC45" s="99"/>
      <c r="BD45" s="99"/>
      <c r="BE45" s="97"/>
      <c r="BF45" s="97"/>
      <c r="BG45" s="97"/>
      <c r="BH45" s="99"/>
      <c r="BI45" s="99"/>
      <c r="BJ45" s="99"/>
      <c r="BK45" s="99"/>
      <c r="BL45" s="97"/>
      <c r="BM45" s="97"/>
      <c r="BN45" s="97"/>
      <c r="BO45" s="99"/>
      <c r="BP45" s="99"/>
      <c r="BQ45" s="99"/>
      <c r="BR45" s="99"/>
      <c r="BS45" s="97"/>
      <c r="BT45" s="97"/>
      <c r="BU45" s="97"/>
      <c r="BV45" s="99"/>
      <c r="BW45" s="99"/>
      <c r="BX45" s="99"/>
      <c r="BY45" s="99"/>
      <c r="BZ45" s="97"/>
      <c r="CA45" s="97"/>
      <c r="CB45" s="97"/>
      <c r="CC45" s="99"/>
      <c r="CD45" s="99"/>
      <c r="CE45" s="99"/>
      <c r="CF45" s="99"/>
      <c r="CG45" s="112"/>
      <c r="CH45" s="101"/>
      <c r="CI45" s="87">
        <f t="shared" si="3"/>
        <v>-6882.4804919999997</v>
      </c>
      <c r="CJ45" s="87">
        <f t="shared" si="3"/>
        <v>-61942.314293000003</v>
      </c>
      <c r="CK45" s="97">
        <f t="shared" si="7"/>
        <v>-68824.794785000006</v>
      </c>
      <c r="CL45" s="97">
        <f t="shared" si="7"/>
        <v>-6882.4804919999997</v>
      </c>
      <c r="CM45" s="97">
        <f t="shared" si="7"/>
        <v>-61942.314293000003</v>
      </c>
      <c r="CN45" s="23"/>
      <c r="CO45" s="23"/>
      <c r="CP45" s="23"/>
      <c r="CQ45" s="23"/>
    </row>
    <row r="46" spans="1:95" s="30" customFormat="1">
      <c r="A46" s="94" t="s">
        <v>41</v>
      </c>
      <c r="B46" s="95" t="s">
        <v>46</v>
      </c>
      <c r="C46" s="95" t="s">
        <v>178</v>
      </c>
      <c r="D46" s="96">
        <v>222088</v>
      </c>
      <c r="E46" s="97">
        <f t="shared" si="8"/>
        <v>97000</v>
      </c>
      <c r="F46" s="99">
        <v>97000</v>
      </c>
      <c r="G46" s="99"/>
      <c r="H46" s="96">
        <v>264434</v>
      </c>
      <c r="I46" s="96">
        <f t="shared" si="0"/>
        <v>28427.512874</v>
      </c>
      <c r="J46" s="96">
        <f>TT!M63/1000000</f>
        <v>28427.512874</v>
      </c>
      <c r="K46" s="87"/>
      <c r="L46" s="98">
        <f t="shared" si="11"/>
        <v>2.7261237113402061</v>
      </c>
      <c r="M46" s="98">
        <f t="shared" si="2"/>
        <v>1.1906721659882569</v>
      </c>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100"/>
      <c r="CH46" s="101"/>
      <c r="CI46" s="87">
        <f t="shared" si="3"/>
        <v>-68572.487125999993</v>
      </c>
      <c r="CJ46" s="87">
        <f t="shared" si="3"/>
        <v>0</v>
      </c>
      <c r="CK46" s="97">
        <f t="shared" si="7"/>
        <v>-68572.487125999993</v>
      </c>
      <c r="CL46" s="97">
        <f t="shared" si="7"/>
        <v>-68572.487125999993</v>
      </c>
      <c r="CM46" s="97">
        <f t="shared" si="7"/>
        <v>0</v>
      </c>
      <c r="CN46" s="23"/>
      <c r="CO46" s="23"/>
      <c r="CP46" s="23"/>
      <c r="CQ46" s="23"/>
    </row>
    <row r="47" spans="1:95" s="30" customFormat="1" ht="16.5" hidden="1" customHeight="1" outlineLevel="1">
      <c r="A47" s="102" t="s">
        <v>47</v>
      </c>
      <c r="B47" s="103" t="s">
        <v>36</v>
      </c>
      <c r="C47" s="95"/>
      <c r="D47" s="96"/>
      <c r="E47" s="97">
        <f t="shared" si="8"/>
        <v>0</v>
      </c>
      <c r="F47" s="99"/>
      <c r="G47" s="99"/>
      <c r="H47" s="96"/>
      <c r="I47" s="96">
        <f t="shared" si="0"/>
        <v>0</v>
      </c>
      <c r="J47" s="96"/>
      <c r="K47" s="87"/>
      <c r="L47" s="98" t="str">
        <f t="shared" si="11"/>
        <v/>
      </c>
      <c r="M47" s="98" t="str">
        <f t="shared" si="2"/>
        <v/>
      </c>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100"/>
      <c r="CH47" s="101"/>
      <c r="CI47" s="87">
        <f t="shared" si="3"/>
        <v>0</v>
      </c>
      <c r="CJ47" s="87">
        <f t="shared" si="3"/>
        <v>0</v>
      </c>
      <c r="CK47" s="97">
        <f t="shared" si="7"/>
        <v>0</v>
      </c>
      <c r="CL47" s="97">
        <f t="shared" si="7"/>
        <v>0</v>
      </c>
      <c r="CM47" s="97">
        <f t="shared" si="7"/>
        <v>0</v>
      </c>
      <c r="CN47" s="23"/>
      <c r="CO47" s="23"/>
      <c r="CP47" s="23"/>
      <c r="CQ47" s="23"/>
    </row>
    <row r="48" spans="1:95" s="35" customFormat="1" ht="16.5" hidden="1" customHeight="1" outlineLevel="1">
      <c r="A48" s="102" t="s">
        <v>29</v>
      </c>
      <c r="B48" s="103" t="s">
        <v>343</v>
      </c>
      <c r="C48" s="103" t="s">
        <v>344</v>
      </c>
      <c r="D48" s="104">
        <v>125600</v>
      </c>
      <c r="E48" s="97">
        <f t="shared" si="8"/>
        <v>0</v>
      </c>
      <c r="F48" s="104"/>
      <c r="G48" s="104"/>
      <c r="H48" s="104">
        <v>126795</v>
      </c>
      <c r="I48" s="104">
        <f t="shared" si="0"/>
        <v>0</v>
      </c>
      <c r="J48" s="104"/>
      <c r="K48" s="87"/>
      <c r="L48" s="98" t="str">
        <f t="shared" si="11"/>
        <v/>
      </c>
      <c r="M48" s="98">
        <f t="shared" si="2"/>
        <v>1.0095143312101911</v>
      </c>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106"/>
      <c r="CH48" s="107"/>
      <c r="CI48" s="87">
        <f t="shared" si="3"/>
        <v>0</v>
      </c>
      <c r="CJ48" s="87">
        <f t="shared" si="3"/>
        <v>0</v>
      </c>
      <c r="CK48" s="97">
        <f t="shared" si="7"/>
        <v>0</v>
      </c>
      <c r="CL48" s="97">
        <f t="shared" si="7"/>
        <v>0</v>
      </c>
      <c r="CM48" s="97">
        <f t="shared" si="7"/>
        <v>0</v>
      </c>
      <c r="CN48" s="33"/>
      <c r="CO48" s="33"/>
      <c r="CP48" s="33"/>
      <c r="CQ48" s="33"/>
    </row>
    <row r="49" spans="1:95" s="35" customFormat="1" ht="25.5" hidden="1" customHeight="1" outlineLevel="1">
      <c r="A49" s="102" t="s">
        <v>29</v>
      </c>
      <c r="B49" s="103" t="s">
        <v>342</v>
      </c>
      <c r="C49" s="103" t="s">
        <v>345</v>
      </c>
      <c r="D49" s="104">
        <v>74400</v>
      </c>
      <c r="E49" s="97">
        <f t="shared" si="8"/>
        <v>0</v>
      </c>
      <c r="F49" s="104"/>
      <c r="G49" s="104"/>
      <c r="H49" s="104">
        <v>75107</v>
      </c>
      <c r="I49" s="104">
        <f t="shared" si="0"/>
        <v>0</v>
      </c>
      <c r="J49" s="104"/>
      <c r="K49" s="87"/>
      <c r="L49" s="98" t="str">
        <f t="shared" si="11"/>
        <v/>
      </c>
      <c r="M49" s="98">
        <f t="shared" si="2"/>
        <v>1.009502688172043</v>
      </c>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106"/>
      <c r="CH49" s="107"/>
      <c r="CI49" s="87">
        <f t="shared" si="3"/>
        <v>0</v>
      </c>
      <c r="CJ49" s="87">
        <f t="shared" si="3"/>
        <v>0</v>
      </c>
      <c r="CK49" s="97">
        <f t="shared" si="7"/>
        <v>0</v>
      </c>
      <c r="CL49" s="97">
        <f t="shared" si="7"/>
        <v>0</v>
      </c>
      <c r="CM49" s="97">
        <f t="shared" si="7"/>
        <v>0</v>
      </c>
      <c r="CN49" s="33"/>
      <c r="CO49" s="33"/>
      <c r="CP49" s="33"/>
      <c r="CQ49" s="33"/>
    </row>
    <row r="50" spans="1:95" s="30" customFormat="1" collapsed="1">
      <c r="A50" s="94" t="s">
        <v>43</v>
      </c>
      <c r="B50" s="95" t="s">
        <v>38</v>
      </c>
      <c r="C50" s="95" t="s">
        <v>179</v>
      </c>
      <c r="D50" s="96">
        <v>74828</v>
      </c>
      <c r="E50" s="97">
        <f t="shared" si="8"/>
        <v>86000</v>
      </c>
      <c r="F50" s="99"/>
      <c r="G50" s="99">
        <v>86000</v>
      </c>
      <c r="H50" s="96">
        <v>84078</v>
      </c>
      <c r="I50" s="96">
        <f t="shared" si="0"/>
        <v>26816.650637999999</v>
      </c>
      <c r="J50" s="96"/>
      <c r="K50" s="97">
        <f>(TT!N66+TT!O66)/1000000</f>
        <v>26816.650637999999</v>
      </c>
      <c r="L50" s="98">
        <f t="shared" si="11"/>
        <v>0.97765116279069764</v>
      </c>
      <c r="M50" s="98">
        <f t="shared" si="2"/>
        <v>1.1236168279253755</v>
      </c>
      <c r="N50" s="97"/>
      <c r="O50" s="97"/>
      <c r="P50" s="97"/>
      <c r="Q50" s="99"/>
      <c r="R50" s="99"/>
      <c r="S50" s="99"/>
      <c r="T50" s="99"/>
      <c r="U50" s="99"/>
      <c r="V50" s="97"/>
      <c r="W50" s="97"/>
      <c r="X50" s="97"/>
      <c r="Y50" s="99"/>
      <c r="Z50" s="99"/>
      <c r="AA50" s="99"/>
      <c r="AB50" s="99"/>
      <c r="AC50" s="97"/>
      <c r="AD50" s="97"/>
      <c r="AE50" s="97"/>
      <c r="AF50" s="99"/>
      <c r="AG50" s="99"/>
      <c r="AH50" s="99"/>
      <c r="AI50" s="99"/>
      <c r="AJ50" s="97"/>
      <c r="AK50" s="97"/>
      <c r="AL50" s="97"/>
      <c r="AM50" s="99"/>
      <c r="AN50" s="99"/>
      <c r="AO50" s="99"/>
      <c r="AP50" s="99"/>
      <c r="AQ50" s="97"/>
      <c r="AR50" s="97"/>
      <c r="AS50" s="97"/>
      <c r="AT50" s="99"/>
      <c r="AU50" s="99"/>
      <c r="AV50" s="99"/>
      <c r="AW50" s="99"/>
      <c r="AX50" s="97"/>
      <c r="AY50" s="97"/>
      <c r="AZ50" s="97"/>
      <c r="BA50" s="99"/>
      <c r="BB50" s="99"/>
      <c r="BC50" s="99"/>
      <c r="BD50" s="99"/>
      <c r="BE50" s="97"/>
      <c r="BF50" s="97"/>
      <c r="BG50" s="97"/>
      <c r="BH50" s="99"/>
      <c r="BI50" s="99"/>
      <c r="BJ50" s="99"/>
      <c r="BK50" s="99"/>
      <c r="BL50" s="97"/>
      <c r="BM50" s="97"/>
      <c r="BN50" s="97"/>
      <c r="BO50" s="99"/>
      <c r="BP50" s="99"/>
      <c r="BQ50" s="99"/>
      <c r="BR50" s="99"/>
      <c r="BS50" s="97"/>
      <c r="BT50" s="97"/>
      <c r="BU50" s="97"/>
      <c r="BV50" s="99"/>
      <c r="BW50" s="99"/>
      <c r="BX50" s="99"/>
      <c r="BY50" s="99"/>
      <c r="BZ50" s="97"/>
      <c r="CA50" s="97"/>
      <c r="CB50" s="97"/>
      <c r="CC50" s="99"/>
      <c r="CD50" s="99"/>
      <c r="CE50" s="99"/>
      <c r="CF50" s="99"/>
      <c r="CG50" s="112"/>
      <c r="CH50" s="101"/>
      <c r="CI50" s="87">
        <f t="shared" si="3"/>
        <v>0</v>
      </c>
      <c r="CJ50" s="87">
        <f t="shared" si="3"/>
        <v>-59183.349362000001</v>
      </c>
      <c r="CK50" s="97">
        <f t="shared" si="7"/>
        <v>-59183.349362000001</v>
      </c>
      <c r="CL50" s="97">
        <f t="shared" si="7"/>
        <v>0</v>
      </c>
      <c r="CM50" s="97">
        <f t="shared" si="7"/>
        <v>-59183.349362000001</v>
      </c>
      <c r="CN50" s="23"/>
      <c r="CO50" s="23"/>
      <c r="CP50" s="23"/>
      <c r="CQ50" s="23"/>
    </row>
    <row r="51" spans="1:95" s="30" customFormat="1">
      <c r="A51" s="94" t="s">
        <v>45</v>
      </c>
      <c r="B51" s="95" t="s">
        <v>208</v>
      </c>
      <c r="C51" s="95" t="s">
        <v>180</v>
      </c>
      <c r="D51" s="96">
        <v>46502</v>
      </c>
      <c r="E51" s="97">
        <f t="shared" si="8"/>
        <v>45000</v>
      </c>
      <c r="F51" s="99">
        <v>18905</v>
      </c>
      <c r="G51" s="99">
        <v>26095</v>
      </c>
      <c r="H51" s="96">
        <v>51526</v>
      </c>
      <c r="I51" s="96">
        <f t="shared" si="0"/>
        <v>14149.210868</v>
      </c>
      <c r="J51" s="96">
        <f>TT!M67/1000000</f>
        <v>4013.945839</v>
      </c>
      <c r="K51" s="97">
        <f>(TT!N67+TT!O67)/1000000</f>
        <v>10135.265029</v>
      </c>
      <c r="L51" s="98">
        <f t="shared" si="11"/>
        <v>1.1450222222222222</v>
      </c>
      <c r="M51" s="98">
        <f t="shared" si="2"/>
        <v>1.1080383639413358</v>
      </c>
      <c r="N51" s="97"/>
      <c r="O51" s="97"/>
      <c r="P51" s="97"/>
      <c r="Q51" s="99"/>
      <c r="R51" s="99"/>
      <c r="S51" s="99"/>
      <c r="T51" s="99"/>
      <c r="U51" s="99"/>
      <c r="V51" s="97"/>
      <c r="W51" s="97"/>
      <c r="X51" s="97"/>
      <c r="Y51" s="99"/>
      <c r="Z51" s="99"/>
      <c r="AA51" s="99"/>
      <c r="AB51" s="99"/>
      <c r="AC51" s="97"/>
      <c r="AD51" s="97"/>
      <c r="AE51" s="97"/>
      <c r="AF51" s="99"/>
      <c r="AG51" s="99"/>
      <c r="AH51" s="99"/>
      <c r="AI51" s="99"/>
      <c r="AJ51" s="97"/>
      <c r="AK51" s="97"/>
      <c r="AL51" s="97"/>
      <c r="AM51" s="99"/>
      <c r="AN51" s="99"/>
      <c r="AO51" s="99"/>
      <c r="AP51" s="99"/>
      <c r="AQ51" s="97"/>
      <c r="AR51" s="97"/>
      <c r="AS51" s="97"/>
      <c r="AT51" s="99"/>
      <c r="AU51" s="99"/>
      <c r="AV51" s="99"/>
      <c r="AW51" s="99"/>
      <c r="AX51" s="97"/>
      <c r="AY51" s="97"/>
      <c r="AZ51" s="97"/>
      <c r="BA51" s="99"/>
      <c r="BB51" s="99"/>
      <c r="BC51" s="99"/>
      <c r="BD51" s="99"/>
      <c r="BE51" s="97"/>
      <c r="BF51" s="97"/>
      <c r="BG51" s="97"/>
      <c r="BH51" s="99"/>
      <c r="BI51" s="99"/>
      <c r="BJ51" s="99"/>
      <c r="BK51" s="99"/>
      <c r="BL51" s="97"/>
      <c r="BM51" s="97"/>
      <c r="BN51" s="97"/>
      <c r="BO51" s="99"/>
      <c r="BP51" s="99"/>
      <c r="BQ51" s="99"/>
      <c r="BR51" s="99"/>
      <c r="BS51" s="97"/>
      <c r="BT51" s="97"/>
      <c r="BU51" s="97"/>
      <c r="BV51" s="99"/>
      <c r="BW51" s="99"/>
      <c r="BX51" s="99"/>
      <c r="BY51" s="99"/>
      <c r="BZ51" s="97"/>
      <c r="CA51" s="97"/>
      <c r="CB51" s="97"/>
      <c r="CC51" s="99"/>
      <c r="CD51" s="99"/>
      <c r="CE51" s="99"/>
      <c r="CF51" s="99"/>
      <c r="CG51" s="112"/>
      <c r="CH51" s="101"/>
      <c r="CI51" s="87">
        <f t="shared" si="3"/>
        <v>-14891.054161</v>
      </c>
      <c r="CJ51" s="87">
        <f t="shared" si="3"/>
        <v>-15959.734971</v>
      </c>
      <c r="CK51" s="97">
        <f t="shared" si="7"/>
        <v>-30850.789131999998</v>
      </c>
      <c r="CL51" s="97">
        <f t="shared" si="7"/>
        <v>-14891.054161</v>
      </c>
      <c r="CM51" s="97">
        <f t="shared" si="7"/>
        <v>-15959.734971</v>
      </c>
      <c r="CN51" s="23"/>
      <c r="CO51" s="23"/>
      <c r="CP51" s="23"/>
      <c r="CQ51" s="23"/>
    </row>
    <row r="52" spans="1:95" s="30" customFormat="1">
      <c r="A52" s="94" t="s">
        <v>48</v>
      </c>
      <c r="B52" s="95" t="s">
        <v>40</v>
      </c>
      <c r="C52" s="95" t="s">
        <v>181</v>
      </c>
      <c r="D52" s="96">
        <v>271</v>
      </c>
      <c r="E52" s="97">
        <f t="shared" si="8"/>
        <v>200</v>
      </c>
      <c r="F52" s="99"/>
      <c r="G52" s="99">
        <v>200</v>
      </c>
      <c r="H52" s="96">
        <v>417</v>
      </c>
      <c r="I52" s="96">
        <f t="shared" si="0"/>
        <v>4.9507199999999996</v>
      </c>
      <c r="J52" s="96"/>
      <c r="K52" s="97">
        <f>TT!O78/1000000</f>
        <v>4.9507199999999996</v>
      </c>
      <c r="L52" s="98">
        <f t="shared" si="11"/>
        <v>2.085</v>
      </c>
      <c r="M52" s="98">
        <f t="shared" si="2"/>
        <v>1.5387453874538746</v>
      </c>
      <c r="N52" s="97"/>
      <c r="O52" s="97"/>
      <c r="P52" s="97"/>
      <c r="Q52" s="99"/>
      <c r="R52" s="99"/>
      <c r="S52" s="99"/>
      <c r="T52" s="99"/>
      <c r="U52" s="99"/>
      <c r="V52" s="97"/>
      <c r="W52" s="97"/>
      <c r="X52" s="97"/>
      <c r="Y52" s="99"/>
      <c r="Z52" s="99"/>
      <c r="AA52" s="99"/>
      <c r="AB52" s="99"/>
      <c r="AC52" s="97"/>
      <c r="AD52" s="97"/>
      <c r="AE52" s="97"/>
      <c r="AF52" s="99"/>
      <c r="AG52" s="99"/>
      <c r="AH52" s="99"/>
      <c r="AI52" s="99"/>
      <c r="AJ52" s="97"/>
      <c r="AK52" s="97"/>
      <c r="AL52" s="97"/>
      <c r="AM52" s="99"/>
      <c r="AN52" s="99"/>
      <c r="AO52" s="99"/>
      <c r="AP52" s="99"/>
      <c r="AQ52" s="97"/>
      <c r="AR52" s="97"/>
      <c r="AS52" s="97"/>
      <c r="AT52" s="99"/>
      <c r="AU52" s="99"/>
      <c r="AV52" s="99"/>
      <c r="AW52" s="99"/>
      <c r="AX52" s="97"/>
      <c r="AY52" s="97"/>
      <c r="AZ52" s="97"/>
      <c r="BA52" s="99"/>
      <c r="BB52" s="99"/>
      <c r="BC52" s="99"/>
      <c r="BD52" s="99"/>
      <c r="BE52" s="97"/>
      <c r="BF52" s="97"/>
      <c r="BG52" s="97"/>
      <c r="BH52" s="99"/>
      <c r="BI52" s="99"/>
      <c r="BJ52" s="99"/>
      <c r="BK52" s="99"/>
      <c r="BL52" s="97"/>
      <c r="BM52" s="97"/>
      <c r="BN52" s="97"/>
      <c r="BO52" s="99"/>
      <c r="BP52" s="99"/>
      <c r="BQ52" s="99"/>
      <c r="BR52" s="99"/>
      <c r="BS52" s="97"/>
      <c r="BT52" s="97"/>
      <c r="BU52" s="97"/>
      <c r="BV52" s="99"/>
      <c r="BW52" s="99"/>
      <c r="BX52" s="99"/>
      <c r="BY52" s="99"/>
      <c r="BZ52" s="97"/>
      <c r="CA52" s="97"/>
      <c r="CB52" s="97"/>
      <c r="CC52" s="99"/>
      <c r="CD52" s="99"/>
      <c r="CE52" s="99"/>
      <c r="CF52" s="99"/>
      <c r="CG52" s="112"/>
      <c r="CH52" s="101"/>
      <c r="CI52" s="87">
        <f t="shared" si="3"/>
        <v>0</v>
      </c>
      <c r="CJ52" s="87">
        <f t="shared" si="3"/>
        <v>-195.04928000000001</v>
      </c>
      <c r="CK52" s="97">
        <f t="shared" si="7"/>
        <v>-195.04928000000001</v>
      </c>
      <c r="CL52" s="97">
        <f t="shared" si="7"/>
        <v>0</v>
      </c>
      <c r="CM52" s="97">
        <f t="shared" si="7"/>
        <v>-195.04928000000001</v>
      </c>
      <c r="CN52" s="23"/>
      <c r="CO52" s="23"/>
      <c r="CP52" s="23"/>
      <c r="CQ52" s="23"/>
    </row>
    <row r="53" spans="1:95" s="30" customFormat="1">
      <c r="A53" s="94" t="s">
        <v>49</v>
      </c>
      <c r="B53" s="95" t="s">
        <v>42</v>
      </c>
      <c r="C53" s="95" t="s">
        <v>182</v>
      </c>
      <c r="D53" s="96">
        <v>3147</v>
      </c>
      <c r="E53" s="97">
        <f t="shared" si="8"/>
        <v>3600</v>
      </c>
      <c r="F53" s="99"/>
      <c r="G53" s="99">
        <v>3600</v>
      </c>
      <c r="H53" s="96">
        <v>3132</v>
      </c>
      <c r="I53" s="96">
        <f t="shared" si="0"/>
        <v>295.99789500000003</v>
      </c>
      <c r="J53" s="96"/>
      <c r="K53" s="97">
        <f>TT!O79/1000000</f>
        <v>295.99789500000003</v>
      </c>
      <c r="L53" s="98">
        <f t="shared" si="11"/>
        <v>0.87</v>
      </c>
      <c r="M53" s="98">
        <f t="shared" si="2"/>
        <v>0.99523355576739747</v>
      </c>
      <c r="N53" s="97"/>
      <c r="O53" s="97"/>
      <c r="P53" s="97"/>
      <c r="Q53" s="99"/>
      <c r="R53" s="99"/>
      <c r="S53" s="99"/>
      <c r="T53" s="99"/>
      <c r="U53" s="99"/>
      <c r="V53" s="97"/>
      <c r="W53" s="97"/>
      <c r="X53" s="97"/>
      <c r="Y53" s="99"/>
      <c r="Z53" s="99"/>
      <c r="AA53" s="99"/>
      <c r="AB53" s="99"/>
      <c r="AC53" s="97"/>
      <c r="AD53" s="97"/>
      <c r="AE53" s="97"/>
      <c r="AF53" s="99"/>
      <c r="AG53" s="99"/>
      <c r="AH53" s="99"/>
      <c r="AI53" s="99"/>
      <c r="AJ53" s="97"/>
      <c r="AK53" s="97"/>
      <c r="AL53" s="97"/>
      <c r="AM53" s="99"/>
      <c r="AN53" s="99"/>
      <c r="AO53" s="99"/>
      <c r="AP53" s="99"/>
      <c r="AQ53" s="97"/>
      <c r="AR53" s="97"/>
      <c r="AS53" s="97"/>
      <c r="AT53" s="99"/>
      <c r="AU53" s="99"/>
      <c r="AV53" s="99"/>
      <c r="AW53" s="99"/>
      <c r="AX53" s="97"/>
      <c r="AY53" s="97"/>
      <c r="AZ53" s="97"/>
      <c r="BA53" s="99"/>
      <c r="BB53" s="99"/>
      <c r="BC53" s="99"/>
      <c r="BD53" s="99"/>
      <c r="BE53" s="97"/>
      <c r="BF53" s="97"/>
      <c r="BG53" s="97"/>
      <c r="BH53" s="99"/>
      <c r="BI53" s="99"/>
      <c r="BJ53" s="99"/>
      <c r="BK53" s="99"/>
      <c r="BL53" s="97"/>
      <c r="BM53" s="97"/>
      <c r="BN53" s="97"/>
      <c r="BO53" s="99"/>
      <c r="BP53" s="99"/>
      <c r="BQ53" s="99"/>
      <c r="BR53" s="99"/>
      <c r="BS53" s="97"/>
      <c r="BT53" s="97"/>
      <c r="BU53" s="97"/>
      <c r="BV53" s="99"/>
      <c r="BW53" s="99"/>
      <c r="BX53" s="99"/>
      <c r="BY53" s="99"/>
      <c r="BZ53" s="97"/>
      <c r="CA53" s="97"/>
      <c r="CB53" s="97"/>
      <c r="CC53" s="99"/>
      <c r="CD53" s="99"/>
      <c r="CE53" s="99"/>
      <c r="CF53" s="99"/>
      <c r="CG53" s="112"/>
      <c r="CH53" s="101"/>
      <c r="CI53" s="87">
        <f t="shared" si="3"/>
        <v>0</v>
      </c>
      <c r="CJ53" s="87">
        <f t="shared" si="3"/>
        <v>-3304.002105</v>
      </c>
      <c r="CK53" s="97">
        <f t="shared" si="7"/>
        <v>-3304.002105</v>
      </c>
      <c r="CL53" s="97">
        <f t="shared" si="7"/>
        <v>0</v>
      </c>
      <c r="CM53" s="97">
        <f t="shared" si="7"/>
        <v>-3304.002105</v>
      </c>
      <c r="CN53" s="23"/>
      <c r="CO53" s="23"/>
      <c r="CP53" s="23"/>
      <c r="CQ53" s="23"/>
    </row>
    <row r="54" spans="1:95" s="30" customFormat="1">
      <c r="A54" s="94" t="s">
        <v>51</v>
      </c>
      <c r="B54" s="95" t="s">
        <v>52</v>
      </c>
      <c r="C54" s="95" t="s">
        <v>183</v>
      </c>
      <c r="D54" s="96">
        <v>110950</v>
      </c>
      <c r="E54" s="97">
        <f t="shared" si="8"/>
        <v>20000</v>
      </c>
      <c r="F54" s="99">
        <v>4000</v>
      </c>
      <c r="G54" s="99">
        <v>16000</v>
      </c>
      <c r="H54" s="96">
        <v>69585.872856000002</v>
      </c>
      <c r="I54" s="96">
        <f t="shared" si="0"/>
        <v>-13152.747778999999</v>
      </c>
      <c r="J54" s="96">
        <f>(TT!M80/1000000)-16094.127144</f>
        <v>-15505.851283</v>
      </c>
      <c r="K54" s="96">
        <f>TT!N80/1000000</f>
        <v>2353.1035040000002</v>
      </c>
      <c r="L54" s="98">
        <f t="shared" si="11"/>
        <v>3.4792936428000001</v>
      </c>
      <c r="M54" s="98">
        <f t="shared" si="2"/>
        <v>0.62718226999549354</v>
      </c>
      <c r="N54" s="97"/>
      <c r="O54" s="97"/>
      <c r="P54" s="97"/>
      <c r="Q54" s="99"/>
      <c r="R54" s="99"/>
      <c r="S54" s="99"/>
      <c r="T54" s="99"/>
      <c r="U54" s="99"/>
      <c r="V54" s="97"/>
      <c r="W54" s="97"/>
      <c r="X54" s="97"/>
      <c r="Y54" s="99"/>
      <c r="Z54" s="99"/>
      <c r="AA54" s="99"/>
      <c r="AB54" s="99"/>
      <c r="AC54" s="97"/>
      <c r="AD54" s="97"/>
      <c r="AE54" s="97"/>
      <c r="AF54" s="99"/>
      <c r="AG54" s="99"/>
      <c r="AH54" s="99"/>
      <c r="AI54" s="99"/>
      <c r="AJ54" s="97"/>
      <c r="AK54" s="97"/>
      <c r="AL54" s="97"/>
      <c r="AM54" s="99"/>
      <c r="AN54" s="99"/>
      <c r="AO54" s="99"/>
      <c r="AP54" s="99"/>
      <c r="AQ54" s="97"/>
      <c r="AR54" s="97"/>
      <c r="AS54" s="97"/>
      <c r="AT54" s="99"/>
      <c r="AU54" s="99"/>
      <c r="AV54" s="99"/>
      <c r="AW54" s="99"/>
      <c r="AX54" s="97"/>
      <c r="AY54" s="97"/>
      <c r="AZ54" s="97"/>
      <c r="BA54" s="99"/>
      <c r="BB54" s="99"/>
      <c r="BC54" s="99"/>
      <c r="BD54" s="99"/>
      <c r="BE54" s="97"/>
      <c r="BF54" s="97"/>
      <c r="BG54" s="97"/>
      <c r="BH54" s="99"/>
      <c r="BI54" s="99"/>
      <c r="BJ54" s="99"/>
      <c r="BK54" s="99"/>
      <c r="BL54" s="97"/>
      <c r="BM54" s="97"/>
      <c r="BN54" s="97"/>
      <c r="BO54" s="99"/>
      <c r="BP54" s="99"/>
      <c r="BQ54" s="99"/>
      <c r="BR54" s="99"/>
      <c r="BS54" s="97"/>
      <c r="BT54" s="97"/>
      <c r="BU54" s="97"/>
      <c r="BV54" s="99"/>
      <c r="BW54" s="99"/>
      <c r="BX54" s="99"/>
      <c r="BY54" s="99"/>
      <c r="BZ54" s="97"/>
      <c r="CA54" s="97"/>
      <c r="CB54" s="97"/>
      <c r="CC54" s="99"/>
      <c r="CD54" s="99"/>
      <c r="CE54" s="99"/>
      <c r="CF54" s="99"/>
      <c r="CG54" s="113"/>
      <c r="CH54" s="114"/>
      <c r="CI54" s="87">
        <f t="shared" si="3"/>
        <v>-19505.851283</v>
      </c>
      <c r="CJ54" s="87">
        <f t="shared" si="3"/>
        <v>-13646.896495999999</v>
      </c>
      <c r="CK54" s="97">
        <f t="shared" si="7"/>
        <v>-33152.747778999998</v>
      </c>
      <c r="CL54" s="97">
        <f t="shared" si="7"/>
        <v>-19505.851283</v>
      </c>
      <c r="CM54" s="97">
        <f t="shared" si="7"/>
        <v>-13646.896495999999</v>
      </c>
      <c r="CN54" s="23"/>
      <c r="CO54" s="23"/>
      <c r="CP54" s="23"/>
      <c r="CQ54" s="23"/>
    </row>
    <row r="55" spans="1:95" s="30" customFormat="1">
      <c r="A55" s="94" t="s">
        <v>203</v>
      </c>
      <c r="B55" s="95" t="s">
        <v>50</v>
      </c>
      <c r="C55" s="95" t="s">
        <v>184</v>
      </c>
      <c r="D55" s="96">
        <v>759186</v>
      </c>
      <c r="E55" s="97">
        <f t="shared" si="8"/>
        <v>200000</v>
      </c>
      <c r="F55" s="99">
        <v>74864</v>
      </c>
      <c r="G55" s="99">
        <v>125136</v>
      </c>
      <c r="H55" s="96">
        <v>291044.93167900003</v>
      </c>
      <c r="I55" s="96">
        <f t="shared" si="0"/>
        <v>-165479.364577</v>
      </c>
      <c r="J55" s="96">
        <f>(TT!M83/1000000)-5056-5526-187837.112042-602-21564.956279</f>
        <v>-194918.21948100001</v>
      </c>
      <c r="K55" s="97">
        <f>(TT!N83+TT!O83)/1000000</f>
        <v>29438.854904</v>
      </c>
      <c r="L55" s="98">
        <f t="shared" si="11"/>
        <v>1.4552246583950001</v>
      </c>
      <c r="M55" s="98">
        <f t="shared" si="2"/>
        <v>0.38336446098716259</v>
      </c>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100"/>
      <c r="CH55" s="101"/>
      <c r="CI55" s="87">
        <f t="shared" si="3"/>
        <v>-269782.21948099998</v>
      </c>
      <c r="CJ55" s="87">
        <f t="shared" si="3"/>
        <v>-95697.145095999993</v>
      </c>
      <c r="CK55" s="97">
        <f t="shared" si="7"/>
        <v>-365479.36457700003</v>
      </c>
      <c r="CL55" s="97">
        <f t="shared" si="7"/>
        <v>-269782.21948099998</v>
      </c>
      <c r="CM55" s="97">
        <f t="shared" si="7"/>
        <v>-95697.145095999993</v>
      </c>
      <c r="CN55" s="23"/>
      <c r="CO55" s="23"/>
      <c r="CP55" s="23"/>
      <c r="CQ55" s="23"/>
    </row>
    <row r="56" spans="1:95" s="30" customFormat="1" ht="21" customHeight="1">
      <c r="A56" s="94" t="s">
        <v>204</v>
      </c>
      <c r="B56" s="95" t="s">
        <v>53</v>
      </c>
      <c r="C56" s="95" t="s">
        <v>185</v>
      </c>
      <c r="D56" s="96">
        <v>12</v>
      </c>
      <c r="E56" s="97">
        <f t="shared" si="8"/>
        <v>0</v>
      </c>
      <c r="F56" s="99"/>
      <c r="G56" s="99"/>
      <c r="H56" s="96">
        <v>68</v>
      </c>
      <c r="I56" s="96">
        <f>J56+K56</f>
        <v>0</v>
      </c>
      <c r="J56" s="97">
        <f>TT!M85/1000000</f>
        <v>0</v>
      </c>
      <c r="K56" s="115"/>
      <c r="L56" s="98" t="str">
        <f t="shared" si="11"/>
        <v/>
      </c>
      <c r="M56" s="98">
        <f t="shared" si="2"/>
        <v>5.666666666666667</v>
      </c>
      <c r="N56" s="97"/>
      <c r="O56" s="97"/>
      <c r="P56" s="97"/>
      <c r="Q56" s="99"/>
      <c r="R56" s="99"/>
      <c r="S56" s="99"/>
      <c r="T56" s="99"/>
      <c r="U56" s="99"/>
      <c r="V56" s="97"/>
      <c r="W56" s="97"/>
      <c r="X56" s="97"/>
      <c r="Y56" s="99"/>
      <c r="Z56" s="99"/>
      <c r="AA56" s="99"/>
      <c r="AB56" s="99"/>
      <c r="AC56" s="97"/>
      <c r="AD56" s="97"/>
      <c r="AE56" s="97"/>
      <c r="AF56" s="99"/>
      <c r="AG56" s="99"/>
      <c r="AH56" s="99"/>
      <c r="AI56" s="99"/>
      <c r="AJ56" s="97"/>
      <c r="AK56" s="97"/>
      <c r="AL56" s="97"/>
      <c r="AM56" s="99"/>
      <c r="AN56" s="99"/>
      <c r="AO56" s="99"/>
      <c r="AP56" s="99"/>
      <c r="AQ56" s="97"/>
      <c r="AR56" s="97"/>
      <c r="AS56" s="97"/>
      <c r="AT56" s="99"/>
      <c r="AU56" s="99"/>
      <c r="AV56" s="99"/>
      <c r="AW56" s="99"/>
      <c r="AX56" s="97"/>
      <c r="AY56" s="97"/>
      <c r="AZ56" s="97"/>
      <c r="BA56" s="99"/>
      <c r="BB56" s="99"/>
      <c r="BC56" s="99"/>
      <c r="BD56" s="99"/>
      <c r="BE56" s="97"/>
      <c r="BF56" s="97"/>
      <c r="BG56" s="97"/>
      <c r="BH56" s="99"/>
      <c r="BI56" s="99"/>
      <c r="BJ56" s="99"/>
      <c r="BK56" s="99"/>
      <c r="BL56" s="97"/>
      <c r="BM56" s="97"/>
      <c r="BN56" s="97"/>
      <c r="BO56" s="99"/>
      <c r="BP56" s="99"/>
      <c r="BQ56" s="99"/>
      <c r="BR56" s="99"/>
      <c r="BS56" s="97"/>
      <c r="BT56" s="97"/>
      <c r="BU56" s="97"/>
      <c r="BV56" s="99"/>
      <c r="BW56" s="99"/>
      <c r="BX56" s="99"/>
      <c r="BY56" s="99"/>
      <c r="BZ56" s="97"/>
      <c r="CA56" s="97"/>
      <c r="CB56" s="97"/>
      <c r="CC56" s="99"/>
      <c r="CD56" s="99"/>
      <c r="CE56" s="99"/>
      <c r="CF56" s="99"/>
      <c r="CG56" s="113"/>
      <c r="CH56" s="101"/>
      <c r="CI56" s="87">
        <f t="shared" si="3"/>
        <v>0</v>
      </c>
      <c r="CJ56" s="87">
        <f t="shared" si="3"/>
        <v>0</v>
      </c>
      <c r="CK56" s="97">
        <f t="shared" si="7"/>
        <v>0</v>
      </c>
      <c r="CL56" s="97">
        <f t="shared" si="7"/>
        <v>0</v>
      </c>
      <c r="CM56" s="97">
        <f t="shared" si="7"/>
        <v>0</v>
      </c>
      <c r="CN56" s="23"/>
      <c r="CO56" s="23"/>
      <c r="CP56" s="23"/>
      <c r="CQ56" s="23"/>
    </row>
    <row r="57" spans="1:95" s="30" customFormat="1">
      <c r="A57" s="94" t="s">
        <v>205</v>
      </c>
      <c r="B57" s="95" t="s">
        <v>65</v>
      </c>
      <c r="C57" s="95" t="s">
        <v>186</v>
      </c>
      <c r="D57" s="96">
        <v>97876</v>
      </c>
      <c r="E57" s="97">
        <f t="shared" si="8"/>
        <v>85000</v>
      </c>
      <c r="F57" s="99">
        <v>85000</v>
      </c>
      <c r="G57" s="99"/>
      <c r="H57" s="96">
        <v>88008</v>
      </c>
      <c r="I57" s="96">
        <f t="shared" si="0"/>
        <v>30818.070801000002</v>
      </c>
      <c r="J57" s="96">
        <f>TT!M86/1000000</f>
        <v>30818.070801000002</v>
      </c>
      <c r="K57" s="97"/>
      <c r="L57" s="98">
        <f t="shared" si="11"/>
        <v>1.0353882352941177</v>
      </c>
      <c r="M57" s="98">
        <f t="shared" si="2"/>
        <v>0.89917855245412559</v>
      </c>
      <c r="N57" s="97"/>
      <c r="O57" s="97"/>
      <c r="P57" s="97"/>
      <c r="Q57" s="99"/>
      <c r="R57" s="99"/>
      <c r="S57" s="99"/>
      <c r="T57" s="99"/>
      <c r="U57" s="99"/>
      <c r="V57" s="97"/>
      <c r="W57" s="97"/>
      <c r="X57" s="97"/>
      <c r="Y57" s="99"/>
      <c r="Z57" s="99"/>
      <c r="AA57" s="99"/>
      <c r="AB57" s="99"/>
      <c r="AC57" s="97"/>
      <c r="AD57" s="97"/>
      <c r="AE57" s="97"/>
      <c r="AF57" s="99"/>
      <c r="AG57" s="99"/>
      <c r="AH57" s="99"/>
      <c r="AI57" s="99"/>
      <c r="AJ57" s="97"/>
      <c r="AK57" s="97"/>
      <c r="AL57" s="97"/>
      <c r="AM57" s="99"/>
      <c r="AN57" s="99"/>
      <c r="AO57" s="99"/>
      <c r="AP57" s="99"/>
      <c r="AQ57" s="97"/>
      <c r="AR57" s="97"/>
      <c r="AS57" s="97"/>
      <c r="AT57" s="99"/>
      <c r="AU57" s="99"/>
      <c r="AV57" s="99"/>
      <c r="AW57" s="99"/>
      <c r="AX57" s="97"/>
      <c r="AY57" s="97"/>
      <c r="AZ57" s="97"/>
      <c r="BA57" s="99"/>
      <c r="BB57" s="99"/>
      <c r="BC57" s="99"/>
      <c r="BD57" s="99"/>
      <c r="BE57" s="97"/>
      <c r="BF57" s="97"/>
      <c r="BG57" s="97"/>
      <c r="BH57" s="99"/>
      <c r="BI57" s="99"/>
      <c r="BJ57" s="99"/>
      <c r="BK57" s="99"/>
      <c r="BL57" s="97"/>
      <c r="BM57" s="97"/>
      <c r="BN57" s="97"/>
      <c r="BO57" s="99"/>
      <c r="BP57" s="99"/>
      <c r="BQ57" s="99"/>
      <c r="BR57" s="99"/>
      <c r="BS57" s="97"/>
      <c r="BT57" s="97"/>
      <c r="BU57" s="97"/>
      <c r="BV57" s="99"/>
      <c r="BW57" s="99"/>
      <c r="BX57" s="99"/>
      <c r="BY57" s="99"/>
      <c r="BZ57" s="97"/>
      <c r="CA57" s="97"/>
      <c r="CB57" s="97"/>
      <c r="CC57" s="99"/>
      <c r="CD57" s="99"/>
      <c r="CE57" s="99"/>
      <c r="CF57" s="99"/>
      <c r="CG57" s="100"/>
      <c r="CH57" s="101"/>
      <c r="CI57" s="87">
        <f t="shared" si="3"/>
        <v>-54181.929198999998</v>
      </c>
      <c r="CJ57" s="87">
        <f t="shared" si="3"/>
        <v>0</v>
      </c>
      <c r="CK57" s="97">
        <f t="shared" si="7"/>
        <v>-54181.929198999998</v>
      </c>
      <c r="CL57" s="97">
        <f t="shared" si="7"/>
        <v>-54181.929198999998</v>
      </c>
      <c r="CM57" s="97">
        <f t="shared" si="7"/>
        <v>0</v>
      </c>
      <c r="CN57" s="23"/>
      <c r="CO57" s="23"/>
      <c r="CP57" s="23"/>
      <c r="CQ57" s="23"/>
    </row>
    <row r="58" spans="1:95" s="30" customFormat="1">
      <c r="A58" s="94" t="s">
        <v>206</v>
      </c>
      <c r="B58" s="116" t="s">
        <v>54</v>
      </c>
      <c r="C58" s="116" t="s">
        <v>187</v>
      </c>
      <c r="D58" s="96">
        <v>83464</v>
      </c>
      <c r="E58" s="97">
        <f t="shared" si="8"/>
        <v>32150</v>
      </c>
      <c r="F58" s="99">
        <v>22650</v>
      </c>
      <c r="G58" s="99">
        <v>9500</v>
      </c>
      <c r="H58" s="96">
        <v>83232</v>
      </c>
      <c r="I58" s="96">
        <f t="shared" si="0"/>
        <v>5759.8981100000001</v>
      </c>
      <c r="J58" s="96">
        <f>TT!M92/1000000</f>
        <v>4395.1730980000002</v>
      </c>
      <c r="K58" s="96">
        <f>TT!N92/1000000</f>
        <v>1364.7250120000001</v>
      </c>
      <c r="L58" s="98">
        <f t="shared" si="11"/>
        <v>2.5888646967340589</v>
      </c>
      <c r="M58" s="98">
        <f t="shared" si="2"/>
        <v>0.99722035847790669</v>
      </c>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2"/>
      <c r="CH58" s="101"/>
      <c r="CI58" s="87">
        <f t="shared" si="3"/>
        <v>-18254.826902000001</v>
      </c>
      <c r="CJ58" s="87">
        <f t="shared" si="3"/>
        <v>-8135.2749880000001</v>
      </c>
      <c r="CK58" s="97">
        <f t="shared" si="7"/>
        <v>-26390.101889999998</v>
      </c>
      <c r="CL58" s="97">
        <f t="shared" si="7"/>
        <v>-18254.826902000001</v>
      </c>
      <c r="CM58" s="97">
        <f t="shared" si="7"/>
        <v>-8135.2749880000001</v>
      </c>
      <c r="CN58" s="23"/>
      <c r="CO58" s="23"/>
      <c r="CP58" s="23"/>
      <c r="CQ58" s="23"/>
    </row>
    <row r="59" spans="1:95" s="30" customFormat="1">
      <c r="A59" s="94" t="s">
        <v>207</v>
      </c>
      <c r="B59" s="95" t="s">
        <v>66</v>
      </c>
      <c r="C59" s="95" t="s">
        <v>188</v>
      </c>
      <c r="D59" s="96">
        <v>68845</v>
      </c>
      <c r="E59" s="97">
        <f t="shared" si="8"/>
        <v>39000</v>
      </c>
      <c r="F59" s="110">
        <v>23190</v>
      </c>
      <c r="G59" s="110">
        <v>15810</v>
      </c>
      <c r="H59" s="96">
        <v>92399.162985999996</v>
      </c>
      <c r="I59" s="96">
        <f t="shared" si="0"/>
        <v>9064.912472</v>
      </c>
      <c r="J59" s="96">
        <f>(TT!M102/1000000)-684.837014</f>
        <v>7341.3252220000004</v>
      </c>
      <c r="K59" s="97">
        <f>(TT!N102+TT!O102)/1000000</f>
        <v>1723.58725</v>
      </c>
      <c r="L59" s="98">
        <f t="shared" si="11"/>
        <v>2.3692093073333331</v>
      </c>
      <c r="M59" s="98">
        <f t="shared" si="2"/>
        <v>1.3421332411358848</v>
      </c>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00"/>
      <c r="CH59" s="101"/>
      <c r="CI59" s="87">
        <f t="shared" si="3"/>
        <v>-15848.674778000001</v>
      </c>
      <c r="CJ59" s="87">
        <f t="shared" si="3"/>
        <v>-14086.41275</v>
      </c>
      <c r="CK59" s="97">
        <f t="shared" si="7"/>
        <v>-29935.087528</v>
      </c>
      <c r="CL59" s="97">
        <f t="shared" si="7"/>
        <v>-15848.674778000001</v>
      </c>
      <c r="CM59" s="97">
        <f t="shared" si="7"/>
        <v>-14086.41275</v>
      </c>
      <c r="CN59" s="23"/>
      <c r="CO59" s="23"/>
      <c r="CP59" s="23"/>
      <c r="CQ59" s="23"/>
    </row>
    <row r="60" spans="1:95" s="30" customFormat="1">
      <c r="A60" s="94" t="s">
        <v>209</v>
      </c>
      <c r="B60" s="95" t="s">
        <v>70</v>
      </c>
      <c r="C60" s="95" t="s">
        <v>189</v>
      </c>
      <c r="D60" s="96">
        <v>2069</v>
      </c>
      <c r="E60" s="97">
        <f t="shared" si="8"/>
        <v>2000</v>
      </c>
      <c r="F60" s="99"/>
      <c r="G60" s="99">
        <v>2000</v>
      </c>
      <c r="H60" s="96">
        <v>884</v>
      </c>
      <c r="I60" s="96">
        <f t="shared" si="0"/>
        <v>118.479924</v>
      </c>
      <c r="J60" s="96"/>
      <c r="K60" s="97">
        <f>TT!O115/1000000</f>
        <v>118.479924</v>
      </c>
      <c r="L60" s="98">
        <f t="shared" si="11"/>
        <v>0.442</v>
      </c>
      <c r="M60" s="98">
        <f t="shared" si="2"/>
        <v>0.42725954567423874</v>
      </c>
      <c r="N60" s="97"/>
      <c r="O60" s="97"/>
      <c r="P60" s="97"/>
      <c r="Q60" s="99"/>
      <c r="R60" s="99"/>
      <c r="S60" s="99"/>
      <c r="T60" s="99"/>
      <c r="U60" s="99"/>
      <c r="V60" s="97"/>
      <c r="W60" s="97"/>
      <c r="X60" s="97"/>
      <c r="Y60" s="99"/>
      <c r="Z60" s="99"/>
      <c r="AA60" s="99"/>
      <c r="AB60" s="99"/>
      <c r="AC60" s="97"/>
      <c r="AD60" s="97"/>
      <c r="AE60" s="97"/>
      <c r="AF60" s="99"/>
      <c r="AG60" s="99"/>
      <c r="AH60" s="99"/>
      <c r="AI60" s="99"/>
      <c r="AJ60" s="97"/>
      <c r="AK60" s="97"/>
      <c r="AL60" s="97"/>
      <c r="AM60" s="99"/>
      <c r="AN60" s="99"/>
      <c r="AO60" s="99"/>
      <c r="AP60" s="99"/>
      <c r="AQ60" s="97"/>
      <c r="AR60" s="97"/>
      <c r="AS60" s="97"/>
      <c r="AT60" s="99"/>
      <c r="AU60" s="99"/>
      <c r="AV60" s="99"/>
      <c r="AW60" s="99"/>
      <c r="AX60" s="97"/>
      <c r="AY60" s="97"/>
      <c r="AZ60" s="97"/>
      <c r="BA60" s="99"/>
      <c r="BB60" s="99"/>
      <c r="BC60" s="99"/>
      <c r="BD60" s="99"/>
      <c r="BE60" s="97"/>
      <c r="BF60" s="97"/>
      <c r="BG60" s="97"/>
      <c r="BH60" s="99"/>
      <c r="BI60" s="99"/>
      <c r="BJ60" s="99"/>
      <c r="BK60" s="99"/>
      <c r="BL60" s="97"/>
      <c r="BM60" s="97"/>
      <c r="BN60" s="97"/>
      <c r="BO60" s="99"/>
      <c r="BP60" s="99"/>
      <c r="BQ60" s="99"/>
      <c r="BR60" s="99"/>
      <c r="BS60" s="97"/>
      <c r="BT60" s="97"/>
      <c r="BU60" s="97"/>
      <c r="BV60" s="99"/>
      <c r="BW60" s="99"/>
      <c r="BX60" s="99"/>
      <c r="BY60" s="99"/>
      <c r="BZ60" s="97"/>
      <c r="CA60" s="97"/>
      <c r="CB60" s="97"/>
      <c r="CC60" s="99"/>
      <c r="CD60" s="99"/>
      <c r="CE60" s="99"/>
      <c r="CF60" s="99"/>
      <c r="CG60" s="112"/>
      <c r="CH60" s="101"/>
      <c r="CI60" s="87">
        <f t="shared" si="3"/>
        <v>0</v>
      </c>
      <c r="CJ60" s="87">
        <f t="shared" si="3"/>
        <v>-1881.520076</v>
      </c>
      <c r="CK60" s="97">
        <f t="shared" si="7"/>
        <v>-1881.520076</v>
      </c>
      <c r="CL60" s="97">
        <f t="shared" si="7"/>
        <v>0</v>
      </c>
      <c r="CM60" s="97">
        <f t="shared" si="7"/>
        <v>-1881.520076</v>
      </c>
      <c r="CN60" s="23"/>
      <c r="CO60" s="23"/>
      <c r="CP60" s="23"/>
      <c r="CQ60" s="23"/>
    </row>
    <row r="61" spans="1:95" s="30" customFormat="1">
      <c r="A61" s="94" t="s">
        <v>323</v>
      </c>
      <c r="B61" s="95" t="s">
        <v>318</v>
      </c>
      <c r="C61" s="95" t="s">
        <v>190</v>
      </c>
      <c r="D61" s="96">
        <v>3965</v>
      </c>
      <c r="E61" s="97">
        <f t="shared" si="8"/>
        <v>2000</v>
      </c>
      <c r="F61" s="99">
        <v>2000</v>
      </c>
      <c r="G61" s="99"/>
      <c r="H61" s="96">
        <v>1925</v>
      </c>
      <c r="I61" s="96">
        <f t="shared" si="0"/>
        <v>92.884743</v>
      </c>
      <c r="J61" s="97">
        <f>TT!M117/1000000</f>
        <v>92.884743</v>
      </c>
      <c r="K61" s="115"/>
      <c r="L61" s="98">
        <f t="shared" si="11"/>
        <v>0.96250000000000002</v>
      </c>
      <c r="M61" s="98">
        <f t="shared" si="2"/>
        <v>0.4854981084489281</v>
      </c>
      <c r="N61" s="97"/>
      <c r="O61" s="97"/>
      <c r="P61" s="97"/>
      <c r="Q61" s="99"/>
      <c r="R61" s="99"/>
      <c r="S61" s="99"/>
      <c r="T61" s="99"/>
      <c r="U61" s="99"/>
      <c r="V61" s="97"/>
      <c r="W61" s="97"/>
      <c r="X61" s="97"/>
      <c r="Y61" s="99"/>
      <c r="Z61" s="99"/>
      <c r="AA61" s="99"/>
      <c r="AB61" s="99"/>
      <c r="AC61" s="97"/>
      <c r="AD61" s="97"/>
      <c r="AE61" s="97"/>
      <c r="AF61" s="99"/>
      <c r="AG61" s="99"/>
      <c r="AH61" s="99"/>
      <c r="AI61" s="99"/>
      <c r="AJ61" s="97"/>
      <c r="AK61" s="97"/>
      <c r="AL61" s="97"/>
      <c r="AM61" s="99"/>
      <c r="AN61" s="99"/>
      <c r="AO61" s="99"/>
      <c r="AP61" s="99"/>
      <c r="AQ61" s="97"/>
      <c r="AR61" s="97"/>
      <c r="AS61" s="97"/>
      <c r="AT61" s="99"/>
      <c r="AU61" s="99"/>
      <c r="AV61" s="99"/>
      <c r="AW61" s="99"/>
      <c r="AX61" s="97"/>
      <c r="AY61" s="97"/>
      <c r="AZ61" s="97"/>
      <c r="BA61" s="99"/>
      <c r="BB61" s="99"/>
      <c r="BC61" s="99"/>
      <c r="BD61" s="99"/>
      <c r="BE61" s="97"/>
      <c r="BF61" s="97"/>
      <c r="BG61" s="97"/>
      <c r="BH61" s="99"/>
      <c r="BI61" s="99"/>
      <c r="BJ61" s="99"/>
      <c r="BK61" s="99"/>
      <c r="BL61" s="97"/>
      <c r="BM61" s="97"/>
      <c r="BN61" s="97"/>
      <c r="BO61" s="99"/>
      <c r="BP61" s="99"/>
      <c r="BQ61" s="99"/>
      <c r="BR61" s="99"/>
      <c r="BS61" s="97"/>
      <c r="BT61" s="97"/>
      <c r="BU61" s="97"/>
      <c r="BV61" s="99"/>
      <c r="BW61" s="99"/>
      <c r="BX61" s="99"/>
      <c r="BY61" s="99"/>
      <c r="BZ61" s="97"/>
      <c r="CA61" s="97"/>
      <c r="CB61" s="97"/>
      <c r="CC61" s="99"/>
      <c r="CD61" s="99"/>
      <c r="CE61" s="99"/>
      <c r="CF61" s="99"/>
      <c r="CG61" s="112"/>
      <c r="CH61" s="101"/>
      <c r="CI61" s="87">
        <f t="shared" si="3"/>
        <v>-1907.1152569999999</v>
      </c>
      <c r="CJ61" s="87">
        <f t="shared" si="3"/>
        <v>0</v>
      </c>
      <c r="CK61" s="97">
        <f t="shared" si="7"/>
        <v>-1907.1152569999999</v>
      </c>
      <c r="CL61" s="97">
        <f t="shared" si="7"/>
        <v>-1907.1152569999999</v>
      </c>
      <c r="CM61" s="97">
        <f t="shared" si="7"/>
        <v>0</v>
      </c>
      <c r="CN61" s="23"/>
      <c r="CO61" s="23"/>
      <c r="CP61" s="23"/>
      <c r="CQ61" s="23"/>
    </row>
    <row r="62" spans="1:95" s="30" customFormat="1" ht="38.25">
      <c r="A62" s="94" t="s">
        <v>354</v>
      </c>
      <c r="B62" s="95" t="s">
        <v>355</v>
      </c>
      <c r="C62" s="95"/>
      <c r="D62" s="96"/>
      <c r="E62" s="97">
        <f t="shared" si="8"/>
        <v>898000</v>
      </c>
      <c r="F62" s="99">
        <v>898000</v>
      </c>
      <c r="G62" s="99"/>
      <c r="H62" s="96">
        <f>5056+5526+187837.112042+16094.127144+684.837014+602+21564.956279</f>
        <v>237365.03247899999</v>
      </c>
      <c r="I62" s="96">
        <f t="shared" si="0"/>
        <v>237365.03247899999</v>
      </c>
      <c r="J62" s="96">
        <f>5056+5526+187837.112042+16094.127144+684.837014+602+21564.956279</f>
        <v>237365.03247899999</v>
      </c>
      <c r="K62" s="87"/>
      <c r="L62" s="98">
        <f t="shared" si="11"/>
        <v>0.26432631679175944</v>
      </c>
      <c r="M62" s="98" t="str">
        <f t="shared" si="2"/>
        <v/>
      </c>
      <c r="N62" s="97"/>
      <c r="O62" s="97"/>
      <c r="P62" s="97"/>
      <c r="Q62" s="99"/>
      <c r="R62" s="99"/>
      <c r="S62" s="99"/>
      <c r="T62" s="99"/>
      <c r="U62" s="99"/>
      <c r="V62" s="97"/>
      <c r="W62" s="97"/>
      <c r="X62" s="97"/>
      <c r="Y62" s="99"/>
      <c r="Z62" s="99"/>
      <c r="AA62" s="99"/>
      <c r="AB62" s="99"/>
      <c r="AC62" s="97"/>
      <c r="AD62" s="97"/>
      <c r="AE62" s="97"/>
      <c r="AF62" s="99"/>
      <c r="AG62" s="99"/>
      <c r="AH62" s="99"/>
      <c r="AI62" s="99"/>
      <c r="AJ62" s="97"/>
      <c r="AK62" s="97"/>
      <c r="AL62" s="97"/>
      <c r="AM62" s="99"/>
      <c r="AN62" s="99"/>
      <c r="AO62" s="99"/>
      <c r="AP62" s="99"/>
      <c r="AQ62" s="97"/>
      <c r="AR62" s="97"/>
      <c r="AS62" s="97"/>
      <c r="AT62" s="99"/>
      <c r="AU62" s="99"/>
      <c r="AV62" s="99"/>
      <c r="AW62" s="99"/>
      <c r="AX62" s="97"/>
      <c r="AY62" s="97"/>
      <c r="AZ62" s="97"/>
      <c r="BA62" s="99"/>
      <c r="BB62" s="99"/>
      <c r="BC62" s="99"/>
      <c r="BD62" s="99"/>
      <c r="BE62" s="97"/>
      <c r="BF62" s="97"/>
      <c r="BG62" s="97"/>
      <c r="BH62" s="99"/>
      <c r="BI62" s="99"/>
      <c r="BJ62" s="99"/>
      <c r="BK62" s="99"/>
      <c r="BL62" s="97"/>
      <c r="BM62" s="97"/>
      <c r="BN62" s="97"/>
      <c r="BO62" s="99"/>
      <c r="BP62" s="99"/>
      <c r="BQ62" s="99"/>
      <c r="BR62" s="99"/>
      <c r="BS62" s="97"/>
      <c r="BT62" s="97"/>
      <c r="BU62" s="97"/>
      <c r="BV62" s="99"/>
      <c r="BW62" s="99"/>
      <c r="BX62" s="99"/>
      <c r="BY62" s="99"/>
      <c r="BZ62" s="97"/>
      <c r="CA62" s="97"/>
      <c r="CB62" s="97"/>
      <c r="CC62" s="99"/>
      <c r="CD62" s="99"/>
      <c r="CE62" s="99"/>
      <c r="CF62" s="99"/>
      <c r="CG62" s="112"/>
      <c r="CH62" s="114"/>
      <c r="CI62" s="87">
        <f t="shared" si="3"/>
        <v>-660634.96752099996</v>
      </c>
      <c r="CJ62" s="87">
        <f t="shared" si="3"/>
        <v>0</v>
      </c>
      <c r="CK62" s="97">
        <f t="shared" si="7"/>
        <v>-660634.96752099996</v>
      </c>
      <c r="CL62" s="97">
        <f t="shared" si="7"/>
        <v>-660634.96752099996</v>
      </c>
      <c r="CM62" s="97">
        <f t="shared" si="7"/>
        <v>0</v>
      </c>
      <c r="CN62" s="23"/>
      <c r="CO62" s="23"/>
      <c r="CP62" s="23"/>
      <c r="CQ62" s="23"/>
    </row>
    <row r="63" spans="1:95" s="30" customFormat="1" ht="14.25" customHeight="1">
      <c r="A63" s="117"/>
      <c r="B63" s="118"/>
      <c r="C63" s="119"/>
      <c r="D63" s="120"/>
      <c r="E63" s="120"/>
      <c r="F63" s="121"/>
      <c r="G63" s="121"/>
      <c r="H63" s="122"/>
      <c r="I63" s="122"/>
      <c r="J63" s="122"/>
      <c r="K63" s="122"/>
      <c r="L63" s="123"/>
      <c r="M63" s="123"/>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4"/>
      <c r="CD63" s="124"/>
      <c r="CE63" s="124"/>
      <c r="CF63" s="124"/>
      <c r="CG63" s="125"/>
      <c r="CH63" s="126"/>
      <c r="CI63" s="127"/>
      <c r="CJ63" s="127"/>
      <c r="CK63" s="128"/>
      <c r="CL63" s="128"/>
      <c r="CM63" s="129"/>
      <c r="CN63" s="23"/>
      <c r="CO63" s="23"/>
      <c r="CP63" s="23"/>
      <c r="CQ63" s="23"/>
    </row>
    <row r="64" spans="1:95" ht="18" customHeight="1">
      <c r="B64" s="53"/>
      <c r="C64" s="53"/>
      <c r="D64" s="53"/>
      <c r="E64" s="53"/>
      <c r="F64" s="53"/>
      <c r="G64" s="53"/>
      <c r="H64" s="53"/>
      <c r="I64" s="53"/>
      <c r="J64" s="53"/>
      <c r="K64" s="53"/>
      <c r="L64" s="53"/>
      <c r="M64" s="53"/>
    </row>
    <row r="65" spans="1:86">
      <c r="B65" s="370"/>
      <c r="C65" s="370"/>
      <c r="D65" s="370"/>
      <c r="E65" s="370"/>
      <c r="F65" s="370"/>
      <c r="G65" s="370"/>
      <c r="H65" s="370"/>
      <c r="I65" s="370"/>
      <c r="J65" s="370"/>
      <c r="K65" s="370"/>
      <c r="L65" s="370"/>
      <c r="M65" s="370"/>
    </row>
    <row r="66" spans="1:86" s="30" customFormat="1" ht="39" customHeight="1">
      <c r="A66" s="36"/>
      <c r="B66" s="370"/>
      <c r="C66" s="370"/>
      <c r="D66" s="370"/>
      <c r="E66" s="370"/>
      <c r="F66" s="370"/>
      <c r="G66" s="370"/>
      <c r="H66" s="370"/>
      <c r="I66" s="370"/>
      <c r="J66" s="370"/>
      <c r="K66" s="370"/>
      <c r="L66" s="370"/>
      <c r="M66" s="370"/>
      <c r="Q66" s="37"/>
      <c r="R66" s="37"/>
      <c r="S66" s="37"/>
      <c r="T66" s="37"/>
      <c r="U66" s="37"/>
      <c r="Y66" s="23"/>
      <c r="Z66" s="23"/>
      <c r="AA66" s="23"/>
      <c r="AB66" s="23"/>
      <c r="AF66" s="23"/>
      <c r="AG66" s="23"/>
      <c r="AH66" s="23"/>
      <c r="AI66" s="23"/>
      <c r="AM66" s="23"/>
      <c r="AN66" s="23"/>
      <c r="AO66" s="23"/>
      <c r="AP66" s="23"/>
      <c r="AT66" s="23"/>
      <c r="AU66" s="23"/>
      <c r="AV66" s="23"/>
      <c r="AW66" s="23"/>
      <c r="BA66" s="23"/>
      <c r="BB66" s="23"/>
      <c r="BC66" s="23"/>
      <c r="BD66" s="23"/>
      <c r="BH66" s="23"/>
      <c r="BI66" s="23"/>
      <c r="BJ66" s="23"/>
      <c r="BK66" s="23"/>
      <c r="BO66" s="23"/>
      <c r="BP66" s="23"/>
      <c r="BQ66" s="23"/>
      <c r="BR66" s="23"/>
      <c r="BV66" s="23"/>
      <c r="BW66" s="23"/>
      <c r="BX66" s="23"/>
      <c r="BY66" s="23"/>
      <c r="CC66" s="23"/>
      <c r="CD66" s="23"/>
      <c r="CE66" s="23"/>
      <c r="CF66" s="23"/>
      <c r="CG66" s="61"/>
      <c r="CH66" s="62"/>
    </row>
    <row r="67" spans="1:86" s="30" customFormat="1">
      <c r="A67" s="38"/>
      <c r="B67" s="39"/>
      <c r="C67" s="40"/>
      <c r="D67" s="39"/>
      <c r="H67" s="55"/>
      <c r="I67" s="55"/>
      <c r="J67" s="55"/>
      <c r="K67" s="55"/>
      <c r="M67" s="41"/>
      <c r="Q67" s="37"/>
      <c r="R67" s="37"/>
      <c r="S67" s="37"/>
      <c r="T67" s="37"/>
      <c r="U67" s="37"/>
      <c r="Y67" s="37"/>
      <c r="Z67" s="37"/>
      <c r="AA67" s="37"/>
      <c r="AB67" s="37"/>
      <c r="AF67" s="37"/>
      <c r="AG67" s="37"/>
      <c r="AH67" s="37"/>
      <c r="AI67" s="37"/>
      <c r="AM67" s="37"/>
      <c r="AN67" s="37"/>
      <c r="AO67" s="37"/>
      <c r="AP67" s="37"/>
      <c r="AT67" s="37"/>
      <c r="AU67" s="37"/>
      <c r="AV67" s="37"/>
      <c r="AW67" s="37"/>
      <c r="BA67" s="37"/>
      <c r="BB67" s="37"/>
      <c r="BC67" s="37"/>
      <c r="BD67" s="37"/>
      <c r="BH67" s="37"/>
      <c r="BI67" s="37"/>
      <c r="BJ67" s="37"/>
      <c r="BK67" s="37"/>
      <c r="BO67" s="37"/>
      <c r="BP67" s="37"/>
      <c r="BQ67" s="37"/>
      <c r="BR67" s="37"/>
      <c r="BV67" s="37"/>
      <c r="BW67" s="37"/>
      <c r="BX67" s="37"/>
      <c r="BY67" s="37"/>
      <c r="CC67" s="37"/>
      <c r="CD67" s="37"/>
      <c r="CE67" s="37"/>
      <c r="CF67" s="37"/>
      <c r="CG67" s="61"/>
      <c r="CH67" s="62"/>
    </row>
    <row r="68" spans="1:86" s="30" customFormat="1">
      <c r="A68" s="38"/>
      <c r="B68" s="39"/>
      <c r="C68" s="40"/>
      <c r="D68" s="39"/>
      <c r="H68" s="56"/>
      <c r="I68" s="56"/>
      <c r="J68" s="56"/>
      <c r="K68" s="56"/>
      <c r="M68" s="37"/>
      <c r="Q68" s="37"/>
      <c r="R68" s="37"/>
      <c r="S68" s="37"/>
      <c r="T68" s="37"/>
      <c r="U68" s="37"/>
      <c r="Y68" s="37"/>
      <c r="Z68" s="37"/>
      <c r="AA68" s="37"/>
      <c r="AB68" s="37"/>
      <c r="AF68" s="37"/>
      <c r="AG68" s="37"/>
      <c r="AH68" s="37"/>
      <c r="AI68" s="37"/>
      <c r="AM68" s="37"/>
      <c r="AN68" s="37"/>
      <c r="AO68" s="37"/>
      <c r="AP68" s="37"/>
      <c r="AT68" s="37"/>
      <c r="AU68" s="37"/>
      <c r="AV68" s="37"/>
      <c r="AW68" s="37"/>
      <c r="BA68" s="37"/>
      <c r="BB68" s="37"/>
      <c r="BC68" s="37"/>
      <c r="BD68" s="37"/>
      <c r="BH68" s="37"/>
      <c r="BI68" s="37"/>
      <c r="BJ68" s="37"/>
      <c r="BK68" s="37"/>
      <c r="BO68" s="37"/>
      <c r="BP68" s="37"/>
      <c r="BQ68" s="37"/>
      <c r="BR68" s="37"/>
      <c r="BV68" s="37"/>
      <c r="BW68" s="37"/>
      <c r="BX68" s="37"/>
      <c r="BY68" s="37"/>
      <c r="CC68" s="37"/>
      <c r="CD68" s="37"/>
      <c r="CE68" s="37"/>
      <c r="CF68" s="37"/>
      <c r="CG68" s="61"/>
      <c r="CH68" s="62"/>
    </row>
    <row r="69" spans="1:86" s="30" customFormat="1">
      <c r="A69" s="38"/>
      <c r="B69" s="39"/>
      <c r="C69" s="40"/>
      <c r="D69" s="39"/>
      <c r="H69" s="55"/>
      <c r="I69" s="55"/>
      <c r="J69" s="55"/>
      <c r="K69" s="55"/>
      <c r="M69" s="41"/>
      <c r="Q69" s="37"/>
      <c r="R69" s="37"/>
      <c r="S69" s="37"/>
      <c r="T69" s="37"/>
      <c r="U69" s="37"/>
      <c r="Y69" s="37"/>
      <c r="Z69" s="37"/>
      <c r="AA69" s="37"/>
      <c r="AB69" s="37"/>
      <c r="AF69" s="37"/>
      <c r="AG69" s="37"/>
      <c r="AH69" s="37"/>
      <c r="AI69" s="37"/>
      <c r="AM69" s="37"/>
      <c r="AN69" s="37"/>
      <c r="AO69" s="37"/>
      <c r="AP69" s="37"/>
      <c r="AT69" s="37"/>
      <c r="AU69" s="37"/>
      <c r="AV69" s="37"/>
      <c r="AW69" s="37"/>
      <c r="BA69" s="37"/>
      <c r="BB69" s="37"/>
      <c r="BC69" s="37"/>
      <c r="BD69" s="37"/>
      <c r="BH69" s="37"/>
      <c r="BI69" s="37"/>
      <c r="BJ69" s="37"/>
      <c r="BK69" s="37"/>
      <c r="BO69" s="37"/>
      <c r="BP69" s="37"/>
      <c r="BQ69" s="37"/>
      <c r="BR69" s="37"/>
      <c r="BV69" s="37"/>
      <c r="BW69" s="37"/>
      <c r="BX69" s="37"/>
      <c r="BY69" s="37"/>
      <c r="CC69" s="37"/>
      <c r="CD69" s="37"/>
      <c r="CE69" s="37"/>
      <c r="CF69" s="37"/>
      <c r="CG69" s="61"/>
      <c r="CH69" s="62"/>
    </row>
    <row r="70" spans="1:86" s="30" customFormat="1">
      <c r="A70" s="38"/>
      <c r="B70" s="39"/>
      <c r="C70" s="40"/>
      <c r="D70" s="39"/>
      <c r="H70" s="55"/>
      <c r="I70" s="55"/>
      <c r="J70" s="55"/>
      <c r="K70" s="55"/>
      <c r="M70" s="41"/>
      <c r="Q70" s="37"/>
      <c r="R70" s="37"/>
      <c r="S70" s="37"/>
      <c r="T70" s="37"/>
      <c r="U70" s="37"/>
      <c r="Y70" s="37"/>
      <c r="Z70" s="37"/>
      <c r="AA70" s="37"/>
      <c r="AB70" s="37"/>
      <c r="AF70" s="37"/>
      <c r="AG70" s="37"/>
      <c r="AH70" s="37"/>
      <c r="AI70" s="37"/>
      <c r="AM70" s="37"/>
      <c r="AN70" s="37"/>
      <c r="AO70" s="37"/>
      <c r="AP70" s="37"/>
      <c r="AT70" s="37"/>
      <c r="AU70" s="37"/>
      <c r="AV70" s="37"/>
      <c r="AW70" s="37"/>
      <c r="BA70" s="37"/>
      <c r="BB70" s="37"/>
      <c r="BC70" s="37"/>
      <c r="BD70" s="37"/>
      <c r="BH70" s="37"/>
      <c r="BI70" s="37"/>
      <c r="BJ70" s="37"/>
      <c r="BK70" s="37"/>
      <c r="BO70" s="37"/>
      <c r="BP70" s="37"/>
      <c r="BQ70" s="37"/>
      <c r="BR70" s="37"/>
      <c r="BV70" s="37"/>
      <c r="BW70" s="37"/>
      <c r="BX70" s="37"/>
      <c r="BY70" s="37"/>
      <c r="CC70" s="37"/>
      <c r="CD70" s="37"/>
      <c r="CE70" s="37"/>
      <c r="CF70" s="37"/>
      <c r="CG70" s="61"/>
      <c r="CH70" s="62"/>
    </row>
    <row r="71" spans="1:86" s="30" customFormat="1">
      <c r="A71" s="38"/>
      <c r="B71" s="39"/>
      <c r="C71" s="40"/>
      <c r="D71" s="39"/>
      <c r="H71" s="55"/>
      <c r="I71" s="55"/>
      <c r="J71" s="55"/>
      <c r="K71" s="55"/>
      <c r="M71" s="41"/>
      <c r="Q71" s="37"/>
      <c r="R71" s="37"/>
      <c r="S71" s="37"/>
      <c r="T71" s="37"/>
      <c r="U71" s="37"/>
      <c r="Y71" s="37"/>
      <c r="Z71" s="37"/>
      <c r="AA71" s="37"/>
      <c r="AB71" s="37"/>
      <c r="AF71" s="37"/>
      <c r="AG71" s="37"/>
      <c r="AH71" s="37"/>
      <c r="AI71" s="37"/>
      <c r="AM71" s="37"/>
      <c r="AN71" s="37"/>
      <c r="AO71" s="37"/>
      <c r="AP71" s="37"/>
      <c r="AT71" s="37"/>
      <c r="AU71" s="37"/>
      <c r="AV71" s="37"/>
      <c r="AW71" s="37"/>
      <c r="BA71" s="37"/>
      <c r="BB71" s="37"/>
      <c r="BC71" s="37"/>
      <c r="BD71" s="37"/>
      <c r="BH71" s="37"/>
      <c r="BI71" s="37"/>
      <c r="BJ71" s="37"/>
      <c r="BK71" s="37"/>
      <c r="BO71" s="37"/>
      <c r="BP71" s="37"/>
      <c r="BQ71" s="37"/>
      <c r="BR71" s="37"/>
      <c r="BV71" s="37"/>
      <c r="BW71" s="37"/>
      <c r="BX71" s="37"/>
      <c r="BY71" s="37"/>
      <c r="CC71" s="37"/>
      <c r="CD71" s="37"/>
      <c r="CE71" s="37"/>
      <c r="CF71" s="37"/>
      <c r="CG71" s="61"/>
      <c r="CH71" s="62"/>
    </row>
    <row r="72" spans="1:86" s="30" customFormat="1">
      <c r="A72" s="38"/>
      <c r="B72" s="39"/>
      <c r="C72" s="40"/>
      <c r="D72" s="39"/>
      <c r="H72" s="55"/>
      <c r="I72" s="55"/>
      <c r="J72" s="55"/>
      <c r="K72" s="55"/>
      <c r="M72" s="41"/>
      <c r="Q72" s="37"/>
      <c r="R72" s="37"/>
      <c r="S72" s="37"/>
      <c r="T72" s="37"/>
      <c r="U72" s="37"/>
      <c r="Y72" s="37"/>
      <c r="Z72" s="37"/>
      <c r="AA72" s="37"/>
      <c r="AB72" s="37"/>
      <c r="AF72" s="37"/>
      <c r="AG72" s="37"/>
      <c r="AH72" s="37"/>
      <c r="AI72" s="37"/>
      <c r="AM72" s="37"/>
      <c r="AN72" s="37"/>
      <c r="AO72" s="37"/>
      <c r="AP72" s="37"/>
      <c r="AT72" s="37"/>
      <c r="AU72" s="37"/>
      <c r="AV72" s="37"/>
      <c r="AW72" s="37"/>
      <c r="BA72" s="37"/>
      <c r="BB72" s="37"/>
      <c r="BC72" s="37"/>
      <c r="BD72" s="37"/>
      <c r="BH72" s="37"/>
      <c r="BI72" s="37"/>
      <c r="BJ72" s="37"/>
      <c r="BK72" s="37"/>
      <c r="BO72" s="37"/>
      <c r="BP72" s="37"/>
      <c r="BQ72" s="37"/>
      <c r="BR72" s="37"/>
      <c r="BV72" s="37"/>
      <c r="BW72" s="37"/>
      <c r="BX72" s="37"/>
      <c r="BY72" s="37"/>
      <c r="CC72" s="37"/>
      <c r="CD72" s="37"/>
      <c r="CE72" s="37"/>
      <c r="CF72" s="37"/>
      <c r="CG72" s="61"/>
      <c r="CH72" s="62"/>
    </row>
    <row r="73" spans="1:86" s="30" customFormat="1">
      <c r="A73" s="38"/>
      <c r="B73" s="39"/>
      <c r="C73" s="40"/>
      <c r="D73" s="39"/>
      <c r="H73" s="55"/>
      <c r="I73" s="55"/>
      <c r="J73" s="55"/>
      <c r="K73" s="55"/>
      <c r="M73" s="41"/>
      <c r="Q73" s="37"/>
      <c r="R73" s="37"/>
      <c r="S73" s="37"/>
      <c r="T73" s="37"/>
      <c r="U73" s="37"/>
      <c r="Y73" s="37"/>
      <c r="Z73" s="37"/>
      <c r="AA73" s="37"/>
      <c r="AB73" s="37"/>
      <c r="AF73" s="37"/>
      <c r="AG73" s="37"/>
      <c r="AH73" s="37"/>
      <c r="AI73" s="37"/>
      <c r="AM73" s="37"/>
      <c r="AN73" s="37"/>
      <c r="AO73" s="37"/>
      <c r="AP73" s="37"/>
      <c r="AT73" s="37"/>
      <c r="AU73" s="37"/>
      <c r="AV73" s="37"/>
      <c r="AW73" s="37"/>
      <c r="BA73" s="37"/>
      <c r="BB73" s="37"/>
      <c r="BC73" s="37"/>
      <c r="BD73" s="37"/>
      <c r="BH73" s="37"/>
      <c r="BI73" s="37"/>
      <c r="BJ73" s="37"/>
      <c r="BK73" s="37"/>
      <c r="BO73" s="37"/>
      <c r="BP73" s="37"/>
      <c r="BQ73" s="37"/>
      <c r="BR73" s="37"/>
      <c r="BV73" s="37"/>
      <c r="BW73" s="37"/>
      <c r="BX73" s="37"/>
      <c r="BY73" s="37"/>
      <c r="CC73" s="37"/>
      <c r="CD73" s="37"/>
      <c r="CE73" s="37"/>
      <c r="CF73" s="37"/>
      <c r="CG73" s="61"/>
      <c r="CH73" s="62"/>
    </row>
    <row r="74" spans="1:86" s="30" customFormat="1">
      <c r="A74" s="38"/>
      <c r="B74" s="39"/>
      <c r="C74" s="40"/>
      <c r="D74" s="39"/>
      <c r="H74" s="55"/>
      <c r="I74" s="55"/>
      <c r="J74" s="55"/>
      <c r="K74" s="55"/>
      <c r="M74" s="41"/>
      <c r="Q74" s="37"/>
      <c r="R74" s="37"/>
      <c r="S74" s="37"/>
      <c r="T74" s="37"/>
      <c r="U74" s="37"/>
      <c r="Y74" s="37"/>
      <c r="Z74" s="37"/>
      <c r="AA74" s="37"/>
      <c r="AB74" s="37"/>
      <c r="AF74" s="37"/>
      <c r="AG74" s="37"/>
      <c r="AH74" s="37"/>
      <c r="AI74" s="37"/>
      <c r="AM74" s="37"/>
      <c r="AN74" s="37"/>
      <c r="AO74" s="37"/>
      <c r="AP74" s="37"/>
      <c r="AT74" s="37"/>
      <c r="AU74" s="37"/>
      <c r="AV74" s="37"/>
      <c r="AW74" s="37"/>
      <c r="BA74" s="37"/>
      <c r="BB74" s="37"/>
      <c r="BC74" s="37"/>
      <c r="BD74" s="37"/>
      <c r="BH74" s="37"/>
      <c r="BI74" s="37"/>
      <c r="BJ74" s="37"/>
      <c r="BK74" s="37"/>
      <c r="BO74" s="37"/>
      <c r="BP74" s="37"/>
      <c r="BQ74" s="37"/>
      <c r="BR74" s="37"/>
      <c r="BV74" s="37"/>
      <c r="BW74" s="37"/>
      <c r="BX74" s="37"/>
      <c r="BY74" s="37"/>
      <c r="CC74" s="37"/>
      <c r="CD74" s="37"/>
      <c r="CE74" s="37"/>
      <c r="CF74" s="37"/>
      <c r="CG74" s="61"/>
      <c r="CH74" s="62"/>
    </row>
    <row r="75" spans="1:86" s="30" customFormat="1">
      <c r="A75" s="38"/>
      <c r="B75" s="39"/>
      <c r="C75" s="40"/>
      <c r="D75" s="39"/>
      <c r="H75" s="56"/>
      <c r="I75" s="56"/>
      <c r="J75" s="56"/>
      <c r="K75" s="56"/>
      <c r="M75" s="37"/>
      <c r="Q75" s="37"/>
      <c r="R75" s="37"/>
      <c r="S75" s="37"/>
      <c r="T75" s="37"/>
      <c r="U75" s="37"/>
      <c r="Y75" s="37"/>
      <c r="Z75" s="37"/>
      <c r="AA75" s="37"/>
      <c r="AB75" s="37"/>
      <c r="AF75" s="37"/>
      <c r="AG75" s="37"/>
      <c r="AH75" s="37"/>
      <c r="AI75" s="37"/>
      <c r="AM75" s="37"/>
      <c r="AN75" s="37"/>
      <c r="AO75" s="37"/>
      <c r="AP75" s="37"/>
      <c r="AT75" s="37"/>
      <c r="AU75" s="37"/>
      <c r="AV75" s="37"/>
      <c r="AW75" s="37"/>
      <c r="BA75" s="37"/>
      <c r="BB75" s="37"/>
      <c r="BC75" s="37"/>
      <c r="BD75" s="37"/>
      <c r="BH75" s="37"/>
      <c r="BI75" s="37"/>
      <c r="BJ75" s="37"/>
      <c r="BK75" s="37"/>
      <c r="BO75" s="37"/>
      <c r="BP75" s="37"/>
      <c r="BQ75" s="37"/>
      <c r="BR75" s="37"/>
      <c r="BV75" s="37"/>
      <c r="BW75" s="37"/>
      <c r="BX75" s="37"/>
      <c r="BY75" s="37"/>
      <c r="CC75" s="37"/>
      <c r="CD75" s="37"/>
      <c r="CE75" s="37"/>
      <c r="CF75" s="37"/>
      <c r="CG75" s="61"/>
      <c r="CH75" s="62"/>
    </row>
    <row r="76" spans="1:86" s="30" customFormat="1">
      <c r="A76" s="36"/>
      <c r="B76" s="37"/>
      <c r="C76" s="42"/>
      <c r="D76" s="37"/>
      <c r="H76" s="56"/>
      <c r="I76" s="56"/>
      <c r="J76" s="56"/>
      <c r="K76" s="56"/>
      <c r="M76" s="37"/>
      <c r="Q76" s="37"/>
      <c r="R76" s="37"/>
      <c r="S76" s="37"/>
      <c r="T76" s="37"/>
      <c r="U76" s="37"/>
      <c r="Y76" s="37"/>
      <c r="Z76" s="37"/>
      <c r="AA76" s="37"/>
      <c r="AB76" s="37"/>
      <c r="AF76" s="37"/>
      <c r="AG76" s="37"/>
      <c r="AH76" s="37"/>
      <c r="AI76" s="37"/>
      <c r="AM76" s="37"/>
      <c r="AN76" s="37"/>
      <c r="AO76" s="37"/>
      <c r="AP76" s="37"/>
      <c r="AT76" s="37"/>
      <c r="AU76" s="37"/>
      <c r="AV76" s="37"/>
      <c r="AW76" s="37"/>
      <c r="BA76" s="37"/>
      <c r="BB76" s="37"/>
      <c r="BC76" s="37"/>
      <c r="BD76" s="37"/>
      <c r="BH76" s="37"/>
      <c r="BI76" s="37"/>
      <c r="BJ76" s="37"/>
      <c r="BK76" s="37"/>
      <c r="BO76" s="37"/>
      <c r="BP76" s="37"/>
      <c r="BQ76" s="37"/>
      <c r="BR76" s="37"/>
      <c r="BV76" s="37"/>
      <c r="BW76" s="37"/>
      <c r="BX76" s="37"/>
      <c r="BY76" s="37"/>
      <c r="CC76" s="37"/>
      <c r="CD76" s="37"/>
      <c r="CE76" s="37"/>
      <c r="CF76" s="37"/>
      <c r="CG76" s="61"/>
      <c r="CH76" s="62"/>
    </row>
    <row r="77" spans="1:86" s="30" customFormat="1">
      <c r="A77" s="38"/>
      <c r="B77" s="39"/>
      <c r="C77" s="40"/>
      <c r="D77" s="39"/>
      <c r="H77" s="55"/>
      <c r="I77" s="55"/>
      <c r="J77" s="55"/>
      <c r="K77" s="55"/>
      <c r="M77" s="41"/>
      <c r="Q77" s="37"/>
      <c r="R77" s="37"/>
      <c r="S77" s="37"/>
      <c r="T77" s="37"/>
      <c r="U77" s="37"/>
      <c r="Y77" s="37"/>
      <c r="Z77" s="37"/>
      <c r="AA77" s="37"/>
      <c r="AB77" s="37"/>
      <c r="AF77" s="37"/>
      <c r="AG77" s="37"/>
      <c r="AH77" s="37"/>
      <c r="AI77" s="37"/>
      <c r="AM77" s="37"/>
      <c r="AN77" s="37"/>
      <c r="AO77" s="37"/>
      <c r="AP77" s="37"/>
      <c r="AT77" s="37"/>
      <c r="AU77" s="37"/>
      <c r="AV77" s="37"/>
      <c r="AW77" s="37"/>
      <c r="BA77" s="37"/>
      <c r="BB77" s="37"/>
      <c r="BC77" s="37"/>
      <c r="BD77" s="37"/>
      <c r="BH77" s="37"/>
      <c r="BI77" s="37"/>
      <c r="BJ77" s="37"/>
      <c r="BK77" s="37"/>
      <c r="BO77" s="37"/>
      <c r="BP77" s="37"/>
      <c r="BQ77" s="37"/>
      <c r="BR77" s="37"/>
      <c r="BV77" s="37"/>
      <c r="BW77" s="37"/>
      <c r="BX77" s="37"/>
      <c r="BY77" s="37"/>
      <c r="CC77" s="37"/>
      <c r="CD77" s="37"/>
      <c r="CE77" s="37"/>
      <c r="CF77" s="37"/>
      <c r="CG77" s="61"/>
      <c r="CH77" s="62"/>
    </row>
    <row r="78" spans="1:86" s="30" customFormat="1">
      <c r="A78" s="38"/>
      <c r="B78" s="39"/>
      <c r="C78" s="40"/>
      <c r="D78" s="39"/>
      <c r="H78" s="55"/>
      <c r="I78" s="55"/>
      <c r="J78" s="55"/>
      <c r="K78" s="55"/>
      <c r="M78" s="41"/>
      <c r="Q78" s="37"/>
      <c r="R78" s="37"/>
      <c r="S78" s="37"/>
      <c r="T78" s="37"/>
      <c r="U78" s="37"/>
      <c r="Y78" s="37"/>
      <c r="Z78" s="37"/>
      <c r="AA78" s="37"/>
      <c r="AB78" s="37"/>
      <c r="AF78" s="37"/>
      <c r="AG78" s="37"/>
      <c r="AH78" s="37"/>
      <c r="AI78" s="37"/>
      <c r="AM78" s="37"/>
      <c r="AN78" s="37"/>
      <c r="AO78" s="37"/>
      <c r="AP78" s="37"/>
      <c r="AT78" s="37"/>
      <c r="AU78" s="37"/>
      <c r="AV78" s="37"/>
      <c r="AW78" s="37"/>
      <c r="BA78" s="37"/>
      <c r="BB78" s="37"/>
      <c r="BC78" s="37"/>
      <c r="BD78" s="37"/>
      <c r="BH78" s="37"/>
      <c r="BI78" s="37"/>
      <c r="BJ78" s="37"/>
      <c r="BK78" s="37"/>
      <c r="BO78" s="37"/>
      <c r="BP78" s="37"/>
      <c r="BQ78" s="37"/>
      <c r="BR78" s="37"/>
      <c r="BV78" s="37"/>
      <c r="BW78" s="37"/>
      <c r="BX78" s="37"/>
      <c r="BY78" s="37"/>
      <c r="CC78" s="37"/>
      <c r="CD78" s="37"/>
      <c r="CE78" s="37"/>
      <c r="CF78" s="37"/>
      <c r="CG78" s="61"/>
      <c r="CH78" s="62"/>
    </row>
    <row r="79" spans="1:86" s="30" customFormat="1">
      <c r="A79" s="38"/>
      <c r="B79" s="39"/>
      <c r="C79" s="40"/>
      <c r="D79" s="39"/>
      <c r="H79" s="55"/>
      <c r="I79" s="55"/>
      <c r="J79" s="55"/>
      <c r="K79" s="55"/>
      <c r="M79" s="41"/>
      <c r="Q79" s="37"/>
      <c r="R79" s="37"/>
      <c r="S79" s="37"/>
      <c r="T79" s="37"/>
      <c r="U79" s="37"/>
      <c r="Y79" s="37"/>
      <c r="Z79" s="37"/>
      <c r="AA79" s="37"/>
      <c r="AB79" s="37"/>
      <c r="AF79" s="37"/>
      <c r="AG79" s="37"/>
      <c r="AH79" s="37"/>
      <c r="AI79" s="37"/>
      <c r="AM79" s="37"/>
      <c r="AN79" s="37"/>
      <c r="AO79" s="37"/>
      <c r="AP79" s="37"/>
      <c r="AT79" s="37"/>
      <c r="AU79" s="37"/>
      <c r="AV79" s="37"/>
      <c r="AW79" s="37"/>
      <c r="BA79" s="37"/>
      <c r="BB79" s="37"/>
      <c r="BC79" s="37"/>
      <c r="BD79" s="37"/>
      <c r="BH79" s="37"/>
      <c r="BI79" s="37"/>
      <c r="BJ79" s="37"/>
      <c r="BK79" s="37"/>
      <c r="BO79" s="37"/>
      <c r="BP79" s="37"/>
      <c r="BQ79" s="37"/>
      <c r="BR79" s="37"/>
      <c r="BV79" s="37"/>
      <c r="BW79" s="37"/>
      <c r="BX79" s="37"/>
      <c r="BY79" s="37"/>
      <c r="CC79" s="37"/>
      <c r="CD79" s="37"/>
      <c r="CE79" s="37"/>
      <c r="CF79" s="37"/>
      <c r="CG79" s="61"/>
      <c r="CH79" s="62"/>
    </row>
    <row r="80" spans="1:86" s="30" customFormat="1">
      <c r="A80" s="38"/>
      <c r="B80" s="39"/>
      <c r="C80" s="40"/>
      <c r="D80" s="39"/>
      <c r="H80" s="56"/>
      <c r="I80" s="56"/>
      <c r="J80" s="56"/>
      <c r="K80" s="56"/>
      <c r="M80" s="37"/>
      <c r="Q80" s="37"/>
      <c r="R80" s="37"/>
      <c r="S80" s="37"/>
      <c r="T80" s="37"/>
      <c r="U80" s="37"/>
      <c r="Y80" s="37"/>
      <c r="Z80" s="37"/>
      <c r="AA80" s="37"/>
      <c r="AB80" s="37"/>
      <c r="AF80" s="37"/>
      <c r="AG80" s="37"/>
      <c r="AH80" s="37"/>
      <c r="AI80" s="37"/>
      <c r="AM80" s="37"/>
      <c r="AN80" s="37"/>
      <c r="AO80" s="37"/>
      <c r="AP80" s="37"/>
      <c r="AT80" s="37"/>
      <c r="AU80" s="37"/>
      <c r="AV80" s="37"/>
      <c r="AW80" s="37"/>
      <c r="BA80" s="37"/>
      <c r="BB80" s="37"/>
      <c r="BC80" s="37"/>
      <c r="BD80" s="37"/>
      <c r="BH80" s="37"/>
      <c r="BI80" s="37"/>
      <c r="BJ80" s="37"/>
      <c r="BK80" s="37"/>
      <c r="BO80" s="37"/>
      <c r="BP80" s="37"/>
      <c r="BQ80" s="37"/>
      <c r="BR80" s="37"/>
      <c r="BV80" s="37"/>
      <c r="BW80" s="37"/>
      <c r="BX80" s="37"/>
      <c r="BY80" s="37"/>
      <c r="CC80" s="37"/>
      <c r="CD80" s="37"/>
      <c r="CE80" s="37"/>
      <c r="CF80" s="37"/>
      <c r="CG80" s="61"/>
      <c r="CH80" s="62"/>
    </row>
    <row r="81" spans="1:86" s="30" customFormat="1">
      <c r="A81" s="38"/>
      <c r="B81" s="39"/>
      <c r="C81" s="40"/>
      <c r="D81" s="39"/>
      <c r="H81" s="55"/>
      <c r="I81" s="55"/>
      <c r="J81" s="55"/>
      <c r="K81" s="55"/>
      <c r="M81" s="41"/>
      <c r="Q81" s="37"/>
      <c r="R81" s="37"/>
      <c r="S81" s="37"/>
      <c r="T81" s="37"/>
      <c r="U81" s="37"/>
      <c r="Y81" s="37"/>
      <c r="Z81" s="37"/>
      <c r="AA81" s="37"/>
      <c r="AB81" s="37"/>
      <c r="AF81" s="37"/>
      <c r="AG81" s="37"/>
      <c r="AH81" s="37"/>
      <c r="AI81" s="37"/>
      <c r="AM81" s="37"/>
      <c r="AN81" s="37"/>
      <c r="AO81" s="37"/>
      <c r="AP81" s="37"/>
      <c r="AT81" s="37"/>
      <c r="AU81" s="37"/>
      <c r="AV81" s="37"/>
      <c r="AW81" s="37"/>
      <c r="BA81" s="37"/>
      <c r="BB81" s="37"/>
      <c r="BC81" s="37"/>
      <c r="BD81" s="37"/>
      <c r="BH81" s="37"/>
      <c r="BI81" s="37"/>
      <c r="BJ81" s="37"/>
      <c r="BK81" s="37"/>
      <c r="BO81" s="37"/>
      <c r="BP81" s="37"/>
      <c r="BQ81" s="37"/>
      <c r="BR81" s="37"/>
      <c r="BV81" s="37"/>
      <c r="BW81" s="37"/>
      <c r="BX81" s="37"/>
      <c r="BY81" s="37"/>
      <c r="CC81" s="37"/>
      <c r="CD81" s="37"/>
      <c r="CE81" s="37"/>
      <c r="CF81" s="37"/>
      <c r="CG81" s="61"/>
      <c r="CH81" s="62"/>
    </row>
    <row r="82" spans="1:86" s="30" customFormat="1">
      <c r="A82" s="38"/>
      <c r="B82" s="39"/>
      <c r="C82" s="40"/>
      <c r="D82" s="39"/>
      <c r="H82" s="55"/>
      <c r="I82" s="55"/>
      <c r="J82" s="55"/>
      <c r="K82" s="55"/>
      <c r="M82" s="41"/>
      <c r="Q82" s="37"/>
      <c r="R82" s="37"/>
      <c r="S82" s="37"/>
      <c r="T82" s="37"/>
      <c r="U82" s="37"/>
      <c r="Y82" s="37"/>
      <c r="Z82" s="37"/>
      <c r="AA82" s="37"/>
      <c r="AB82" s="37"/>
      <c r="AF82" s="37"/>
      <c r="AG82" s="37"/>
      <c r="AH82" s="37"/>
      <c r="AI82" s="37"/>
      <c r="AM82" s="37"/>
      <c r="AN82" s="37"/>
      <c r="AO82" s="37"/>
      <c r="AP82" s="37"/>
      <c r="AT82" s="37"/>
      <c r="AU82" s="37"/>
      <c r="AV82" s="37"/>
      <c r="AW82" s="37"/>
      <c r="BA82" s="37"/>
      <c r="BB82" s="37"/>
      <c r="BC82" s="37"/>
      <c r="BD82" s="37"/>
      <c r="BH82" s="37"/>
      <c r="BI82" s="37"/>
      <c r="BJ82" s="37"/>
      <c r="BK82" s="37"/>
      <c r="BO82" s="37"/>
      <c r="BP82" s="37"/>
      <c r="BQ82" s="37"/>
      <c r="BR82" s="37"/>
      <c r="BV82" s="37"/>
      <c r="BW82" s="37"/>
      <c r="BX82" s="37"/>
      <c r="BY82" s="37"/>
      <c r="CC82" s="37"/>
      <c r="CD82" s="37"/>
      <c r="CE82" s="37"/>
      <c r="CF82" s="37"/>
      <c r="CG82" s="61"/>
      <c r="CH82" s="62"/>
    </row>
    <row r="83" spans="1:86" s="30" customFormat="1">
      <c r="A83" s="38"/>
      <c r="B83" s="39"/>
      <c r="C83" s="40"/>
      <c r="D83" s="39"/>
      <c r="H83" s="55"/>
      <c r="I83" s="55"/>
      <c r="J83" s="55"/>
      <c r="K83" s="55"/>
      <c r="M83" s="41"/>
      <c r="Q83" s="37"/>
      <c r="R83" s="37"/>
      <c r="S83" s="37"/>
      <c r="T83" s="37"/>
      <c r="U83" s="37"/>
      <c r="Y83" s="37"/>
      <c r="Z83" s="37"/>
      <c r="AA83" s="37"/>
      <c r="AB83" s="37"/>
      <c r="AF83" s="37"/>
      <c r="AG83" s="37"/>
      <c r="AH83" s="37"/>
      <c r="AI83" s="37"/>
      <c r="AM83" s="37"/>
      <c r="AN83" s="37"/>
      <c r="AO83" s="37"/>
      <c r="AP83" s="37"/>
      <c r="AT83" s="37"/>
      <c r="AU83" s="37"/>
      <c r="AV83" s="37"/>
      <c r="AW83" s="37"/>
      <c r="BA83" s="37"/>
      <c r="BB83" s="37"/>
      <c r="BC83" s="37"/>
      <c r="BD83" s="37"/>
      <c r="BH83" s="37"/>
      <c r="BI83" s="37"/>
      <c r="BJ83" s="37"/>
      <c r="BK83" s="37"/>
      <c r="BO83" s="37"/>
      <c r="BP83" s="37"/>
      <c r="BQ83" s="37"/>
      <c r="BR83" s="37"/>
      <c r="BV83" s="37"/>
      <c r="BW83" s="37"/>
      <c r="BX83" s="37"/>
      <c r="BY83" s="37"/>
      <c r="CC83" s="37"/>
      <c r="CD83" s="37"/>
      <c r="CE83" s="37"/>
      <c r="CF83" s="37"/>
      <c r="CG83" s="61"/>
      <c r="CH83" s="62"/>
    </row>
    <row r="84" spans="1:86" s="30" customFormat="1">
      <c r="A84" s="38"/>
      <c r="B84" s="39"/>
      <c r="C84" s="40"/>
      <c r="D84" s="39"/>
      <c r="H84" s="55"/>
      <c r="I84" s="55"/>
      <c r="J84" s="55"/>
      <c r="K84" s="55"/>
      <c r="M84" s="41"/>
      <c r="Q84" s="37"/>
      <c r="R84" s="37"/>
      <c r="S84" s="37"/>
      <c r="T84" s="37"/>
      <c r="U84" s="37"/>
      <c r="Y84" s="37"/>
      <c r="Z84" s="37"/>
      <c r="AA84" s="37"/>
      <c r="AB84" s="37"/>
      <c r="AF84" s="37"/>
      <c r="AG84" s="37"/>
      <c r="AH84" s="37"/>
      <c r="AI84" s="37"/>
      <c r="AM84" s="37"/>
      <c r="AN84" s="37"/>
      <c r="AO84" s="37"/>
      <c r="AP84" s="37"/>
      <c r="AT84" s="37"/>
      <c r="AU84" s="37"/>
      <c r="AV84" s="37"/>
      <c r="AW84" s="37"/>
      <c r="BA84" s="37"/>
      <c r="BB84" s="37"/>
      <c r="BC84" s="37"/>
      <c r="BD84" s="37"/>
      <c r="BH84" s="37"/>
      <c r="BI84" s="37"/>
      <c r="BJ84" s="37"/>
      <c r="BK84" s="37"/>
      <c r="BO84" s="37"/>
      <c r="BP84" s="37"/>
      <c r="BQ84" s="37"/>
      <c r="BR84" s="37"/>
      <c r="BV84" s="37"/>
      <c r="BW84" s="37"/>
      <c r="BX84" s="37"/>
      <c r="BY84" s="37"/>
      <c r="CC84" s="37"/>
      <c r="CD84" s="37"/>
      <c r="CE84" s="37"/>
      <c r="CF84" s="37"/>
      <c r="CG84" s="61"/>
      <c r="CH84" s="62"/>
    </row>
    <row r="85" spans="1:86" s="30" customFormat="1">
      <c r="A85" s="36"/>
      <c r="B85" s="37"/>
      <c r="C85" s="42"/>
      <c r="D85" s="37"/>
      <c r="H85" s="56"/>
      <c r="I85" s="56"/>
      <c r="J85" s="56"/>
      <c r="K85" s="56"/>
      <c r="M85" s="37"/>
      <c r="Q85" s="37"/>
      <c r="R85" s="37"/>
      <c r="S85" s="37"/>
      <c r="T85" s="37"/>
      <c r="U85" s="37"/>
      <c r="Y85" s="37"/>
      <c r="Z85" s="37"/>
      <c r="AA85" s="37"/>
      <c r="AB85" s="37"/>
      <c r="AF85" s="37"/>
      <c r="AG85" s="37"/>
      <c r="AH85" s="37"/>
      <c r="AI85" s="37"/>
      <c r="AM85" s="37"/>
      <c r="AN85" s="37"/>
      <c r="AO85" s="37"/>
      <c r="AP85" s="37"/>
      <c r="AT85" s="37"/>
      <c r="AU85" s="37"/>
      <c r="AV85" s="37"/>
      <c r="AW85" s="37"/>
      <c r="BA85" s="37"/>
      <c r="BB85" s="37"/>
      <c r="BC85" s="37"/>
      <c r="BD85" s="37"/>
      <c r="BH85" s="37"/>
      <c r="BI85" s="37"/>
      <c r="BJ85" s="37"/>
      <c r="BK85" s="37"/>
      <c r="BO85" s="37"/>
      <c r="BP85" s="37"/>
      <c r="BQ85" s="37"/>
      <c r="BR85" s="37"/>
      <c r="BV85" s="37"/>
      <c r="BW85" s="37"/>
      <c r="BX85" s="37"/>
      <c r="BY85" s="37"/>
      <c r="CC85" s="37"/>
      <c r="CD85" s="37"/>
      <c r="CE85" s="37"/>
      <c r="CF85" s="37"/>
      <c r="CG85" s="61"/>
      <c r="CH85" s="62"/>
    </row>
    <row r="86" spans="1:86" s="30" customFormat="1">
      <c r="A86" s="38"/>
      <c r="B86" s="39"/>
      <c r="C86" s="40"/>
      <c r="D86" s="39"/>
      <c r="H86" s="55"/>
      <c r="I86" s="55"/>
      <c r="J86" s="55"/>
      <c r="K86" s="55"/>
      <c r="M86" s="41"/>
      <c r="Q86" s="37"/>
      <c r="R86" s="37"/>
      <c r="S86" s="37"/>
      <c r="T86" s="37"/>
      <c r="U86" s="37"/>
      <c r="Y86" s="37"/>
      <c r="Z86" s="37"/>
      <c r="AA86" s="37"/>
      <c r="AB86" s="37"/>
      <c r="AF86" s="37"/>
      <c r="AG86" s="37"/>
      <c r="AH86" s="37"/>
      <c r="AI86" s="37"/>
      <c r="AM86" s="37"/>
      <c r="AN86" s="37"/>
      <c r="AO86" s="37"/>
      <c r="AP86" s="37"/>
      <c r="AT86" s="37"/>
      <c r="AU86" s="37"/>
      <c r="AV86" s="37"/>
      <c r="AW86" s="37"/>
      <c r="BA86" s="37"/>
      <c r="BB86" s="37"/>
      <c r="BC86" s="37"/>
      <c r="BD86" s="37"/>
      <c r="BH86" s="37"/>
      <c r="BI86" s="37"/>
      <c r="BJ86" s="37"/>
      <c r="BK86" s="37"/>
      <c r="BO86" s="37"/>
      <c r="BP86" s="37"/>
      <c r="BQ86" s="37"/>
      <c r="BR86" s="37"/>
      <c r="BV86" s="37"/>
      <c r="BW86" s="37"/>
      <c r="BX86" s="37"/>
      <c r="BY86" s="37"/>
      <c r="CC86" s="37"/>
      <c r="CD86" s="37"/>
      <c r="CE86" s="37"/>
      <c r="CF86" s="37"/>
      <c r="CG86" s="61"/>
      <c r="CH86" s="62"/>
    </row>
    <row r="87" spans="1:86" s="30" customFormat="1">
      <c r="A87" s="38"/>
      <c r="B87" s="39"/>
      <c r="C87" s="40"/>
      <c r="D87" s="39"/>
      <c r="H87" s="55"/>
      <c r="I87" s="55"/>
      <c r="J87" s="55"/>
      <c r="K87" s="55"/>
      <c r="M87" s="41"/>
      <c r="Q87" s="37"/>
      <c r="R87" s="37"/>
      <c r="S87" s="37"/>
      <c r="T87" s="37"/>
      <c r="U87" s="37"/>
      <c r="Y87" s="37"/>
      <c r="Z87" s="37"/>
      <c r="AA87" s="37"/>
      <c r="AB87" s="37"/>
      <c r="AF87" s="37"/>
      <c r="AG87" s="37"/>
      <c r="AH87" s="37"/>
      <c r="AI87" s="37"/>
      <c r="AM87" s="37"/>
      <c r="AN87" s="37"/>
      <c r="AO87" s="37"/>
      <c r="AP87" s="37"/>
      <c r="AT87" s="37"/>
      <c r="AU87" s="37"/>
      <c r="AV87" s="37"/>
      <c r="AW87" s="37"/>
      <c r="BA87" s="37"/>
      <c r="BB87" s="37"/>
      <c r="BC87" s="37"/>
      <c r="BD87" s="37"/>
      <c r="BH87" s="37"/>
      <c r="BI87" s="37"/>
      <c r="BJ87" s="37"/>
      <c r="BK87" s="37"/>
      <c r="BO87" s="37"/>
      <c r="BP87" s="37"/>
      <c r="BQ87" s="37"/>
      <c r="BR87" s="37"/>
      <c r="BV87" s="37"/>
      <c r="BW87" s="37"/>
      <c r="BX87" s="37"/>
      <c r="BY87" s="37"/>
      <c r="CC87" s="37"/>
      <c r="CD87" s="37"/>
      <c r="CE87" s="37"/>
      <c r="CF87" s="37"/>
      <c r="CG87" s="61"/>
      <c r="CH87" s="62"/>
    </row>
    <row r="88" spans="1:86" s="30" customFormat="1">
      <c r="A88" s="38"/>
      <c r="B88" s="39"/>
      <c r="C88" s="40"/>
      <c r="D88" s="39"/>
      <c r="H88" s="55"/>
      <c r="I88" s="55"/>
      <c r="J88" s="55"/>
      <c r="K88" s="55"/>
      <c r="M88" s="41"/>
      <c r="Q88" s="37"/>
      <c r="R88" s="37"/>
      <c r="S88" s="37"/>
      <c r="T88" s="37"/>
      <c r="U88" s="37"/>
      <c r="Y88" s="37"/>
      <c r="Z88" s="37"/>
      <c r="AA88" s="37"/>
      <c r="AB88" s="37"/>
      <c r="AF88" s="37"/>
      <c r="AG88" s="37"/>
      <c r="AH88" s="37"/>
      <c r="AI88" s="37"/>
      <c r="AM88" s="37"/>
      <c r="AN88" s="37"/>
      <c r="AO88" s="37"/>
      <c r="AP88" s="37"/>
      <c r="AT88" s="37"/>
      <c r="AU88" s="37"/>
      <c r="AV88" s="37"/>
      <c r="AW88" s="37"/>
      <c r="BA88" s="37"/>
      <c r="BB88" s="37"/>
      <c r="BC88" s="37"/>
      <c r="BD88" s="37"/>
      <c r="BH88" s="37"/>
      <c r="BI88" s="37"/>
      <c r="BJ88" s="37"/>
      <c r="BK88" s="37"/>
      <c r="BO88" s="37"/>
      <c r="BP88" s="37"/>
      <c r="BQ88" s="37"/>
      <c r="BR88" s="37"/>
      <c r="BV88" s="37"/>
      <c r="BW88" s="37"/>
      <c r="BX88" s="37"/>
      <c r="BY88" s="37"/>
      <c r="CC88" s="37"/>
      <c r="CD88" s="37"/>
      <c r="CE88" s="37"/>
      <c r="CF88" s="37"/>
      <c r="CG88" s="61"/>
      <c r="CH88" s="62"/>
    </row>
    <row r="89" spans="1:86" s="30" customFormat="1">
      <c r="A89" s="38"/>
      <c r="B89" s="39"/>
      <c r="C89" s="40"/>
      <c r="D89" s="39"/>
      <c r="H89" s="55"/>
      <c r="I89" s="55"/>
      <c r="J89" s="55"/>
      <c r="K89" s="55"/>
      <c r="M89" s="41"/>
      <c r="Q89" s="37"/>
      <c r="R89" s="37"/>
      <c r="S89" s="37"/>
      <c r="T89" s="37"/>
      <c r="U89" s="37"/>
      <c r="Y89" s="37"/>
      <c r="Z89" s="37"/>
      <c r="AA89" s="37"/>
      <c r="AB89" s="37"/>
      <c r="AF89" s="37"/>
      <c r="AG89" s="37"/>
      <c r="AH89" s="37"/>
      <c r="AI89" s="37"/>
      <c r="AM89" s="37"/>
      <c r="AN89" s="37"/>
      <c r="AO89" s="37"/>
      <c r="AP89" s="37"/>
      <c r="AT89" s="37"/>
      <c r="AU89" s="37"/>
      <c r="AV89" s="37"/>
      <c r="AW89" s="37"/>
      <c r="BA89" s="37"/>
      <c r="BB89" s="37"/>
      <c r="BC89" s="37"/>
      <c r="BD89" s="37"/>
      <c r="BH89" s="37"/>
      <c r="BI89" s="37"/>
      <c r="BJ89" s="37"/>
      <c r="BK89" s="37"/>
      <c r="BO89" s="37"/>
      <c r="BP89" s="37"/>
      <c r="BQ89" s="37"/>
      <c r="BR89" s="37"/>
      <c r="BV89" s="37"/>
      <c r="BW89" s="37"/>
      <c r="BX89" s="37"/>
      <c r="BY89" s="37"/>
      <c r="CC89" s="37"/>
      <c r="CD89" s="37"/>
      <c r="CE89" s="37"/>
      <c r="CF89" s="37"/>
      <c r="CG89" s="61"/>
      <c r="CH89" s="62"/>
    </row>
    <row r="90" spans="1:86" s="30" customFormat="1">
      <c r="A90" s="38"/>
      <c r="B90" s="39"/>
      <c r="C90" s="40"/>
      <c r="D90" s="39"/>
      <c r="H90" s="55"/>
      <c r="I90" s="55"/>
      <c r="J90" s="55"/>
      <c r="K90" s="55"/>
      <c r="M90" s="41"/>
      <c r="Q90" s="37"/>
      <c r="R90" s="37"/>
      <c r="S90" s="37"/>
      <c r="T90" s="37"/>
      <c r="U90" s="37"/>
      <c r="Y90" s="37"/>
      <c r="Z90" s="37"/>
      <c r="AA90" s="37"/>
      <c r="AB90" s="37"/>
      <c r="AF90" s="37"/>
      <c r="AG90" s="37"/>
      <c r="AH90" s="37"/>
      <c r="AI90" s="37"/>
      <c r="AM90" s="37"/>
      <c r="AN90" s="37"/>
      <c r="AO90" s="37"/>
      <c r="AP90" s="37"/>
      <c r="AT90" s="37"/>
      <c r="AU90" s="37"/>
      <c r="AV90" s="37"/>
      <c r="AW90" s="37"/>
      <c r="BA90" s="37"/>
      <c r="BB90" s="37"/>
      <c r="BC90" s="37"/>
      <c r="BD90" s="37"/>
      <c r="BH90" s="37"/>
      <c r="BI90" s="37"/>
      <c r="BJ90" s="37"/>
      <c r="BK90" s="37"/>
      <c r="BO90" s="37"/>
      <c r="BP90" s="37"/>
      <c r="BQ90" s="37"/>
      <c r="BR90" s="37"/>
      <c r="BV90" s="37"/>
      <c r="BW90" s="37"/>
      <c r="BX90" s="37"/>
      <c r="BY90" s="37"/>
      <c r="CC90" s="37"/>
      <c r="CD90" s="37"/>
      <c r="CE90" s="37"/>
      <c r="CF90" s="37"/>
      <c r="CG90" s="61"/>
      <c r="CH90" s="62"/>
    </row>
    <row r="91" spans="1:86" s="30" customFormat="1">
      <c r="A91" s="38"/>
      <c r="B91" s="39"/>
      <c r="C91" s="40"/>
      <c r="D91" s="39"/>
      <c r="H91" s="55"/>
      <c r="I91" s="55"/>
      <c r="J91" s="55"/>
      <c r="K91" s="55"/>
      <c r="M91" s="41"/>
      <c r="Q91" s="37"/>
      <c r="R91" s="37"/>
      <c r="S91" s="37"/>
      <c r="T91" s="37"/>
      <c r="U91" s="37"/>
      <c r="Y91" s="37"/>
      <c r="Z91" s="37"/>
      <c r="AA91" s="37"/>
      <c r="AB91" s="37"/>
      <c r="AF91" s="37"/>
      <c r="AG91" s="37"/>
      <c r="AH91" s="37"/>
      <c r="AI91" s="37"/>
      <c r="AM91" s="37"/>
      <c r="AN91" s="37"/>
      <c r="AO91" s="37"/>
      <c r="AP91" s="37"/>
      <c r="AT91" s="37"/>
      <c r="AU91" s="37"/>
      <c r="AV91" s="37"/>
      <c r="AW91" s="37"/>
      <c r="BA91" s="37"/>
      <c r="BB91" s="37"/>
      <c r="BC91" s="37"/>
      <c r="BD91" s="37"/>
      <c r="BH91" s="37"/>
      <c r="BI91" s="37"/>
      <c r="BJ91" s="37"/>
      <c r="BK91" s="37"/>
      <c r="BO91" s="37"/>
      <c r="BP91" s="37"/>
      <c r="BQ91" s="37"/>
      <c r="BR91" s="37"/>
      <c r="BV91" s="37"/>
      <c r="BW91" s="37"/>
      <c r="BX91" s="37"/>
      <c r="BY91" s="37"/>
      <c r="CC91" s="37"/>
      <c r="CD91" s="37"/>
      <c r="CE91" s="37"/>
      <c r="CF91" s="37"/>
      <c r="CG91" s="61"/>
      <c r="CH91" s="62"/>
    </row>
    <row r="92" spans="1:86" s="30" customFormat="1">
      <c r="A92" s="38"/>
      <c r="B92" s="39"/>
      <c r="C92" s="40"/>
      <c r="D92" s="39"/>
      <c r="H92" s="55"/>
      <c r="I92" s="55"/>
      <c r="J92" s="55"/>
      <c r="K92" s="55"/>
      <c r="M92" s="41"/>
      <c r="Q92" s="37"/>
      <c r="R92" s="37"/>
      <c r="S92" s="37"/>
      <c r="T92" s="37"/>
      <c r="U92" s="37"/>
      <c r="Y92" s="37"/>
      <c r="Z92" s="37"/>
      <c r="AA92" s="37"/>
      <c r="AB92" s="37"/>
      <c r="AF92" s="37"/>
      <c r="AG92" s="37"/>
      <c r="AH92" s="37"/>
      <c r="AI92" s="37"/>
      <c r="AM92" s="37"/>
      <c r="AN92" s="37"/>
      <c r="AO92" s="37"/>
      <c r="AP92" s="37"/>
      <c r="AT92" s="37"/>
      <c r="AU92" s="37"/>
      <c r="AV92" s="37"/>
      <c r="AW92" s="37"/>
      <c r="BA92" s="37"/>
      <c r="BB92" s="37"/>
      <c r="BC92" s="37"/>
      <c r="BD92" s="37"/>
      <c r="BH92" s="37"/>
      <c r="BI92" s="37"/>
      <c r="BJ92" s="37"/>
      <c r="BK92" s="37"/>
      <c r="BO92" s="37"/>
      <c r="BP92" s="37"/>
      <c r="BQ92" s="37"/>
      <c r="BR92" s="37"/>
      <c r="BV92" s="37"/>
      <c r="BW92" s="37"/>
      <c r="BX92" s="37"/>
      <c r="BY92" s="37"/>
      <c r="CC92" s="37"/>
      <c r="CD92" s="37"/>
      <c r="CE92" s="37"/>
      <c r="CF92" s="37"/>
      <c r="CG92" s="61"/>
      <c r="CH92" s="62"/>
    </row>
    <row r="93" spans="1:86" s="30" customFormat="1">
      <c r="A93" s="36"/>
      <c r="B93" s="37"/>
      <c r="C93" s="42"/>
      <c r="D93" s="37"/>
      <c r="H93" s="56"/>
      <c r="I93" s="56"/>
      <c r="J93" s="56"/>
      <c r="K93" s="56"/>
      <c r="M93" s="37"/>
      <c r="Q93" s="37"/>
      <c r="R93" s="37"/>
      <c r="S93" s="37"/>
      <c r="T93" s="37"/>
      <c r="U93" s="37"/>
      <c r="Y93" s="37"/>
      <c r="Z93" s="37"/>
      <c r="AA93" s="37"/>
      <c r="AB93" s="37"/>
      <c r="AF93" s="37"/>
      <c r="AG93" s="37"/>
      <c r="AH93" s="37"/>
      <c r="AI93" s="37"/>
      <c r="AM93" s="37"/>
      <c r="AN93" s="37"/>
      <c r="AO93" s="37"/>
      <c r="AP93" s="37"/>
      <c r="AT93" s="37"/>
      <c r="AU93" s="37"/>
      <c r="AV93" s="37"/>
      <c r="AW93" s="37"/>
      <c r="BA93" s="37"/>
      <c r="BB93" s="37"/>
      <c r="BC93" s="37"/>
      <c r="BD93" s="37"/>
      <c r="BH93" s="37"/>
      <c r="BI93" s="37"/>
      <c r="BJ93" s="37"/>
      <c r="BK93" s="37"/>
      <c r="BO93" s="37"/>
      <c r="BP93" s="37"/>
      <c r="BQ93" s="37"/>
      <c r="BR93" s="37"/>
      <c r="BV93" s="37"/>
      <c r="BW93" s="37"/>
      <c r="BX93" s="37"/>
      <c r="BY93" s="37"/>
      <c r="CC93" s="37"/>
      <c r="CD93" s="37"/>
      <c r="CE93" s="37"/>
      <c r="CF93" s="37"/>
      <c r="CG93" s="61"/>
      <c r="CH93" s="62"/>
    </row>
    <row r="94" spans="1:86" s="30" customFormat="1">
      <c r="A94" s="38"/>
      <c r="B94" s="39"/>
      <c r="C94" s="40"/>
      <c r="D94" s="39"/>
      <c r="H94" s="55"/>
      <c r="I94" s="55"/>
      <c r="J94" s="55"/>
      <c r="K94" s="55"/>
      <c r="M94" s="41"/>
      <c r="Q94" s="37"/>
      <c r="R94" s="37"/>
      <c r="S94" s="37"/>
      <c r="T94" s="37"/>
      <c r="U94" s="37"/>
      <c r="Y94" s="37"/>
      <c r="Z94" s="37"/>
      <c r="AA94" s="37"/>
      <c r="AB94" s="37"/>
      <c r="AF94" s="37"/>
      <c r="AG94" s="37"/>
      <c r="AH94" s="37"/>
      <c r="AI94" s="37"/>
      <c r="AM94" s="37"/>
      <c r="AN94" s="37"/>
      <c r="AO94" s="37"/>
      <c r="AP94" s="37"/>
      <c r="AT94" s="37"/>
      <c r="AU94" s="37"/>
      <c r="AV94" s="37"/>
      <c r="AW94" s="37"/>
      <c r="BA94" s="37"/>
      <c r="BB94" s="37"/>
      <c r="BC94" s="37"/>
      <c r="BD94" s="37"/>
      <c r="BH94" s="37"/>
      <c r="BI94" s="37"/>
      <c r="BJ94" s="37"/>
      <c r="BK94" s="37"/>
      <c r="BO94" s="37"/>
      <c r="BP94" s="37"/>
      <c r="BQ94" s="37"/>
      <c r="BR94" s="37"/>
      <c r="BV94" s="37"/>
      <c r="BW94" s="37"/>
      <c r="BX94" s="37"/>
      <c r="BY94" s="37"/>
      <c r="CC94" s="37"/>
      <c r="CD94" s="37"/>
      <c r="CE94" s="37"/>
      <c r="CF94" s="37"/>
      <c r="CG94" s="61"/>
      <c r="CH94" s="62"/>
    </row>
    <row r="95" spans="1:86" s="30" customFormat="1">
      <c r="A95" s="38"/>
      <c r="B95" s="39"/>
      <c r="C95" s="40"/>
      <c r="D95" s="39"/>
      <c r="H95" s="56"/>
      <c r="I95" s="56"/>
      <c r="J95" s="56"/>
      <c r="K95" s="56"/>
      <c r="M95" s="37"/>
      <c r="Q95" s="37"/>
      <c r="R95" s="37"/>
      <c r="S95" s="37"/>
      <c r="T95" s="37"/>
      <c r="U95" s="37"/>
      <c r="Y95" s="37"/>
      <c r="Z95" s="37"/>
      <c r="AA95" s="37"/>
      <c r="AB95" s="37"/>
      <c r="AF95" s="37"/>
      <c r="AG95" s="37"/>
      <c r="AH95" s="37"/>
      <c r="AI95" s="37"/>
      <c r="AM95" s="37"/>
      <c r="AN95" s="37"/>
      <c r="AO95" s="37"/>
      <c r="AP95" s="37"/>
      <c r="AT95" s="37"/>
      <c r="AU95" s="37"/>
      <c r="AV95" s="37"/>
      <c r="AW95" s="37"/>
      <c r="BA95" s="37"/>
      <c r="BB95" s="37"/>
      <c r="BC95" s="37"/>
      <c r="BD95" s="37"/>
      <c r="BH95" s="37"/>
      <c r="BI95" s="37"/>
      <c r="BJ95" s="37"/>
      <c r="BK95" s="37"/>
      <c r="BO95" s="37"/>
      <c r="BP95" s="37"/>
      <c r="BQ95" s="37"/>
      <c r="BR95" s="37"/>
      <c r="BV95" s="37"/>
      <c r="BW95" s="37"/>
      <c r="BX95" s="37"/>
      <c r="BY95" s="37"/>
      <c r="CC95" s="37"/>
      <c r="CD95" s="37"/>
      <c r="CE95" s="37"/>
      <c r="CF95" s="37"/>
      <c r="CG95" s="61"/>
      <c r="CH95" s="62"/>
    </row>
    <row r="96" spans="1:86" s="30" customFormat="1">
      <c r="A96" s="38"/>
      <c r="B96" s="39"/>
      <c r="C96" s="40"/>
      <c r="D96" s="39"/>
      <c r="H96" s="56"/>
      <c r="I96" s="56"/>
      <c r="J96" s="56"/>
      <c r="K96" s="56"/>
      <c r="M96" s="37"/>
      <c r="Q96" s="37"/>
      <c r="R96" s="37"/>
      <c r="S96" s="37"/>
      <c r="T96" s="37"/>
      <c r="U96" s="37"/>
      <c r="Y96" s="37"/>
      <c r="Z96" s="37"/>
      <c r="AA96" s="37"/>
      <c r="AB96" s="37"/>
      <c r="AF96" s="37"/>
      <c r="AG96" s="37"/>
      <c r="AH96" s="37"/>
      <c r="AI96" s="37"/>
      <c r="AM96" s="37"/>
      <c r="AN96" s="37"/>
      <c r="AO96" s="37"/>
      <c r="AP96" s="37"/>
      <c r="AT96" s="37"/>
      <c r="AU96" s="37"/>
      <c r="AV96" s="37"/>
      <c r="AW96" s="37"/>
      <c r="BA96" s="37"/>
      <c r="BB96" s="37"/>
      <c r="BC96" s="37"/>
      <c r="BD96" s="37"/>
      <c r="BH96" s="37"/>
      <c r="BI96" s="37"/>
      <c r="BJ96" s="37"/>
      <c r="BK96" s="37"/>
      <c r="BO96" s="37"/>
      <c r="BP96" s="37"/>
      <c r="BQ96" s="37"/>
      <c r="BR96" s="37"/>
      <c r="BV96" s="37"/>
      <c r="BW96" s="37"/>
      <c r="BX96" s="37"/>
      <c r="BY96" s="37"/>
      <c r="CC96" s="37"/>
      <c r="CD96" s="37"/>
      <c r="CE96" s="37"/>
      <c r="CF96" s="37"/>
      <c r="CG96" s="61"/>
      <c r="CH96" s="62"/>
    </row>
    <row r="97" spans="1:86" s="30" customFormat="1">
      <c r="A97" s="38"/>
      <c r="B97" s="39"/>
      <c r="C97" s="40"/>
      <c r="D97" s="39"/>
      <c r="H97" s="56"/>
      <c r="I97" s="56"/>
      <c r="J97" s="56"/>
      <c r="K97" s="56"/>
      <c r="M97" s="37"/>
      <c r="Q97" s="37"/>
      <c r="R97" s="37"/>
      <c r="S97" s="37"/>
      <c r="T97" s="37"/>
      <c r="U97" s="37"/>
      <c r="Y97" s="37"/>
      <c r="Z97" s="37"/>
      <c r="AA97" s="37"/>
      <c r="AB97" s="37"/>
      <c r="AF97" s="37"/>
      <c r="AG97" s="37"/>
      <c r="AH97" s="37"/>
      <c r="AI97" s="37"/>
      <c r="AM97" s="37"/>
      <c r="AN97" s="37"/>
      <c r="AO97" s="37"/>
      <c r="AP97" s="37"/>
      <c r="AT97" s="37"/>
      <c r="AU97" s="37"/>
      <c r="AV97" s="37"/>
      <c r="AW97" s="37"/>
      <c r="BA97" s="37"/>
      <c r="BB97" s="37"/>
      <c r="BC97" s="37"/>
      <c r="BD97" s="37"/>
      <c r="BH97" s="37"/>
      <c r="BI97" s="37"/>
      <c r="BJ97" s="37"/>
      <c r="BK97" s="37"/>
      <c r="BO97" s="37"/>
      <c r="BP97" s="37"/>
      <c r="BQ97" s="37"/>
      <c r="BR97" s="37"/>
      <c r="BV97" s="37"/>
      <c r="BW97" s="37"/>
      <c r="BX97" s="37"/>
      <c r="BY97" s="37"/>
      <c r="CC97" s="37"/>
      <c r="CD97" s="37"/>
      <c r="CE97" s="37"/>
      <c r="CF97" s="37"/>
      <c r="CG97" s="61"/>
      <c r="CH97" s="62"/>
    </row>
    <row r="98" spans="1:86" s="30" customFormat="1">
      <c r="A98" s="38"/>
      <c r="B98" s="39"/>
      <c r="C98" s="40"/>
      <c r="D98" s="39"/>
      <c r="H98" s="56"/>
      <c r="I98" s="56"/>
      <c r="J98" s="56"/>
      <c r="K98" s="56"/>
      <c r="M98" s="37"/>
      <c r="Q98" s="37"/>
      <c r="R98" s="37"/>
      <c r="S98" s="37"/>
      <c r="T98" s="37"/>
      <c r="U98" s="37"/>
      <c r="Y98" s="37"/>
      <c r="Z98" s="37"/>
      <c r="AA98" s="37"/>
      <c r="AB98" s="37"/>
      <c r="AF98" s="37"/>
      <c r="AG98" s="37"/>
      <c r="AH98" s="37"/>
      <c r="AI98" s="37"/>
      <c r="AM98" s="37"/>
      <c r="AN98" s="37"/>
      <c r="AO98" s="37"/>
      <c r="AP98" s="37"/>
      <c r="AT98" s="37"/>
      <c r="AU98" s="37"/>
      <c r="AV98" s="37"/>
      <c r="AW98" s="37"/>
      <c r="BA98" s="37"/>
      <c r="BB98" s="37"/>
      <c r="BC98" s="37"/>
      <c r="BD98" s="37"/>
      <c r="BH98" s="37"/>
      <c r="BI98" s="37"/>
      <c r="BJ98" s="37"/>
      <c r="BK98" s="37"/>
      <c r="BO98" s="37"/>
      <c r="BP98" s="37"/>
      <c r="BQ98" s="37"/>
      <c r="BR98" s="37"/>
      <c r="BV98" s="37"/>
      <c r="BW98" s="37"/>
      <c r="BX98" s="37"/>
      <c r="BY98" s="37"/>
      <c r="CC98" s="37"/>
      <c r="CD98" s="37"/>
      <c r="CE98" s="37"/>
      <c r="CF98" s="37"/>
      <c r="CG98" s="61"/>
      <c r="CH98" s="62"/>
    </row>
    <row r="99" spans="1:86" s="30" customFormat="1">
      <c r="A99" s="38"/>
      <c r="B99" s="39"/>
      <c r="C99" s="40"/>
      <c r="D99" s="39"/>
      <c r="H99" s="56"/>
      <c r="I99" s="56"/>
      <c r="J99" s="56"/>
      <c r="K99" s="56"/>
      <c r="M99" s="37"/>
      <c r="Q99" s="37"/>
      <c r="R99" s="37"/>
      <c r="S99" s="37"/>
      <c r="T99" s="37"/>
      <c r="U99" s="37"/>
      <c r="Y99" s="37"/>
      <c r="Z99" s="37"/>
      <c r="AA99" s="37"/>
      <c r="AB99" s="37"/>
      <c r="AF99" s="37"/>
      <c r="AG99" s="37"/>
      <c r="AH99" s="37"/>
      <c r="AI99" s="37"/>
      <c r="AM99" s="37"/>
      <c r="AN99" s="37"/>
      <c r="AO99" s="37"/>
      <c r="AP99" s="37"/>
      <c r="AT99" s="37"/>
      <c r="AU99" s="37"/>
      <c r="AV99" s="37"/>
      <c r="AW99" s="37"/>
      <c r="BA99" s="37"/>
      <c r="BB99" s="37"/>
      <c r="BC99" s="37"/>
      <c r="BD99" s="37"/>
      <c r="BH99" s="37"/>
      <c r="BI99" s="37"/>
      <c r="BJ99" s="37"/>
      <c r="BK99" s="37"/>
      <c r="BO99" s="37"/>
      <c r="BP99" s="37"/>
      <c r="BQ99" s="37"/>
      <c r="BR99" s="37"/>
      <c r="BV99" s="37"/>
      <c r="BW99" s="37"/>
      <c r="BX99" s="37"/>
      <c r="BY99" s="37"/>
      <c r="CC99" s="37"/>
      <c r="CD99" s="37"/>
      <c r="CE99" s="37"/>
      <c r="CF99" s="37"/>
      <c r="CG99" s="61"/>
      <c r="CH99" s="62"/>
    </row>
    <row r="100" spans="1:86" s="30" customFormat="1">
      <c r="A100" s="38"/>
      <c r="B100" s="39"/>
      <c r="C100" s="40"/>
      <c r="D100" s="39"/>
      <c r="H100" s="55"/>
      <c r="I100" s="55"/>
      <c r="J100" s="55"/>
      <c r="K100" s="55"/>
      <c r="L100" s="41"/>
      <c r="M100" s="41"/>
      <c r="Q100" s="37"/>
      <c r="R100" s="37"/>
      <c r="S100" s="37"/>
      <c r="T100" s="37"/>
      <c r="U100" s="37"/>
      <c r="Y100" s="37"/>
      <c r="Z100" s="37"/>
      <c r="AA100" s="37"/>
      <c r="AB100" s="37"/>
      <c r="AF100" s="37"/>
      <c r="AG100" s="37"/>
      <c r="AH100" s="37"/>
      <c r="AI100" s="37"/>
      <c r="AM100" s="37"/>
      <c r="AN100" s="37"/>
      <c r="AO100" s="37"/>
      <c r="AP100" s="37"/>
      <c r="AT100" s="37"/>
      <c r="AU100" s="37"/>
      <c r="AV100" s="37"/>
      <c r="AW100" s="37"/>
      <c r="BA100" s="37"/>
      <c r="BB100" s="37"/>
      <c r="BC100" s="37"/>
      <c r="BD100" s="37"/>
      <c r="BH100" s="37"/>
      <c r="BI100" s="37"/>
      <c r="BJ100" s="37"/>
      <c r="BK100" s="37"/>
      <c r="BO100" s="37"/>
      <c r="BP100" s="37"/>
      <c r="BQ100" s="37"/>
      <c r="BR100" s="37"/>
      <c r="BV100" s="37"/>
      <c r="BW100" s="37"/>
      <c r="BX100" s="37"/>
      <c r="BY100" s="37"/>
      <c r="CC100" s="37"/>
      <c r="CD100" s="37"/>
      <c r="CE100" s="37"/>
      <c r="CF100" s="37"/>
      <c r="CG100" s="61"/>
      <c r="CH100" s="62"/>
    </row>
    <row r="101" spans="1:86" s="30" customFormat="1">
      <c r="A101" s="38"/>
      <c r="B101" s="39"/>
      <c r="C101" s="40"/>
      <c r="D101" s="39"/>
      <c r="H101" s="55"/>
      <c r="I101" s="55"/>
      <c r="J101" s="55"/>
      <c r="K101" s="55"/>
      <c r="L101" s="41"/>
      <c r="M101" s="41"/>
      <c r="Q101" s="37"/>
      <c r="R101" s="37"/>
      <c r="S101" s="37"/>
      <c r="T101" s="37"/>
      <c r="U101" s="37"/>
      <c r="Y101" s="37"/>
      <c r="Z101" s="37"/>
      <c r="AA101" s="37"/>
      <c r="AB101" s="37"/>
      <c r="AF101" s="37"/>
      <c r="AG101" s="37"/>
      <c r="AH101" s="37"/>
      <c r="AI101" s="37"/>
      <c r="AM101" s="37"/>
      <c r="AN101" s="37"/>
      <c r="AO101" s="37"/>
      <c r="AP101" s="37"/>
      <c r="AT101" s="37"/>
      <c r="AU101" s="37"/>
      <c r="AV101" s="37"/>
      <c r="AW101" s="37"/>
      <c r="BA101" s="37"/>
      <c r="BB101" s="37"/>
      <c r="BC101" s="37"/>
      <c r="BD101" s="37"/>
      <c r="BH101" s="37"/>
      <c r="BI101" s="37"/>
      <c r="BJ101" s="37"/>
      <c r="BK101" s="37"/>
      <c r="BO101" s="37"/>
      <c r="BP101" s="37"/>
      <c r="BQ101" s="37"/>
      <c r="BR101" s="37"/>
      <c r="BV101" s="37"/>
      <c r="BW101" s="37"/>
      <c r="BX101" s="37"/>
      <c r="BY101" s="37"/>
      <c r="CC101" s="37"/>
      <c r="CD101" s="37"/>
      <c r="CE101" s="37"/>
      <c r="CF101" s="37"/>
      <c r="CG101" s="61"/>
      <c r="CH101" s="62"/>
    </row>
    <row r="102" spans="1:86" s="30" customFormat="1">
      <c r="A102" s="38"/>
      <c r="B102" s="39"/>
      <c r="C102" s="40"/>
      <c r="D102" s="39"/>
      <c r="H102" s="56"/>
      <c r="I102" s="56"/>
      <c r="J102" s="56"/>
      <c r="K102" s="56"/>
      <c r="L102" s="37"/>
      <c r="M102" s="37"/>
      <c r="Q102" s="37"/>
      <c r="R102" s="37"/>
      <c r="S102" s="37"/>
      <c r="T102" s="37"/>
      <c r="U102" s="37"/>
      <c r="Y102" s="37"/>
      <c r="Z102" s="37"/>
      <c r="AA102" s="37"/>
      <c r="AB102" s="37"/>
      <c r="AF102" s="37"/>
      <c r="AG102" s="37"/>
      <c r="AH102" s="37"/>
      <c r="AI102" s="37"/>
      <c r="AM102" s="37"/>
      <c r="AN102" s="37"/>
      <c r="AO102" s="37"/>
      <c r="AP102" s="37"/>
      <c r="AT102" s="37"/>
      <c r="AU102" s="37"/>
      <c r="AV102" s="37"/>
      <c r="AW102" s="37"/>
      <c r="BA102" s="37"/>
      <c r="BB102" s="37"/>
      <c r="BC102" s="37"/>
      <c r="BD102" s="37"/>
      <c r="BH102" s="37"/>
      <c r="BI102" s="37"/>
      <c r="BJ102" s="37"/>
      <c r="BK102" s="37"/>
      <c r="BO102" s="37"/>
      <c r="BP102" s="37"/>
      <c r="BQ102" s="37"/>
      <c r="BR102" s="37"/>
      <c r="BV102" s="37"/>
      <c r="BW102" s="37"/>
      <c r="BX102" s="37"/>
      <c r="BY102" s="37"/>
      <c r="CC102" s="37"/>
      <c r="CD102" s="37"/>
      <c r="CE102" s="37"/>
      <c r="CF102" s="37"/>
      <c r="CG102" s="61"/>
      <c r="CH102" s="62"/>
    </row>
    <row r="103" spans="1:86" s="30" customFormat="1">
      <c r="A103" s="38"/>
      <c r="B103" s="39"/>
      <c r="C103" s="40"/>
      <c r="D103" s="39"/>
      <c r="H103" s="55"/>
      <c r="I103" s="55"/>
      <c r="J103" s="55"/>
      <c r="K103" s="55"/>
      <c r="L103" s="41"/>
      <c r="M103" s="41"/>
      <c r="Q103" s="37"/>
      <c r="R103" s="37"/>
      <c r="S103" s="37"/>
      <c r="T103" s="37"/>
      <c r="U103" s="37"/>
      <c r="Y103" s="37"/>
      <c r="Z103" s="37"/>
      <c r="AA103" s="37"/>
      <c r="AB103" s="37"/>
      <c r="AF103" s="37"/>
      <c r="AG103" s="37"/>
      <c r="AH103" s="37"/>
      <c r="AI103" s="37"/>
      <c r="AM103" s="37"/>
      <c r="AN103" s="37"/>
      <c r="AO103" s="37"/>
      <c r="AP103" s="37"/>
      <c r="AT103" s="37"/>
      <c r="AU103" s="37"/>
      <c r="AV103" s="37"/>
      <c r="AW103" s="37"/>
      <c r="BA103" s="37"/>
      <c r="BB103" s="37"/>
      <c r="BC103" s="37"/>
      <c r="BD103" s="37"/>
      <c r="BH103" s="37"/>
      <c r="BI103" s="37"/>
      <c r="BJ103" s="37"/>
      <c r="BK103" s="37"/>
      <c r="BO103" s="37"/>
      <c r="BP103" s="37"/>
      <c r="BQ103" s="37"/>
      <c r="BR103" s="37"/>
      <c r="BV103" s="37"/>
      <c r="BW103" s="37"/>
      <c r="BX103" s="37"/>
      <c r="BY103" s="37"/>
      <c r="CC103" s="37"/>
      <c r="CD103" s="37"/>
      <c r="CE103" s="37"/>
      <c r="CF103" s="37"/>
      <c r="CG103" s="61"/>
      <c r="CH103" s="62"/>
    </row>
    <row r="104" spans="1:86" s="30" customFormat="1">
      <c r="A104" s="38"/>
      <c r="B104" s="39"/>
      <c r="C104" s="40"/>
      <c r="D104" s="39"/>
      <c r="H104" s="55"/>
      <c r="I104" s="55"/>
      <c r="J104" s="55"/>
      <c r="K104" s="55"/>
      <c r="L104" s="41"/>
      <c r="M104" s="41"/>
      <c r="Q104" s="37"/>
      <c r="R104" s="37"/>
      <c r="S104" s="37"/>
      <c r="T104" s="37"/>
      <c r="U104" s="37"/>
      <c r="Y104" s="37"/>
      <c r="Z104" s="37"/>
      <c r="AA104" s="37"/>
      <c r="AB104" s="37"/>
      <c r="AF104" s="37"/>
      <c r="AG104" s="37"/>
      <c r="AH104" s="37"/>
      <c r="AI104" s="37"/>
      <c r="AM104" s="37"/>
      <c r="AN104" s="37"/>
      <c r="AO104" s="37"/>
      <c r="AP104" s="37"/>
      <c r="AT104" s="37"/>
      <c r="AU104" s="37"/>
      <c r="AV104" s="37"/>
      <c r="AW104" s="37"/>
      <c r="BA104" s="37"/>
      <c r="BB104" s="37"/>
      <c r="BC104" s="37"/>
      <c r="BD104" s="37"/>
      <c r="BH104" s="37"/>
      <c r="BI104" s="37"/>
      <c r="BJ104" s="37"/>
      <c r="BK104" s="37"/>
      <c r="BO104" s="37"/>
      <c r="BP104" s="37"/>
      <c r="BQ104" s="37"/>
      <c r="BR104" s="37"/>
      <c r="BV104" s="37"/>
      <c r="BW104" s="37"/>
      <c r="BX104" s="37"/>
      <c r="BY104" s="37"/>
      <c r="CC104" s="37"/>
      <c r="CD104" s="37"/>
      <c r="CE104" s="37"/>
      <c r="CF104" s="37"/>
      <c r="CG104" s="61"/>
      <c r="CH104" s="62"/>
    </row>
    <row r="105" spans="1:86" s="30" customFormat="1">
      <c r="A105" s="38"/>
      <c r="B105" s="39"/>
      <c r="C105" s="40"/>
      <c r="D105" s="39"/>
      <c r="H105" s="55"/>
      <c r="I105" s="55"/>
      <c r="J105" s="55"/>
      <c r="K105" s="55"/>
      <c r="L105" s="41"/>
      <c r="M105" s="41"/>
      <c r="Q105" s="37"/>
      <c r="R105" s="37"/>
      <c r="S105" s="37"/>
      <c r="T105" s="37"/>
      <c r="U105" s="37"/>
      <c r="Y105" s="37"/>
      <c r="Z105" s="37"/>
      <c r="AA105" s="37"/>
      <c r="AB105" s="37"/>
      <c r="AF105" s="37"/>
      <c r="AG105" s="37"/>
      <c r="AH105" s="37"/>
      <c r="AI105" s="37"/>
      <c r="AM105" s="37"/>
      <c r="AN105" s="37"/>
      <c r="AO105" s="37"/>
      <c r="AP105" s="37"/>
      <c r="AT105" s="37"/>
      <c r="AU105" s="37"/>
      <c r="AV105" s="37"/>
      <c r="AW105" s="37"/>
      <c r="BA105" s="37"/>
      <c r="BB105" s="37"/>
      <c r="BC105" s="37"/>
      <c r="BD105" s="37"/>
      <c r="BH105" s="37"/>
      <c r="BI105" s="37"/>
      <c r="BJ105" s="37"/>
      <c r="BK105" s="37"/>
      <c r="BO105" s="37"/>
      <c r="BP105" s="37"/>
      <c r="BQ105" s="37"/>
      <c r="BR105" s="37"/>
      <c r="BV105" s="37"/>
      <c r="BW105" s="37"/>
      <c r="BX105" s="37"/>
      <c r="BY105" s="37"/>
      <c r="CC105" s="37"/>
      <c r="CD105" s="37"/>
      <c r="CE105" s="37"/>
      <c r="CF105" s="37"/>
      <c r="CG105" s="61"/>
      <c r="CH105" s="62"/>
    </row>
    <row r="106" spans="1:86" s="30" customFormat="1">
      <c r="A106" s="38"/>
      <c r="B106" s="39"/>
      <c r="C106" s="40"/>
      <c r="D106" s="39"/>
      <c r="H106" s="55"/>
      <c r="I106" s="55"/>
      <c r="J106" s="55"/>
      <c r="K106" s="55"/>
      <c r="L106" s="41"/>
      <c r="M106" s="41"/>
      <c r="Q106" s="37"/>
      <c r="R106" s="37"/>
      <c r="S106" s="37"/>
      <c r="T106" s="37"/>
      <c r="U106" s="37"/>
      <c r="Y106" s="37"/>
      <c r="Z106" s="37"/>
      <c r="AA106" s="37"/>
      <c r="AB106" s="37"/>
      <c r="AF106" s="37"/>
      <c r="AG106" s="37"/>
      <c r="AH106" s="37"/>
      <c r="AI106" s="37"/>
      <c r="AM106" s="37"/>
      <c r="AN106" s="37"/>
      <c r="AO106" s="37"/>
      <c r="AP106" s="37"/>
      <c r="AT106" s="37"/>
      <c r="AU106" s="37"/>
      <c r="AV106" s="37"/>
      <c r="AW106" s="37"/>
      <c r="BA106" s="37"/>
      <c r="BB106" s="37"/>
      <c r="BC106" s="37"/>
      <c r="BD106" s="37"/>
      <c r="BH106" s="37"/>
      <c r="BI106" s="37"/>
      <c r="BJ106" s="37"/>
      <c r="BK106" s="37"/>
      <c r="BO106" s="37"/>
      <c r="BP106" s="37"/>
      <c r="BQ106" s="37"/>
      <c r="BR106" s="37"/>
      <c r="BV106" s="37"/>
      <c r="BW106" s="37"/>
      <c r="BX106" s="37"/>
      <c r="BY106" s="37"/>
      <c r="CC106" s="37"/>
      <c r="CD106" s="37"/>
      <c r="CE106" s="37"/>
      <c r="CF106" s="37"/>
      <c r="CG106" s="61"/>
      <c r="CH106" s="62"/>
    </row>
    <row r="107" spans="1:86" s="30" customFormat="1">
      <c r="A107" s="38"/>
      <c r="B107" s="39"/>
      <c r="C107" s="40"/>
      <c r="D107" s="39"/>
      <c r="H107" s="55"/>
      <c r="I107" s="55"/>
      <c r="J107" s="55"/>
      <c r="K107" s="55"/>
      <c r="L107" s="41"/>
      <c r="M107" s="41"/>
      <c r="Q107" s="37"/>
      <c r="R107" s="37"/>
      <c r="S107" s="37"/>
      <c r="T107" s="37"/>
      <c r="U107" s="37"/>
      <c r="Y107" s="37"/>
      <c r="Z107" s="37"/>
      <c r="AA107" s="37"/>
      <c r="AB107" s="37"/>
      <c r="AF107" s="37"/>
      <c r="AG107" s="37"/>
      <c r="AH107" s="37"/>
      <c r="AI107" s="37"/>
      <c r="AM107" s="37"/>
      <c r="AN107" s="37"/>
      <c r="AO107" s="37"/>
      <c r="AP107" s="37"/>
      <c r="AT107" s="37"/>
      <c r="AU107" s="37"/>
      <c r="AV107" s="37"/>
      <c r="AW107" s="37"/>
      <c r="BA107" s="37"/>
      <c r="BB107" s="37"/>
      <c r="BC107" s="37"/>
      <c r="BD107" s="37"/>
      <c r="BH107" s="37"/>
      <c r="BI107" s="37"/>
      <c r="BJ107" s="37"/>
      <c r="BK107" s="37"/>
      <c r="BO107" s="37"/>
      <c r="BP107" s="37"/>
      <c r="BQ107" s="37"/>
      <c r="BR107" s="37"/>
      <c r="BV107" s="37"/>
      <c r="BW107" s="37"/>
      <c r="BX107" s="37"/>
      <c r="BY107" s="37"/>
      <c r="CC107" s="37"/>
      <c r="CD107" s="37"/>
      <c r="CE107" s="37"/>
      <c r="CF107" s="37"/>
      <c r="CG107" s="61"/>
      <c r="CH107" s="62"/>
    </row>
    <row r="108" spans="1:86" s="30" customFormat="1">
      <c r="A108" s="36"/>
      <c r="B108" s="37"/>
      <c r="C108" s="42"/>
      <c r="D108" s="37"/>
      <c r="H108" s="55"/>
      <c r="I108" s="55"/>
      <c r="J108" s="55"/>
      <c r="K108" s="55"/>
      <c r="L108" s="41"/>
      <c r="M108" s="41"/>
      <c r="Q108" s="37"/>
      <c r="R108" s="37"/>
      <c r="S108" s="37"/>
      <c r="T108" s="37"/>
      <c r="U108" s="37"/>
      <c r="Y108" s="37"/>
      <c r="Z108" s="37"/>
      <c r="AA108" s="37"/>
      <c r="AB108" s="37"/>
      <c r="AF108" s="37"/>
      <c r="AG108" s="37"/>
      <c r="AH108" s="37"/>
      <c r="AI108" s="37"/>
      <c r="AM108" s="37"/>
      <c r="AN108" s="37"/>
      <c r="AO108" s="37"/>
      <c r="AP108" s="37"/>
      <c r="AT108" s="37"/>
      <c r="AU108" s="37"/>
      <c r="AV108" s="37"/>
      <c r="AW108" s="37"/>
      <c r="BA108" s="37"/>
      <c r="BB108" s="37"/>
      <c r="BC108" s="37"/>
      <c r="BD108" s="37"/>
      <c r="BH108" s="37"/>
      <c r="BI108" s="37"/>
      <c r="BJ108" s="37"/>
      <c r="BK108" s="37"/>
      <c r="BO108" s="37"/>
      <c r="BP108" s="37"/>
      <c r="BQ108" s="37"/>
      <c r="BR108" s="37"/>
      <c r="BV108" s="37"/>
      <c r="BW108" s="37"/>
      <c r="BX108" s="37"/>
      <c r="BY108" s="37"/>
      <c r="CC108" s="37"/>
      <c r="CD108" s="37"/>
      <c r="CE108" s="37"/>
      <c r="CF108" s="37"/>
      <c r="CG108" s="61"/>
      <c r="CH108" s="62"/>
    </row>
    <row r="109" spans="1:86" s="30" customFormat="1">
      <c r="A109" s="36"/>
      <c r="B109" s="37"/>
      <c r="C109" s="42"/>
      <c r="D109" s="37"/>
      <c r="H109" s="55"/>
      <c r="I109" s="55"/>
      <c r="J109" s="55"/>
      <c r="K109" s="55"/>
      <c r="L109" s="41"/>
      <c r="M109" s="41"/>
      <c r="Q109" s="37"/>
      <c r="R109" s="37"/>
      <c r="S109" s="37"/>
      <c r="T109" s="37"/>
      <c r="U109" s="37"/>
      <c r="Y109" s="37"/>
      <c r="Z109" s="37"/>
      <c r="AA109" s="37"/>
      <c r="AB109" s="37"/>
      <c r="AF109" s="37"/>
      <c r="AG109" s="37"/>
      <c r="AH109" s="37"/>
      <c r="AI109" s="37"/>
      <c r="AM109" s="37"/>
      <c r="AN109" s="37"/>
      <c r="AO109" s="37"/>
      <c r="AP109" s="37"/>
      <c r="AT109" s="37"/>
      <c r="AU109" s="37"/>
      <c r="AV109" s="37"/>
      <c r="AW109" s="37"/>
      <c r="BA109" s="37"/>
      <c r="BB109" s="37"/>
      <c r="BC109" s="37"/>
      <c r="BD109" s="37"/>
      <c r="BH109" s="37"/>
      <c r="BI109" s="37"/>
      <c r="BJ109" s="37"/>
      <c r="BK109" s="37"/>
      <c r="BO109" s="37"/>
      <c r="BP109" s="37"/>
      <c r="BQ109" s="37"/>
      <c r="BR109" s="37"/>
      <c r="BV109" s="37"/>
      <c r="BW109" s="37"/>
      <c r="BX109" s="37"/>
      <c r="BY109" s="37"/>
      <c r="CC109" s="37"/>
      <c r="CD109" s="37"/>
      <c r="CE109" s="37"/>
      <c r="CF109" s="37"/>
      <c r="CG109" s="61"/>
      <c r="CH109" s="62"/>
    </row>
    <row r="110" spans="1:86" s="30" customFormat="1">
      <c r="A110" s="36"/>
      <c r="B110" s="37"/>
      <c r="C110" s="42"/>
      <c r="D110" s="37"/>
      <c r="H110" s="55"/>
      <c r="I110" s="55"/>
      <c r="J110" s="55"/>
      <c r="K110" s="55"/>
      <c r="L110" s="41"/>
      <c r="M110" s="41"/>
      <c r="Q110" s="37"/>
      <c r="R110" s="37"/>
      <c r="S110" s="37"/>
      <c r="T110" s="37"/>
      <c r="U110" s="37"/>
      <c r="Y110" s="37"/>
      <c r="Z110" s="37"/>
      <c r="AA110" s="37"/>
      <c r="AB110" s="37"/>
      <c r="AF110" s="37"/>
      <c r="AG110" s="37"/>
      <c r="AH110" s="37"/>
      <c r="AI110" s="37"/>
      <c r="AM110" s="37"/>
      <c r="AN110" s="37"/>
      <c r="AO110" s="37"/>
      <c r="AP110" s="37"/>
      <c r="AT110" s="37"/>
      <c r="AU110" s="37"/>
      <c r="AV110" s="37"/>
      <c r="AW110" s="37"/>
      <c r="BA110" s="37"/>
      <c r="BB110" s="37"/>
      <c r="BC110" s="37"/>
      <c r="BD110" s="37"/>
      <c r="BH110" s="37"/>
      <c r="BI110" s="37"/>
      <c r="BJ110" s="37"/>
      <c r="BK110" s="37"/>
      <c r="BO110" s="37"/>
      <c r="BP110" s="37"/>
      <c r="BQ110" s="37"/>
      <c r="BR110" s="37"/>
      <c r="BV110" s="37"/>
      <c r="BW110" s="37"/>
      <c r="BX110" s="37"/>
      <c r="BY110" s="37"/>
      <c r="CC110" s="37"/>
      <c r="CD110" s="37"/>
      <c r="CE110" s="37"/>
      <c r="CF110" s="37"/>
      <c r="CG110" s="61"/>
      <c r="CH110" s="62"/>
    </row>
    <row r="111" spans="1:86" s="30" customFormat="1">
      <c r="A111" s="36"/>
      <c r="B111" s="37"/>
      <c r="C111" s="42"/>
      <c r="D111" s="37"/>
      <c r="H111" s="55"/>
      <c r="I111" s="55"/>
      <c r="J111" s="55"/>
      <c r="K111" s="55"/>
      <c r="L111" s="41"/>
      <c r="M111" s="41"/>
      <c r="Q111" s="37"/>
      <c r="R111" s="37"/>
      <c r="S111" s="37"/>
      <c r="T111" s="37"/>
      <c r="U111" s="37"/>
      <c r="Y111" s="37"/>
      <c r="Z111" s="37"/>
      <c r="AA111" s="37"/>
      <c r="AB111" s="37"/>
      <c r="AF111" s="37"/>
      <c r="AG111" s="37"/>
      <c r="AH111" s="37"/>
      <c r="AI111" s="37"/>
      <c r="AM111" s="37"/>
      <c r="AN111" s="37"/>
      <c r="AO111" s="37"/>
      <c r="AP111" s="37"/>
      <c r="AT111" s="37"/>
      <c r="AU111" s="37"/>
      <c r="AV111" s="37"/>
      <c r="AW111" s="37"/>
      <c r="BA111" s="37"/>
      <c r="BB111" s="37"/>
      <c r="BC111" s="37"/>
      <c r="BD111" s="37"/>
      <c r="BH111" s="37"/>
      <c r="BI111" s="37"/>
      <c r="BJ111" s="37"/>
      <c r="BK111" s="37"/>
      <c r="BO111" s="37"/>
      <c r="BP111" s="37"/>
      <c r="BQ111" s="37"/>
      <c r="BR111" s="37"/>
      <c r="BV111" s="37"/>
      <c r="BW111" s="37"/>
      <c r="BX111" s="37"/>
      <c r="BY111" s="37"/>
      <c r="CC111" s="37"/>
      <c r="CD111" s="37"/>
      <c r="CE111" s="37"/>
      <c r="CF111" s="37"/>
      <c r="CG111" s="61"/>
      <c r="CH111" s="62"/>
    </row>
    <row r="112" spans="1:86" s="30" customFormat="1">
      <c r="A112" s="36"/>
      <c r="B112" s="37"/>
      <c r="C112" s="42"/>
      <c r="D112" s="37"/>
      <c r="H112" s="55"/>
      <c r="I112" s="55"/>
      <c r="J112" s="55"/>
      <c r="K112" s="55"/>
      <c r="L112" s="41"/>
      <c r="M112" s="41"/>
      <c r="Q112" s="37"/>
      <c r="R112" s="37"/>
      <c r="S112" s="37"/>
      <c r="T112" s="37"/>
      <c r="U112" s="37"/>
      <c r="Y112" s="37"/>
      <c r="Z112" s="37"/>
      <c r="AA112" s="37"/>
      <c r="AB112" s="37"/>
      <c r="AF112" s="37"/>
      <c r="AG112" s="37"/>
      <c r="AH112" s="37"/>
      <c r="AI112" s="37"/>
      <c r="AM112" s="37"/>
      <c r="AN112" s="37"/>
      <c r="AO112" s="37"/>
      <c r="AP112" s="37"/>
      <c r="AT112" s="37"/>
      <c r="AU112" s="37"/>
      <c r="AV112" s="37"/>
      <c r="AW112" s="37"/>
      <c r="BA112" s="37"/>
      <c r="BB112" s="37"/>
      <c r="BC112" s="37"/>
      <c r="BD112" s="37"/>
      <c r="BH112" s="37"/>
      <c r="BI112" s="37"/>
      <c r="BJ112" s="37"/>
      <c r="BK112" s="37"/>
      <c r="BO112" s="37"/>
      <c r="BP112" s="37"/>
      <c r="BQ112" s="37"/>
      <c r="BR112" s="37"/>
      <c r="BV112" s="37"/>
      <c r="BW112" s="37"/>
      <c r="BX112" s="37"/>
      <c r="BY112" s="37"/>
      <c r="CC112" s="37"/>
      <c r="CD112" s="37"/>
      <c r="CE112" s="37"/>
      <c r="CF112" s="37"/>
      <c r="CG112" s="61"/>
      <c r="CH112" s="62"/>
    </row>
    <row r="113" spans="1:86" s="30" customFormat="1">
      <c r="A113" s="38"/>
      <c r="B113" s="39"/>
      <c r="C113" s="40"/>
      <c r="D113" s="39"/>
      <c r="H113" s="55"/>
      <c r="I113" s="55"/>
      <c r="J113" s="55"/>
      <c r="K113" s="55"/>
      <c r="L113" s="41"/>
      <c r="M113" s="41"/>
      <c r="Q113" s="37"/>
      <c r="R113" s="37"/>
      <c r="S113" s="37"/>
      <c r="T113" s="37"/>
      <c r="U113" s="37"/>
      <c r="Y113" s="37"/>
      <c r="Z113" s="37"/>
      <c r="AA113" s="37"/>
      <c r="AB113" s="37"/>
      <c r="AF113" s="37"/>
      <c r="AG113" s="37"/>
      <c r="AH113" s="37"/>
      <c r="AI113" s="37"/>
      <c r="AM113" s="37"/>
      <c r="AN113" s="37"/>
      <c r="AO113" s="37"/>
      <c r="AP113" s="37"/>
      <c r="AT113" s="37"/>
      <c r="AU113" s="37"/>
      <c r="AV113" s="37"/>
      <c r="AW113" s="37"/>
      <c r="BA113" s="37"/>
      <c r="BB113" s="37"/>
      <c r="BC113" s="37"/>
      <c r="BD113" s="37"/>
      <c r="BH113" s="37"/>
      <c r="BI113" s="37"/>
      <c r="BJ113" s="37"/>
      <c r="BK113" s="37"/>
      <c r="BO113" s="37"/>
      <c r="BP113" s="37"/>
      <c r="BQ113" s="37"/>
      <c r="BR113" s="37"/>
      <c r="BV113" s="37"/>
      <c r="BW113" s="37"/>
      <c r="BX113" s="37"/>
      <c r="BY113" s="37"/>
      <c r="CC113" s="37"/>
      <c r="CD113" s="37"/>
      <c r="CE113" s="37"/>
      <c r="CF113" s="37"/>
      <c r="CG113" s="61"/>
      <c r="CH113" s="62"/>
    </row>
    <row r="114" spans="1:86" s="30" customFormat="1">
      <c r="A114" s="38"/>
      <c r="B114" s="39"/>
      <c r="C114" s="40"/>
      <c r="D114" s="39"/>
      <c r="H114" s="55"/>
      <c r="I114" s="55"/>
      <c r="J114" s="55"/>
      <c r="K114" s="55"/>
      <c r="L114" s="41"/>
      <c r="M114" s="41"/>
      <c r="Q114" s="37"/>
      <c r="R114" s="37"/>
      <c r="S114" s="37"/>
      <c r="T114" s="37"/>
      <c r="U114" s="37"/>
      <c r="Y114" s="37"/>
      <c r="Z114" s="37"/>
      <c r="AA114" s="37"/>
      <c r="AB114" s="37"/>
      <c r="AF114" s="37"/>
      <c r="AG114" s="37"/>
      <c r="AH114" s="37"/>
      <c r="AI114" s="37"/>
      <c r="AM114" s="37"/>
      <c r="AN114" s="37"/>
      <c r="AO114" s="37"/>
      <c r="AP114" s="37"/>
      <c r="AT114" s="37"/>
      <c r="AU114" s="37"/>
      <c r="AV114" s="37"/>
      <c r="AW114" s="37"/>
      <c r="BA114" s="37"/>
      <c r="BB114" s="37"/>
      <c r="BC114" s="37"/>
      <c r="BD114" s="37"/>
      <c r="BH114" s="37"/>
      <c r="BI114" s="37"/>
      <c r="BJ114" s="37"/>
      <c r="BK114" s="37"/>
      <c r="BO114" s="37"/>
      <c r="BP114" s="37"/>
      <c r="BQ114" s="37"/>
      <c r="BR114" s="37"/>
      <c r="BV114" s="37"/>
      <c r="BW114" s="37"/>
      <c r="BX114" s="37"/>
      <c r="BY114" s="37"/>
      <c r="CC114" s="37"/>
      <c r="CD114" s="37"/>
      <c r="CE114" s="37"/>
      <c r="CF114" s="37"/>
      <c r="CG114" s="61"/>
      <c r="CH114" s="62"/>
    </row>
    <row r="115" spans="1:86" s="30" customFormat="1">
      <c r="A115" s="36"/>
      <c r="B115" s="37"/>
      <c r="C115" s="42"/>
      <c r="D115" s="37"/>
      <c r="H115" s="56"/>
      <c r="I115" s="56"/>
      <c r="J115" s="56"/>
      <c r="K115" s="56"/>
      <c r="L115" s="37"/>
      <c r="M115" s="37"/>
      <c r="Q115" s="37"/>
      <c r="R115" s="37"/>
      <c r="S115" s="37"/>
      <c r="T115" s="37"/>
      <c r="U115" s="37"/>
      <c r="Y115" s="37"/>
      <c r="Z115" s="37"/>
      <c r="AA115" s="37"/>
      <c r="AB115" s="37"/>
      <c r="AF115" s="37"/>
      <c r="AG115" s="37"/>
      <c r="AH115" s="37"/>
      <c r="AI115" s="37"/>
      <c r="AM115" s="37"/>
      <c r="AN115" s="37"/>
      <c r="AO115" s="37"/>
      <c r="AP115" s="37"/>
      <c r="AT115" s="37"/>
      <c r="AU115" s="37"/>
      <c r="AV115" s="37"/>
      <c r="AW115" s="37"/>
      <c r="BA115" s="37"/>
      <c r="BB115" s="37"/>
      <c r="BC115" s="37"/>
      <c r="BD115" s="37"/>
      <c r="BH115" s="37"/>
      <c r="BI115" s="37"/>
      <c r="BJ115" s="37"/>
      <c r="BK115" s="37"/>
      <c r="BO115" s="37"/>
      <c r="BP115" s="37"/>
      <c r="BQ115" s="37"/>
      <c r="BR115" s="37"/>
      <c r="BV115" s="37"/>
      <c r="BW115" s="37"/>
      <c r="BX115" s="37"/>
      <c r="BY115" s="37"/>
      <c r="CC115" s="37"/>
      <c r="CD115" s="37"/>
      <c r="CE115" s="37"/>
      <c r="CF115" s="37"/>
      <c r="CG115" s="61"/>
      <c r="CH115" s="62"/>
    </row>
    <row r="116" spans="1:86" s="30" customFormat="1">
      <c r="A116" s="43"/>
      <c r="B116" s="39"/>
      <c r="C116" s="40"/>
      <c r="D116" s="39"/>
      <c r="H116" s="55"/>
      <c r="I116" s="55"/>
      <c r="J116" s="55"/>
      <c r="K116" s="55"/>
      <c r="L116" s="41"/>
      <c r="M116" s="41"/>
      <c r="Q116" s="37"/>
      <c r="R116" s="37"/>
      <c r="S116" s="37"/>
      <c r="T116" s="37"/>
      <c r="U116" s="37"/>
      <c r="Y116" s="37"/>
      <c r="Z116" s="37"/>
      <c r="AA116" s="37"/>
      <c r="AB116" s="37"/>
      <c r="AF116" s="37"/>
      <c r="AG116" s="37"/>
      <c r="AH116" s="37"/>
      <c r="AI116" s="37"/>
      <c r="AM116" s="37"/>
      <c r="AN116" s="37"/>
      <c r="AO116" s="37"/>
      <c r="AP116" s="37"/>
      <c r="AT116" s="37"/>
      <c r="AU116" s="37"/>
      <c r="AV116" s="37"/>
      <c r="AW116" s="37"/>
      <c r="BA116" s="37"/>
      <c r="BB116" s="37"/>
      <c r="BC116" s="37"/>
      <c r="BD116" s="37"/>
      <c r="BH116" s="37"/>
      <c r="BI116" s="37"/>
      <c r="BJ116" s="37"/>
      <c r="BK116" s="37"/>
      <c r="BO116" s="37"/>
      <c r="BP116" s="37"/>
      <c r="BQ116" s="37"/>
      <c r="BR116" s="37"/>
      <c r="BV116" s="37"/>
      <c r="BW116" s="37"/>
      <c r="BX116" s="37"/>
      <c r="BY116" s="37"/>
      <c r="CC116" s="37"/>
      <c r="CD116" s="37"/>
      <c r="CE116" s="37"/>
      <c r="CF116" s="37"/>
      <c r="CG116" s="61"/>
      <c r="CH116" s="62"/>
    </row>
    <row r="117" spans="1:86" s="30" customFormat="1">
      <c r="A117" s="43"/>
      <c r="B117" s="39"/>
      <c r="C117" s="40"/>
      <c r="D117" s="39"/>
      <c r="H117" s="56"/>
      <c r="I117" s="56"/>
      <c r="J117" s="56"/>
      <c r="K117" s="56"/>
      <c r="L117" s="37"/>
      <c r="M117" s="37"/>
      <c r="Q117" s="37"/>
      <c r="R117" s="37"/>
      <c r="S117" s="37"/>
      <c r="T117" s="37"/>
      <c r="U117" s="37"/>
      <c r="Y117" s="37"/>
      <c r="Z117" s="37"/>
      <c r="AA117" s="37"/>
      <c r="AB117" s="37"/>
      <c r="AF117" s="37"/>
      <c r="AG117" s="37"/>
      <c r="AH117" s="37"/>
      <c r="AI117" s="37"/>
      <c r="AM117" s="37"/>
      <c r="AN117" s="37"/>
      <c r="AO117" s="37"/>
      <c r="AP117" s="37"/>
      <c r="AT117" s="37"/>
      <c r="AU117" s="37"/>
      <c r="AV117" s="37"/>
      <c r="AW117" s="37"/>
      <c r="BA117" s="37"/>
      <c r="BB117" s="37"/>
      <c r="BC117" s="37"/>
      <c r="BD117" s="37"/>
      <c r="BH117" s="37"/>
      <c r="BI117" s="37"/>
      <c r="BJ117" s="37"/>
      <c r="BK117" s="37"/>
      <c r="BO117" s="37"/>
      <c r="BP117" s="37"/>
      <c r="BQ117" s="37"/>
      <c r="BR117" s="37"/>
      <c r="BV117" s="37"/>
      <c r="BW117" s="37"/>
      <c r="BX117" s="37"/>
      <c r="BY117" s="37"/>
      <c r="CC117" s="37"/>
      <c r="CD117" s="37"/>
      <c r="CE117" s="37"/>
      <c r="CF117" s="37"/>
      <c r="CG117" s="61"/>
      <c r="CH117" s="62"/>
    </row>
    <row r="118" spans="1:86" s="30" customFormat="1">
      <c r="A118" s="38"/>
      <c r="B118" s="39"/>
      <c r="C118" s="40"/>
      <c r="D118" s="39"/>
      <c r="H118" s="55"/>
      <c r="I118" s="55"/>
      <c r="J118" s="55"/>
      <c r="K118" s="55"/>
      <c r="L118" s="41"/>
      <c r="M118" s="41"/>
      <c r="Q118" s="37"/>
      <c r="R118" s="37"/>
      <c r="S118" s="37"/>
      <c r="T118" s="37"/>
      <c r="U118" s="37"/>
      <c r="Y118" s="37"/>
      <c r="Z118" s="37"/>
      <c r="AA118" s="37"/>
      <c r="AB118" s="37"/>
      <c r="AF118" s="37"/>
      <c r="AG118" s="37"/>
      <c r="AH118" s="37"/>
      <c r="AI118" s="37"/>
      <c r="AM118" s="37"/>
      <c r="AN118" s="37"/>
      <c r="AO118" s="37"/>
      <c r="AP118" s="37"/>
      <c r="AT118" s="37"/>
      <c r="AU118" s="37"/>
      <c r="AV118" s="37"/>
      <c r="AW118" s="37"/>
      <c r="BA118" s="37"/>
      <c r="BB118" s="37"/>
      <c r="BC118" s="37"/>
      <c r="BD118" s="37"/>
      <c r="BH118" s="37"/>
      <c r="BI118" s="37"/>
      <c r="BJ118" s="37"/>
      <c r="BK118" s="37"/>
      <c r="BO118" s="37"/>
      <c r="BP118" s="37"/>
      <c r="BQ118" s="37"/>
      <c r="BR118" s="37"/>
      <c r="BV118" s="37"/>
      <c r="BW118" s="37"/>
      <c r="BX118" s="37"/>
      <c r="BY118" s="37"/>
      <c r="CC118" s="37"/>
      <c r="CD118" s="37"/>
      <c r="CE118" s="37"/>
      <c r="CF118" s="37"/>
      <c r="CG118" s="61"/>
      <c r="CH118" s="62"/>
    </row>
    <row r="119" spans="1:86" s="30" customFormat="1">
      <c r="A119" s="38"/>
      <c r="B119" s="39"/>
      <c r="C119" s="40"/>
      <c r="D119" s="39"/>
      <c r="H119" s="55"/>
      <c r="I119" s="55"/>
      <c r="J119" s="55"/>
      <c r="K119" s="55"/>
      <c r="L119" s="41"/>
      <c r="M119" s="41"/>
      <c r="Q119" s="37"/>
      <c r="R119" s="37"/>
      <c r="S119" s="37"/>
      <c r="T119" s="37"/>
      <c r="U119" s="37"/>
      <c r="Y119" s="37"/>
      <c r="Z119" s="37"/>
      <c r="AA119" s="37"/>
      <c r="AB119" s="37"/>
      <c r="AF119" s="37"/>
      <c r="AG119" s="37"/>
      <c r="AH119" s="37"/>
      <c r="AI119" s="37"/>
      <c r="AM119" s="37"/>
      <c r="AN119" s="37"/>
      <c r="AO119" s="37"/>
      <c r="AP119" s="37"/>
      <c r="AT119" s="37"/>
      <c r="AU119" s="37"/>
      <c r="AV119" s="37"/>
      <c r="AW119" s="37"/>
      <c r="BA119" s="37"/>
      <c r="BB119" s="37"/>
      <c r="BC119" s="37"/>
      <c r="BD119" s="37"/>
      <c r="BH119" s="37"/>
      <c r="BI119" s="37"/>
      <c r="BJ119" s="37"/>
      <c r="BK119" s="37"/>
      <c r="BO119" s="37"/>
      <c r="BP119" s="37"/>
      <c r="BQ119" s="37"/>
      <c r="BR119" s="37"/>
      <c r="BV119" s="37"/>
      <c r="BW119" s="37"/>
      <c r="BX119" s="37"/>
      <c r="BY119" s="37"/>
      <c r="CC119" s="37"/>
      <c r="CD119" s="37"/>
      <c r="CE119" s="37"/>
      <c r="CF119" s="37"/>
      <c r="CG119" s="61"/>
      <c r="CH119" s="62"/>
    </row>
    <row r="120" spans="1:86" s="30" customFormat="1">
      <c r="A120" s="38"/>
      <c r="B120" s="39"/>
      <c r="C120" s="40"/>
      <c r="D120" s="39"/>
      <c r="H120" s="55"/>
      <c r="I120" s="55"/>
      <c r="J120" s="55"/>
      <c r="K120" s="55"/>
      <c r="L120" s="41"/>
      <c r="M120" s="41"/>
      <c r="Q120" s="37"/>
      <c r="R120" s="37"/>
      <c r="S120" s="37"/>
      <c r="T120" s="37"/>
      <c r="U120" s="37"/>
      <c r="Y120" s="37"/>
      <c r="Z120" s="37"/>
      <c r="AA120" s="37"/>
      <c r="AB120" s="37"/>
      <c r="AF120" s="37"/>
      <c r="AG120" s="37"/>
      <c r="AH120" s="37"/>
      <c r="AI120" s="37"/>
      <c r="AM120" s="37"/>
      <c r="AN120" s="37"/>
      <c r="AO120" s="37"/>
      <c r="AP120" s="37"/>
      <c r="AT120" s="37"/>
      <c r="AU120" s="37"/>
      <c r="AV120" s="37"/>
      <c r="AW120" s="37"/>
      <c r="BA120" s="37"/>
      <c r="BB120" s="37"/>
      <c r="BC120" s="37"/>
      <c r="BD120" s="37"/>
      <c r="BH120" s="37"/>
      <c r="BI120" s="37"/>
      <c r="BJ120" s="37"/>
      <c r="BK120" s="37"/>
      <c r="BO120" s="37"/>
      <c r="BP120" s="37"/>
      <c r="BQ120" s="37"/>
      <c r="BR120" s="37"/>
      <c r="BV120" s="37"/>
      <c r="BW120" s="37"/>
      <c r="BX120" s="37"/>
      <c r="BY120" s="37"/>
      <c r="CC120" s="37"/>
      <c r="CD120" s="37"/>
      <c r="CE120" s="37"/>
      <c r="CF120" s="37"/>
      <c r="CG120" s="61"/>
      <c r="CH120" s="62"/>
    </row>
    <row r="121" spans="1:86" s="30" customFormat="1">
      <c r="A121" s="38"/>
      <c r="B121" s="39"/>
      <c r="C121" s="40"/>
      <c r="D121" s="39"/>
      <c r="H121" s="55"/>
      <c r="I121" s="55"/>
      <c r="J121" s="55"/>
      <c r="K121" s="55"/>
      <c r="L121" s="41"/>
      <c r="M121" s="41"/>
      <c r="Q121" s="37"/>
      <c r="R121" s="37"/>
      <c r="S121" s="37"/>
      <c r="T121" s="37"/>
      <c r="U121" s="37"/>
      <c r="Y121" s="37"/>
      <c r="Z121" s="37"/>
      <c r="AA121" s="37"/>
      <c r="AB121" s="37"/>
      <c r="AF121" s="37"/>
      <c r="AG121" s="37"/>
      <c r="AH121" s="37"/>
      <c r="AI121" s="37"/>
      <c r="AM121" s="37"/>
      <c r="AN121" s="37"/>
      <c r="AO121" s="37"/>
      <c r="AP121" s="37"/>
      <c r="AT121" s="37"/>
      <c r="AU121" s="37"/>
      <c r="AV121" s="37"/>
      <c r="AW121" s="37"/>
      <c r="BA121" s="37"/>
      <c r="BB121" s="37"/>
      <c r="BC121" s="37"/>
      <c r="BD121" s="37"/>
      <c r="BH121" s="37"/>
      <c r="BI121" s="37"/>
      <c r="BJ121" s="37"/>
      <c r="BK121" s="37"/>
      <c r="BO121" s="37"/>
      <c r="BP121" s="37"/>
      <c r="BQ121" s="37"/>
      <c r="BR121" s="37"/>
      <c r="BV121" s="37"/>
      <c r="BW121" s="37"/>
      <c r="BX121" s="37"/>
      <c r="BY121" s="37"/>
      <c r="CC121" s="37"/>
      <c r="CD121" s="37"/>
      <c r="CE121" s="37"/>
      <c r="CF121" s="37"/>
      <c r="CG121" s="61"/>
      <c r="CH121" s="62"/>
    </row>
    <row r="122" spans="1:86" s="30" customFormat="1">
      <c r="A122" s="36"/>
      <c r="B122" s="37"/>
      <c r="C122" s="42"/>
      <c r="D122" s="37"/>
      <c r="H122" s="56"/>
      <c r="I122" s="56"/>
      <c r="J122" s="56"/>
      <c r="K122" s="56"/>
      <c r="L122" s="37"/>
      <c r="M122" s="37"/>
      <c r="Q122" s="37"/>
      <c r="R122" s="37"/>
      <c r="S122" s="37"/>
      <c r="T122" s="37"/>
      <c r="U122" s="37"/>
      <c r="Y122" s="37"/>
      <c r="Z122" s="37"/>
      <c r="AA122" s="37"/>
      <c r="AB122" s="37"/>
      <c r="AF122" s="37"/>
      <c r="AG122" s="37"/>
      <c r="AH122" s="37"/>
      <c r="AI122" s="37"/>
      <c r="AM122" s="37"/>
      <c r="AN122" s="37"/>
      <c r="AO122" s="37"/>
      <c r="AP122" s="37"/>
      <c r="AT122" s="37"/>
      <c r="AU122" s="37"/>
      <c r="AV122" s="37"/>
      <c r="AW122" s="37"/>
      <c r="BA122" s="37"/>
      <c r="BB122" s="37"/>
      <c r="BC122" s="37"/>
      <c r="BD122" s="37"/>
      <c r="BH122" s="37"/>
      <c r="BI122" s="37"/>
      <c r="BJ122" s="37"/>
      <c r="BK122" s="37"/>
      <c r="BO122" s="37"/>
      <c r="BP122" s="37"/>
      <c r="BQ122" s="37"/>
      <c r="BR122" s="37"/>
      <c r="BV122" s="37"/>
      <c r="BW122" s="37"/>
      <c r="BX122" s="37"/>
      <c r="BY122" s="37"/>
      <c r="CC122" s="37"/>
      <c r="CD122" s="37"/>
      <c r="CE122" s="37"/>
      <c r="CF122" s="37"/>
      <c r="CG122" s="61"/>
      <c r="CH122" s="62"/>
    </row>
    <row r="123" spans="1:86" s="30" customFormat="1">
      <c r="A123" s="38"/>
      <c r="B123" s="39"/>
      <c r="C123" s="40"/>
      <c r="D123" s="39"/>
      <c r="H123" s="56"/>
      <c r="I123" s="56"/>
      <c r="J123" s="56"/>
      <c r="K123" s="56"/>
      <c r="L123" s="37"/>
      <c r="M123" s="37"/>
      <c r="Q123" s="37"/>
      <c r="R123" s="37"/>
      <c r="S123" s="37"/>
      <c r="T123" s="37"/>
      <c r="U123" s="37"/>
      <c r="Y123" s="37"/>
      <c r="Z123" s="37"/>
      <c r="AA123" s="37"/>
      <c r="AB123" s="37"/>
      <c r="AF123" s="37"/>
      <c r="AG123" s="37"/>
      <c r="AH123" s="37"/>
      <c r="AI123" s="37"/>
      <c r="AM123" s="37"/>
      <c r="AN123" s="37"/>
      <c r="AO123" s="37"/>
      <c r="AP123" s="37"/>
      <c r="AT123" s="37"/>
      <c r="AU123" s="37"/>
      <c r="AV123" s="37"/>
      <c r="AW123" s="37"/>
      <c r="BA123" s="37"/>
      <c r="BB123" s="37"/>
      <c r="BC123" s="37"/>
      <c r="BD123" s="37"/>
      <c r="BH123" s="37"/>
      <c r="BI123" s="37"/>
      <c r="BJ123" s="37"/>
      <c r="BK123" s="37"/>
      <c r="BO123" s="37"/>
      <c r="BP123" s="37"/>
      <c r="BQ123" s="37"/>
      <c r="BR123" s="37"/>
      <c r="BV123" s="37"/>
      <c r="BW123" s="37"/>
      <c r="BX123" s="37"/>
      <c r="BY123" s="37"/>
      <c r="CC123" s="37"/>
      <c r="CD123" s="37"/>
      <c r="CE123" s="37"/>
      <c r="CF123" s="37"/>
      <c r="CG123" s="61"/>
      <c r="CH123" s="62"/>
    </row>
    <row r="124" spans="1:86" s="30" customFormat="1">
      <c r="A124" s="38"/>
      <c r="B124" s="39"/>
      <c r="C124" s="40"/>
      <c r="D124" s="39"/>
      <c r="H124" s="56"/>
      <c r="I124" s="56"/>
      <c r="J124" s="56"/>
      <c r="K124" s="56"/>
      <c r="L124" s="37"/>
      <c r="M124" s="37"/>
      <c r="Q124" s="37"/>
      <c r="R124" s="37"/>
      <c r="S124" s="37"/>
      <c r="T124" s="37"/>
      <c r="U124" s="37"/>
      <c r="Y124" s="37"/>
      <c r="Z124" s="37"/>
      <c r="AA124" s="37"/>
      <c r="AB124" s="37"/>
      <c r="AF124" s="37"/>
      <c r="AG124" s="37"/>
      <c r="AH124" s="37"/>
      <c r="AI124" s="37"/>
      <c r="AM124" s="37"/>
      <c r="AN124" s="37"/>
      <c r="AO124" s="37"/>
      <c r="AP124" s="37"/>
      <c r="AT124" s="37"/>
      <c r="AU124" s="37"/>
      <c r="AV124" s="37"/>
      <c r="AW124" s="37"/>
      <c r="BA124" s="37"/>
      <c r="BB124" s="37"/>
      <c r="BC124" s="37"/>
      <c r="BD124" s="37"/>
      <c r="BH124" s="37"/>
      <c r="BI124" s="37"/>
      <c r="BJ124" s="37"/>
      <c r="BK124" s="37"/>
      <c r="BO124" s="37"/>
      <c r="BP124" s="37"/>
      <c r="BQ124" s="37"/>
      <c r="BR124" s="37"/>
      <c r="BV124" s="37"/>
      <c r="BW124" s="37"/>
      <c r="BX124" s="37"/>
      <c r="BY124" s="37"/>
      <c r="CC124" s="37"/>
      <c r="CD124" s="37"/>
      <c r="CE124" s="37"/>
      <c r="CF124" s="37"/>
      <c r="CG124" s="61"/>
      <c r="CH124" s="62"/>
    </row>
    <row r="125" spans="1:86" s="30" customFormat="1">
      <c r="A125" s="36"/>
      <c r="B125" s="37"/>
      <c r="C125" s="42"/>
      <c r="D125" s="37"/>
      <c r="H125" s="56"/>
      <c r="I125" s="56"/>
      <c r="J125" s="56"/>
      <c r="K125" s="56"/>
      <c r="L125" s="37"/>
      <c r="M125" s="37"/>
      <c r="Q125" s="37"/>
      <c r="R125" s="37"/>
      <c r="S125" s="37"/>
      <c r="T125" s="37"/>
      <c r="U125" s="37"/>
      <c r="Y125" s="37"/>
      <c r="Z125" s="37"/>
      <c r="AA125" s="37"/>
      <c r="AB125" s="37"/>
      <c r="AF125" s="37"/>
      <c r="AG125" s="37"/>
      <c r="AH125" s="37"/>
      <c r="AI125" s="37"/>
      <c r="AM125" s="37"/>
      <c r="AN125" s="37"/>
      <c r="AO125" s="37"/>
      <c r="AP125" s="37"/>
      <c r="AT125" s="37"/>
      <c r="AU125" s="37"/>
      <c r="AV125" s="37"/>
      <c r="AW125" s="37"/>
      <c r="BA125" s="37"/>
      <c r="BB125" s="37"/>
      <c r="BC125" s="37"/>
      <c r="BD125" s="37"/>
      <c r="BH125" s="37"/>
      <c r="BI125" s="37"/>
      <c r="BJ125" s="37"/>
      <c r="BK125" s="37"/>
      <c r="BO125" s="37"/>
      <c r="BP125" s="37"/>
      <c r="BQ125" s="37"/>
      <c r="BR125" s="37"/>
      <c r="BV125" s="37"/>
      <c r="BW125" s="37"/>
      <c r="BX125" s="37"/>
      <c r="BY125" s="37"/>
      <c r="CC125" s="37"/>
      <c r="CD125" s="37"/>
      <c r="CE125" s="37"/>
      <c r="CF125" s="37"/>
      <c r="CG125" s="61"/>
      <c r="CH125" s="62"/>
    </row>
    <row r="126" spans="1:86" s="30" customFormat="1">
      <c r="A126" s="36"/>
      <c r="B126" s="37"/>
      <c r="C126" s="42"/>
      <c r="D126" s="37"/>
      <c r="H126" s="56"/>
      <c r="I126" s="56"/>
      <c r="J126" s="56"/>
      <c r="K126" s="56"/>
      <c r="L126" s="37"/>
      <c r="M126" s="37"/>
      <c r="Q126" s="37"/>
      <c r="R126" s="37"/>
      <c r="S126" s="37"/>
      <c r="T126" s="37"/>
      <c r="U126" s="37"/>
      <c r="Y126" s="37"/>
      <c r="Z126" s="37"/>
      <c r="AA126" s="37"/>
      <c r="AB126" s="37"/>
      <c r="AF126" s="37"/>
      <c r="AG126" s="37"/>
      <c r="AH126" s="37"/>
      <c r="AI126" s="37"/>
      <c r="AM126" s="37"/>
      <c r="AN126" s="37"/>
      <c r="AO126" s="37"/>
      <c r="AP126" s="37"/>
      <c r="AT126" s="37"/>
      <c r="AU126" s="37"/>
      <c r="AV126" s="37"/>
      <c r="AW126" s="37"/>
      <c r="BA126" s="37"/>
      <c r="BB126" s="37"/>
      <c r="BC126" s="37"/>
      <c r="BD126" s="37"/>
      <c r="BH126" s="37"/>
      <c r="BI126" s="37"/>
      <c r="BJ126" s="37"/>
      <c r="BK126" s="37"/>
      <c r="BO126" s="37"/>
      <c r="BP126" s="37"/>
      <c r="BQ126" s="37"/>
      <c r="BR126" s="37"/>
      <c r="BV126" s="37"/>
      <c r="BW126" s="37"/>
      <c r="BX126" s="37"/>
      <c r="BY126" s="37"/>
      <c r="CC126" s="37"/>
      <c r="CD126" s="37"/>
      <c r="CE126" s="37"/>
      <c r="CF126" s="37"/>
      <c r="CG126" s="61"/>
      <c r="CH126" s="62"/>
    </row>
    <row r="127" spans="1:86" s="30" customFormat="1">
      <c r="A127" s="36"/>
      <c r="B127" s="37"/>
      <c r="C127" s="42"/>
      <c r="D127" s="37"/>
      <c r="H127" s="56"/>
      <c r="I127" s="56"/>
      <c r="J127" s="56"/>
      <c r="K127" s="56"/>
      <c r="L127" s="37"/>
      <c r="M127" s="37"/>
      <c r="Q127" s="37"/>
      <c r="R127" s="37"/>
      <c r="S127" s="37"/>
      <c r="T127" s="37"/>
      <c r="U127" s="37"/>
      <c r="Y127" s="37"/>
      <c r="Z127" s="37"/>
      <c r="AA127" s="37"/>
      <c r="AB127" s="37"/>
      <c r="AF127" s="37"/>
      <c r="AG127" s="37"/>
      <c r="AH127" s="37"/>
      <c r="AI127" s="37"/>
      <c r="AM127" s="37"/>
      <c r="AN127" s="37"/>
      <c r="AO127" s="37"/>
      <c r="AP127" s="37"/>
      <c r="AT127" s="37"/>
      <c r="AU127" s="37"/>
      <c r="AV127" s="37"/>
      <c r="AW127" s="37"/>
      <c r="BA127" s="37"/>
      <c r="BB127" s="37"/>
      <c r="BC127" s="37"/>
      <c r="BD127" s="37"/>
      <c r="BH127" s="37"/>
      <c r="BI127" s="37"/>
      <c r="BJ127" s="37"/>
      <c r="BK127" s="37"/>
      <c r="BO127" s="37"/>
      <c r="BP127" s="37"/>
      <c r="BQ127" s="37"/>
      <c r="BR127" s="37"/>
      <c r="BV127" s="37"/>
      <c r="BW127" s="37"/>
      <c r="BX127" s="37"/>
      <c r="BY127" s="37"/>
      <c r="CC127" s="37"/>
      <c r="CD127" s="37"/>
      <c r="CE127" s="37"/>
      <c r="CF127" s="37"/>
      <c r="CG127" s="61"/>
      <c r="CH127" s="62"/>
    </row>
    <row r="128" spans="1:86" s="30" customFormat="1">
      <c r="A128" s="38"/>
      <c r="B128" s="44"/>
      <c r="C128" s="45"/>
      <c r="D128" s="44"/>
      <c r="H128" s="56"/>
      <c r="I128" s="56"/>
      <c r="J128" s="56"/>
      <c r="K128" s="56"/>
      <c r="L128" s="37"/>
      <c r="M128" s="37"/>
      <c r="Q128" s="37"/>
      <c r="R128" s="37"/>
      <c r="S128" s="37"/>
      <c r="T128" s="37"/>
      <c r="U128" s="37"/>
      <c r="Y128" s="37"/>
      <c r="Z128" s="37"/>
      <c r="AA128" s="37"/>
      <c r="AB128" s="37"/>
      <c r="AF128" s="37"/>
      <c r="AG128" s="37"/>
      <c r="AH128" s="37"/>
      <c r="AI128" s="37"/>
      <c r="AM128" s="37"/>
      <c r="AN128" s="37"/>
      <c r="AO128" s="37"/>
      <c r="AP128" s="37"/>
      <c r="AT128" s="37"/>
      <c r="AU128" s="37"/>
      <c r="AV128" s="37"/>
      <c r="AW128" s="37"/>
      <c r="BA128" s="37"/>
      <c r="BB128" s="37"/>
      <c r="BC128" s="37"/>
      <c r="BD128" s="37"/>
      <c r="BH128" s="37"/>
      <c r="BI128" s="37"/>
      <c r="BJ128" s="37"/>
      <c r="BK128" s="37"/>
      <c r="BO128" s="37"/>
      <c r="BP128" s="37"/>
      <c r="BQ128" s="37"/>
      <c r="BR128" s="37"/>
      <c r="BV128" s="37"/>
      <c r="BW128" s="37"/>
      <c r="BX128" s="37"/>
      <c r="BY128" s="37"/>
      <c r="CC128" s="37"/>
      <c r="CD128" s="37"/>
      <c r="CE128" s="37"/>
      <c r="CF128" s="37"/>
      <c r="CG128" s="61"/>
      <c r="CH128" s="62"/>
    </row>
    <row r="129" spans="1:86" s="30" customFormat="1">
      <c r="A129" s="38"/>
      <c r="B129" s="44"/>
      <c r="C129" s="45"/>
      <c r="D129" s="44"/>
      <c r="H129" s="56"/>
      <c r="I129" s="56"/>
      <c r="J129" s="56"/>
      <c r="K129" s="56"/>
      <c r="L129" s="37"/>
      <c r="M129" s="37"/>
      <c r="Q129" s="37"/>
      <c r="R129" s="37"/>
      <c r="S129" s="37"/>
      <c r="T129" s="37"/>
      <c r="U129" s="37"/>
      <c r="Y129" s="37"/>
      <c r="Z129" s="37"/>
      <c r="AA129" s="37"/>
      <c r="AB129" s="37"/>
      <c r="AF129" s="37"/>
      <c r="AG129" s="37"/>
      <c r="AH129" s="37"/>
      <c r="AI129" s="37"/>
      <c r="AM129" s="37"/>
      <c r="AN129" s="37"/>
      <c r="AO129" s="37"/>
      <c r="AP129" s="37"/>
      <c r="AT129" s="37"/>
      <c r="AU129" s="37"/>
      <c r="AV129" s="37"/>
      <c r="AW129" s="37"/>
      <c r="BA129" s="37"/>
      <c r="BB129" s="37"/>
      <c r="BC129" s="37"/>
      <c r="BD129" s="37"/>
      <c r="BH129" s="37"/>
      <c r="BI129" s="37"/>
      <c r="BJ129" s="37"/>
      <c r="BK129" s="37"/>
      <c r="BO129" s="37"/>
      <c r="BP129" s="37"/>
      <c r="BQ129" s="37"/>
      <c r="BR129" s="37"/>
      <c r="BV129" s="37"/>
      <c r="BW129" s="37"/>
      <c r="BX129" s="37"/>
      <c r="BY129" s="37"/>
      <c r="CC129" s="37"/>
      <c r="CD129" s="37"/>
      <c r="CE129" s="37"/>
      <c r="CF129" s="37"/>
      <c r="CG129" s="61"/>
      <c r="CH129" s="62"/>
    </row>
    <row r="130" spans="1:86" s="30" customFormat="1">
      <c r="A130" s="38"/>
      <c r="B130" s="44"/>
      <c r="C130" s="45"/>
      <c r="D130" s="44"/>
      <c r="H130" s="56"/>
      <c r="I130" s="56"/>
      <c r="J130" s="56"/>
      <c r="K130" s="56"/>
      <c r="L130" s="37"/>
      <c r="M130" s="37"/>
      <c r="Q130" s="37"/>
      <c r="R130" s="37"/>
      <c r="S130" s="37"/>
      <c r="T130" s="37"/>
      <c r="U130" s="37"/>
      <c r="Y130" s="37"/>
      <c r="Z130" s="37"/>
      <c r="AA130" s="37"/>
      <c r="AB130" s="37"/>
      <c r="AF130" s="37"/>
      <c r="AG130" s="37"/>
      <c r="AH130" s="37"/>
      <c r="AI130" s="37"/>
      <c r="AM130" s="37"/>
      <c r="AN130" s="37"/>
      <c r="AO130" s="37"/>
      <c r="AP130" s="37"/>
      <c r="AT130" s="37"/>
      <c r="AU130" s="37"/>
      <c r="AV130" s="37"/>
      <c r="AW130" s="37"/>
      <c r="BA130" s="37"/>
      <c r="BB130" s="37"/>
      <c r="BC130" s="37"/>
      <c r="BD130" s="37"/>
      <c r="BH130" s="37"/>
      <c r="BI130" s="37"/>
      <c r="BJ130" s="37"/>
      <c r="BK130" s="37"/>
      <c r="BO130" s="37"/>
      <c r="BP130" s="37"/>
      <c r="BQ130" s="37"/>
      <c r="BR130" s="37"/>
      <c r="BV130" s="37"/>
      <c r="BW130" s="37"/>
      <c r="BX130" s="37"/>
      <c r="BY130" s="37"/>
      <c r="CC130" s="37"/>
      <c r="CD130" s="37"/>
      <c r="CE130" s="37"/>
      <c r="CF130" s="37"/>
      <c r="CG130" s="61"/>
      <c r="CH130" s="62"/>
    </row>
    <row r="131" spans="1:86" s="30" customFormat="1">
      <c r="A131" s="38"/>
      <c r="B131" s="44"/>
      <c r="C131" s="45"/>
      <c r="D131" s="44"/>
      <c r="H131" s="56"/>
      <c r="I131" s="56"/>
      <c r="J131" s="56"/>
      <c r="K131" s="56"/>
      <c r="L131" s="37"/>
      <c r="M131" s="37"/>
      <c r="Q131" s="37"/>
      <c r="R131" s="37"/>
      <c r="S131" s="37"/>
      <c r="T131" s="37"/>
      <c r="U131" s="37"/>
      <c r="Y131" s="37"/>
      <c r="Z131" s="37"/>
      <c r="AA131" s="37"/>
      <c r="AB131" s="37"/>
      <c r="AF131" s="37"/>
      <c r="AG131" s="37"/>
      <c r="AH131" s="37"/>
      <c r="AI131" s="37"/>
      <c r="AM131" s="37"/>
      <c r="AN131" s="37"/>
      <c r="AO131" s="37"/>
      <c r="AP131" s="37"/>
      <c r="AT131" s="37"/>
      <c r="AU131" s="37"/>
      <c r="AV131" s="37"/>
      <c r="AW131" s="37"/>
      <c r="BA131" s="37"/>
      <c r="BB131" s="37"/>
      <c r="BC131" s="37"/>
      <c r="BD131" s="37"/>
      <c r="BH131" s="37"/>
      <c r="BI131" s="37"/>
      <c r="BJ131" s="37"/>
      <c r="BK131" s="37"/>
      <c r="BO131" s="37"/>
      <c r="BP131" s="37"/>
      <c r="BQ131" s="37"/>
      <c r="BR131" s="37"/>
      <c r="BV131" s="37"/>
      <c r="BW131" s="37"/>
      <c r="BX131" s="37"/>
      <c r="BY131" s="37"/>
      <c r="CC131" s="37"/>
      <c r="CD131" s="37"/>
      <c r="CE131" s="37"/>
      <c r="CF131" s="37"/>
      <c r="CG131" s="61"/>
      <c r="CH131" s="62"/>
    </row>
    <row r="132" spans="1:86" s="30" customFormat="1">
      <c r="A132" s="38"/>
      <c r="B132" s="44"/>
      <c r="C132" s="45"/>
      <c r="D132" s="44"/>
      <c r="H132" s="56"/>
      <c r="I132" s="56"/>
      <c r="J132" s="56"/>
      <c r="K132" s="56"/>
      <c r="L132" s="37"/>
      <c r="M132" s="37"/>
      <c r="Q132" s="37"/>
      <c r="R132" s="37"/>
      <c r="S132" s="37"/>
      <c r="T132" s="37"/>
      <c r="U132" s="37"/>
      <c r="Y132" s="37"/>
      <c r="Z132" s="37"/>
      <c r="AA132" s="37"/>
      <c r="AB132" s="37"/>
      <c r="AF132" s="37"/>
      <c r="AG132" s="37"/>
      <c r="AH132" s="37"/>
      <c r="AI132" s="37"/>
      <c r="AM132" s="37"/>
      <c r="AN132" s="37"/>
      <c r="AO132" s="37"/>
      <c r="AP132" s="37"/>
      <c r="AT132" s="37"/>
      <c r="AU132" s="37"/>
      <c r="AV132" s="37"/>
      <c r="AW132" s="37"/>
      <c r="BA132" s="37"/>
      <c r="BB132" s="37"/>
      <c r="BC132" s="37"/>
      <c r="BD132" s="37"/>
      <c r="BH132" s="37"/>
      <c r="BI132" s="37"/>
      <c r="BJ132" s="37"/>
      <c r="BK132" s="37"/>
      <c r="BO132" s="37"/>
      <c r="BP132" s="37"/>
      <c r="BQ132" s="37"/>
      <c r="BR132" s="37"/>
      <c r="BV132" s="37"/>
      <c r="BW132" s="37"/>
      <c r="BX132" s="37"/>
      <c r="BY132" s="37"/>
      <c r="CC132" s="37"/>
      <c r="CD132" s="37"/>
      <c r="CE132" s="37"/>
      <c r="CF132" s="37"/>
      <c r="CG132" s="61"/>
      <c r="CH132" s="62"/>
    </row>
    <row r="133" spans="1:86" s="30" customFormat="1">
      <c r="A133" s="38"/>
      <c r="B133" s="44"/>
      <c r="C133" s="45"/>
      <c r="D133" s="44"/>
      <c r="H133" s="56"/>
      <c r="I133" s="56"/>
      <c r="J133" s="56"/>
      <c r="K133" s="56"/>
      <c r="L133" s="37"/>
      <c r="M133" s="37"/>
      <c r="Q133" s="37"/>
      <c r="R133" s="37"/>
      <c r="S133" s="37"/>
      <c r="T133" s="37"/>
      <c r="U133" s="37"/>
      <c r="Y133" s="37"/>
      <c r="Z133" s="37"/>
      <c r="AA133" s="37"/>
      <c r="AB133" s="37"/>
      <c r="AF133" s="37"/>
      <c r="AG133" s="37"/>
      <c r="AH133" s="37"/>
      <c r="AI133" s="37"/>
      <c r="AM133" s="37"/>
      <c r="AN133" s="37"/>
      <c r="AO133" s="37"/>
      <c r="AP133" s="37"/>
      <c r="AT133" s="37"/>
      <c r="AU133" s="37"/>
      <c r="AV133" s="37"/>
      <c r="AW133" s="37"/>
      <c r="BA133" s="37"/>
      <c r="BB133" s="37"/>
      <c r="BC133" s="37"/>
      <c r="BD133" s="37"/>
      <c r="BH133" s="37"/>
      <c r="BI133" s="37"/>
      <c r="BJ133" s="37"/>
      <c r="BK133" s="37"/>
      <c r="BO133" s="37"/>
      <c r="BP133" s="37"/>
      <c r="BQ133" s="37"/>
      <c r="BR133" s="37"/>
      <c r="BV133" s="37"/>
      <c r="BW133" s="37"/>
      <c r="BX133" s="37"/>
      <c r="BY133" s="37"/>
      <c r="CC133" s="37"/>
      <c r="CD133" s="37"/>
      <c r="CE133" s="37"/>
      <c r="CF133" s="37"/>
      <c r="CG133" s="61"/>
      <c r="CH133" s="62"/>
    </row>
    <row r="134" spans="1:86" s="30" customFormat="1">
      <c r="A134" s="38"/>
      <c r="B134" s="44"/>
      <c r="C134" s="45"/>
      <c r="D134" s="44"/>
      <c r="H134" s="56"/>
      <c r="I134" s="56"/>
      <c r="J134" s="56"/>
      <c r="K134" s="56"/>
      <c r="L134" s="37"/>
      <c r="M134" s="37"/>
      <c r="Q134" s="37"/>
      <c r="R134" s="37"/>
      <c r="S134" s="37"/>
      <c r="T134" s="37"/>
      <c r="U134" s="37"/>
      <c r="Y134" s="37"/>
      <c r="Z134" s="37"/>
      <c r="AA134" s="37"/>
      <c r="AB134" s="37"/>
      <c r="AF134" s="37"/>
      <c r="AG134" s="37"/>
      <c r="AH134" s="37"/>
      <c r="AI134" s="37"/>
      <c r="AM134" s="37"/>
      <c r="AN134" s="37"/>
      <c r="AO134" s="37"/>
      <c r="AP134" s="37"/>
      <c r="AT134" s="37"/>
      <c r="AU134" s="37"/>
      <c r="AV134" s="37"/>
      <c r="AW134" s="37"/>
      <c r="BA134" s="37"/>
      <c r="BB134" s="37"/>
      <c r="BC134" s="37"/>
      <c r="BD134" s="37"/>
      <c r="BH134" s="37"/>
      <c r="BI134" s="37"/>
      <c r="BJ134" s="37"/>
      <c r="BK134" s="37"/>
      <c r="BO134" s="37"/>
      <c r="BP134" s="37"/>
      <c r="BQ134" s="37"/>
      <c r="BR134" s="37"/>
      <c r="BV134" s="37"/>
      <c r="BW134" s="37"/>
      <c r="BX134" s="37"/>
      <c r="BY134" s="37"/>
      <c r="CC134" s="37"/>
      <c r="CD134" s="37"/>
      <c r="CE134" s="37"/>
      <c r="CF134" s="37"/>
      <c r="CG134" s="61"/>
      <c r="CH134" s="62"/>
    </row>
    <row r="135" spans="1:86" s="30" customFormat="1">
      <c r="A135" s="38"/>
      <c r="B135" s="39"/>
      <c r="C135" s="40"/>
      <c r="D135" s="39"/>
      <c r="H135" s="56"/>
      <c r="I135" s="56"/>
      <c r="J135" s="56"/>
      <c r="K135" s="56"/>
      <c r="L135" s="37"/>
      <c r="M135" s="37"/>
      <c r="Q135" s="37"/>
      <c r="R135" s="37"/>
      <c r="S135" s="37"/>
      <c r="T135" s="37"/>
      <c r="U135" s="37"/>
      <c r="Y135" s="37"/>
      <c r="Z135" s="37"/>
      <c r="AA135" s="37"/>
      <c r="AB135" s="37"/>
      <c r="AF135" s="37"/>
      <c r="AG135" s="37"/>
      <c r="AH135" s="37"/>
      <c r="AI135" s="37"/>
      <c r="AM135" s="37"/>
      <c r="AN135" s="37"/>
      <c r="AO135" s="37"/>
      <c r="AP135" s="37"/>
      <c r="AT135" s="37"/>
      <c r="AU135" s="37"/>
      <c r="AV135" s="37"/>
      <c r="AW135" s="37"/>
      <c r="BA135" s="37"/>
      <c r="BB135" s="37"/>
      <c r="BC135" s="37"/>
      <c r="BD135" s="37"/>
      <c r="BH135" s="37"/>
      <c r="BI135" s="37"/>
      <c r="BJ135" s="37"/>
      <c r="BK135" s="37"/>
      <c r="BO135" s="37"/>
      <c r="BP135" s="37"/>
      <c r="BQ135" s="37"/>
      <c r="BR135" s="37"/>
      <c r="BV135" s="37"/>
      <c r="BW135" s="37"/>
      <c r="BX135" s="37"/>
      <c r="BY135" s="37"/>
      <c r="CC135" s="37"/>
      <c r="CD135" s="37"/>
      <c r="CE135" s="37"/>
      <c r="CF135" s="37"/>
      <c r="CG135" s="61"/>
      <c r="CH135" s="62"/>
    </row>
    <row r="136" spans="1:86" s="30" customFormat="1">
      <c r="A136" s="38"/>
      <c r="B136" s="39"/>
      <c r="C136" s="40"/>
      <c r="D136" s="39"/>
      <c r="H136" s="56"/>
      <c r="I136" s="56"/>
      <c r="J136" s="56"/>
      <c r="K136" s="56"/>
      <c r="L136" s="37"/>
      <c r="M136" s="37"/>
      <c r="Q136" s="37"/>
      <c r="R136" s="37"/>
      <c r="S136" s="37"/>
      <c r="T136" s="37"/>
      <c r="U136" s="37"/>
      <c r="Y136" s="37"/>
      <c r="Z136" s="37"/>
      <c r="AA136" s="37"/>
      <c r="AB136" s="37"/>
      <c r="AF136" s="37"/>
      <c r="AG136" s="37"/>
      <c r="AH136" s="37"/>
      <c r="AI136" s="37"/>
      <c r="AM136" s="37"/>
      <c r="AN136" s="37"/>
      <c r="AO136" s="37"/>
      <c r="AP136" s="37"/>
      <c r="AT136" s="37"/>
      <c r="AU136" s="37"/>
      <c r="AV136" s="37"/>
      <c r="AW136" s="37"/>
      <c r="BA136" s="37"/>
      <c r="BB136" s="37"/>
      <c r="BC136" s="37"/>
      <c r="BD136" s="37"/>
      <c r="BH136" s="37"/>
      <c r="BI136" s="37"/>
      <c r="BJ136" s="37"/>
      <c r="BK136" s="37"/>
      <c r="BO136" s="37"/>
      <c r="BP136" s="37"/>
      <c r="BQ136" s="37"/>
      <c r="BR136" s="37"/>
      <c r="BV136" s="37"/>
      <c r="BW136" s="37"/>
      <c r="BX136" s="37"/>
      <c r="BY136" s="37"/>
      <c r="CC136" s="37"/>
      <c r="CD136" s="37"/>
      <c r="CE136" s="37"/>
      <c r="CF136" s="37"/>
      <c r="CG136" s="61"/>
      <c r="CH136" s="62"/>
    </row>
    <row r="137" spans="1:86" s="30" customFormat="1">
      <c r="A137" s="36"/>
      <c r="B137" s="46"/>
      <c r="C137" s="47"/>
      <c r="D137" s="46"/>
      <c r="H137" s="56"/>
      <c r="I137" s="56"/>
      <c r="J137" s="56"/>
      <c r="K137" s="56"/>
      <c r="L137" s="37"/>
      <c r="M137" s="37"/>
      <c r="Q137" s="37"/>
      <c r="R137" s="37"/>
      <c r="S137" s="37"/>
      <c r="T137" s="37"/>
      <c r="U137" s="37"/>
      <c r="Y137" s="37"/>
      <c r="Z137" s="37"/>
      <c r="AA137" s="37"/>
      <c r="AB137" s="37"/>
      <c r="AF137" s="37"/>
      <c r="AG137" s="37"/>
      <c r="AH137" s="37"/>
      <c r="AI137" s="37"/>
      <c r="AM137" s="37"/>
      <c r="AN137" s="37"/>
      <c r="AO137" s="37"/>
      <c r="AP137" s="37"/>
      <c r="AT137" s="37"/>
      <c r="AU137" s="37"/>
      <c r="AV137" s="37"/>
      <c r="AW137" s="37"/>
      <c r="BA137" s="37"/>
      <c r="BB137" s="37"/>
      <c r="BC137" s="37"/>
      <c r="BD137" s="37"/>
      <c r="BH137" s="37"/>
      <c r="BI137" s="37"/>
      <c r="BJ137" s="37"/>
      <c r="BK137" s="37"/>
      <c r="BO137" s="37"/>
      <c r="BP137" s="37"/>
      <c r="BQ137" s="37"/>
      <c r="BR137" s="37"/>
      <c r="BV137" s="37"/>
      <c r="BW137" s="37"/>
      <c r="BX137" s="37"/>
      <c r="BY137" s="37"/>
      <c r="CC137" s="37"/>
      <c r="CD137" s="37"/>
      <c r="CE137" s="37"/>
      <c r="CF137" s="37"/>
      <c r="CG137" s="61"/>
      <c r="CH137" s="62"/>
    </row>
    <row r="138" spans="1:86" s="30" customFormat="1">
      <c r="A138" s="38"/>
      <c r="B138" s="44"/>
      <c r="C138" s="45"/>
      <c r="D138" s="44"/>
      <c r="H138" s="56"/>
      <c r="I138" s="56"/>
      <c r="J138" s="56"/>
      <c r="K138" s="56"/>
      <c r="L138" s="37"/>
      <c r="M138" s="37"/>
      <c r="Q138" s="37"/>
      <c r="R138" s="37"/>
      <c r="S138" s="37"/>
      <c r="T138" s="37"/>
      <c r="U138" s="37"/>
      <c r="Y138" s="37"/>
      <c r="Z138" s="37"/>
      <c r="AA138" s="37"/>
      <c r="AB138" s="37"/>
      <c r="AF138" s="37"/>
      <c r="AG138" s="37"/>
      <c r="AH138" s="37"/>
      <c r="AI138" s="37"/>
      <c r="AM138" s="37"/>
      <c r="AN138" s="37"/>
      <c r="AO138" s="37"/>
      <c r="AP138" s="37"/>
      <c r="AT138" s="37"/>
      <c r="AU138" s="37"/>
      <c r="AV138" s="37"/>
      <c r="AW138" s="37"/>
      <c r="BA138" s="37"/>
      <c r="BB138" s="37"/>
      <c r="BC138" s="37"/>
      <c r="BD138" s="37"/>
      <c r="BH138" s="37"/>
      <c r="BI138" s="37"/>
      <c r="BJ138" s="37"/>
      <c r="BK138" s="37"/>
      <c r="BO138" s="37"/>
      <c r="BP138" s="37"/>
      <c r="BQ138" s="37"/>
      <c r="BR138" s="37"/>
      <c r="BV138" s="37"/>
      <c r="BW138" s="37"/>
      <c r="BX138" s="37"/>
      <c r="BY138" s="37"/>
      <c r="CC138" s="37"/>
      <c r="CD138" s="37"/>
      <c r="CE138" s="37"/>
      <c r="CF138" s="37"/>
      <c r="CG138" s="61"/>
      <c r="CH138" s="62"/>
    </row>
    <row r="139" spans="1:86" s="30" customFormat="1">
      <c r="A139" s="36"/>
      <c r="B139" s="44"/>
      <c r="C139" s="45"/>
      <c r="D139" s="44"/>
      <c r="H139" s="56"/>
      <c r="I139" s="56"/>
      <c r="J139" s="56"/>
      <c r="K139" s="56"/>
      <c r="L139" s="37"/>
      <c r="M139" s="37"/>
      <c r="Q139" s="37"/>
      <c r="R139" s="37"/>
      <c r="S139" s="37"/>
      <c r="T139" s="37"/>
      <c r="U139" s="37"/>
      <c r="Y139" s="37"/>
      <c r="Z139" s="37"/>
      <c r="AA139" s="37"/>
      <c r="AB139" s="37"/>
      <c r="AF139" s="37"/>
      <c r="AG139" s="37"/>
      <c r="AH139" s="37"/>
      <c r="AI139" s="37"/>
      <c r="AM139" s="37"/>
      <c r="AN139" s="37"/>
      <c r="AO139" s="37"/>
      <c r="AP139" s="37"/>
      <c r="AT139" s="37"/>
      <c r="AU139" s="37"/>
      <c r="AV139" s="37"/>
      <c r="AW139" s="37"/>
      <c r="BA139" s="37"/>
      <c r="BB139" s="37"/>
      <c r="BC139" s="37"/>
      <c r="BD139" s="37"/>
      <c r="BH139" s="37"/>
      <c r="BI139" s="37"/>
      <c r="BJ139" s="37"/>
      <c r="BK139" s="37"/>
      <c r="BO139" s="37"/>
      <c r="BP139" s="37"/>
      <c r="BQ139" s="37"/>
      <c r="BR139" s="37"/>
      <c r="BV139" s="37"/>
      <c r="BW139" s="37"/>
      <c r="BX139" s="37"/>
      <c r="BY139" s="37"/>
      <c r="CC139" s="37"/>
      <c r="CD139" s="37"/>
      <c r="CE139" s="37"/>
      <c r="CF139" s="37"/>
      <c r="CG139" s="61"/>
      <c r="CH139" s="62"/>
    </row>
    <row r="140" spans="1:86" s="30" customFormat="1">
      <c r="A140" s="36"/>
      <c r="B140" s="37"/>
      <c r="C140" s="42"/>
      <c r="D140" s="37"/>
      <c r="H140" s="56"/>
      <c r="I140" s="56"/>
      <c r="J140" s="56"/>
      <c r="K140" s="56"/>
      <c r="L140" s="37"/>
      <c r="M140" s="37"/>
      <c r="Q140" s="37"/>
      <c r="R140" s="37"/>
      <c r="S140" s="37"/>
      <c r="T140" s="37"/>
      <c r="U140" s="37"/>
      <c r="Y140" s="37"/>
      <c r="Z140" s="37"/>
      <c r="AA140" s="37"/>
      <c r="AB140" s="37"/>
      <c r="AF140" s="37"/>
      <c r="AG140" s="37"/>
      <c r="AH140" s="37"/>
      <c r="AI140" s="37"/>
      <c r="AM140" s="37"/>
      <c r="AN140" s="37"/>
      <c r="AO140" s="37"/>
      <c r="AP140" s="37"/>
      <c r="AT140" s="37"/>
      <c r="AU140" s="37"/>
      <c r="AV140" s="37"/>
      <c r="AW140" s="37"/>
      <c r="BA140" s="37"/>
      <c r="BB140" s="37"/>
      <c r="BC140" s="37"/>
      <c r="BD140" s="37"/>
      <c r="BH140" s="37"/>
      <c r="BI140" s="37"/>
      <c r="BJ140" s="37"/>
      <c r="BK140" s="37"/>
      <c r="BO140" s="37"/>
      <c r="BP140" s="37"/>
      <c r="BQ140" s="37"/>
      <c r="BR140" s="37"/>
      <c r="BV140" s="37"/>
      <c r="BW140" s="37"/>
      <c r="BX140" s="37"/>
      <c r="BY140" s="37"/>
      <c r="CC140" s="37"/>
      <c r="CD140" s="37"/>
      <c r="CE140" s="37"/>
      <c r="CF140" s="37"/>
      <c r="CG140" s="61"/>
      <c r="CH140" s="62"/>
    </row>
    <row r="141" spans="1:86" s="30" customFormat="1">
      <c r="A141" s="36"/>
      <c r="B141" s="37"/>
      <c r="C141" s="42"/>
      <c r="D141" s="37"/>
      <c r="H141" s="56"/>
      <c r="I141" s="56"/>
      <c r="J141" s="56"/>
      <c r="K141" s="56"/>
      <c r="L141" s="37"/>
      <c r="M141" s="37"/>
      <c r="Q141" s="37"/>
      <c r="R141" s="37"/>
      <c r="S141" s="37"/>
      <c r="T141" s="37"/>
      <c r="U141" s="37"/>
      <c r="Y141" s="37"/>
      <c r="Z141" s="37"/>
      <c r="AA141" s="37"/>
      <c r="AB141" s="37"/>
      <c r="AF141" s="37"/>
      <c r="AG141" s="37"/>
      <c r="AH141" s="37"/>
      <c r="AI141" s="37"/>
      <c r="AM141" s="37"/>
      <c r="AN141" s="37"/>
      <c r="AO141" s="37"/>
      <c r="AP141" s="37"/>
      <c r="AT141" s="37"/>
      <c r="AU141" s="37"/>
      <c r="AV141" s="37"/>
      <c r="AW141" s="37"/>
      <c r="BA141" s="37"/>
      <c r="BB141" s="37"/>
      <c r="BC141" s="37"/>
      <c r="BD141" s="37"/>
      <c r="BH141" s="37"/>
      <c r="BI141" s="37"/>
      <c r="BJ141" s="37"/>
      <c r="BK141" s="37"/>
      <c r="BO141" s="37"/>
      <c r="BP141" s="37"/>
      <c r="BQ141" s="37"/>
      <c r="BR141" s="37"/>
      <c r="BV141" s="37"/>
      <c r="BW141" s="37"/>
      <c r="BX141" s="37"/>
      <c r="BY141" s="37"/>
      <c r="CC141" s="37"/>
      <c r="CD141" s="37"/>
      <c r="CE141" s="37"/>
      <c r="CF141" s="37"/>
      <c r="CG141" s="61"/>
      <c r="CH141" s="62"/>
    </row>
    <row r="142" spans="1:86" s="30" customFormat="1">
      <c r="A142" s="48"/>
      <c r="B142" s="49"/>
      <c r="C142" s="50"/>
      <c r="D142" s="49"/>
      <c r="H142" s="56"/>
      <c r="I142" s="56"/>
      <c r="J142" s="56"/>
      <c r="K142" s="56"/>
      <c r="L142" s="37"/>
      <c r="M142" s="37"/>
      <c r="Q142" s="37"/>
      <c r="R142" s="37"/>
      <c r="S142" s="37"/>
      <c r="T142" s="37"/>
      <c r="U142" s="37"/>
      <c r="Y142" s="37"/>
      <c r="Z142" s="37"/>
      <c r="AA142" s="37"/>
      <c r="AB142" s="37"/>
      <c r="AF142" s="37"/>
      <c r="AG142" s="37"/>
      <c r="AH142" s="37"/>
      <c r="AI142" s="37"/>
      <c r="AM142" s="37"/>
      <c r="AN142" s="37"/>
      <c r="AO142" s="37"/>
      <c r="AP142" s="37"/>
      <c r="AT142" s="37"/>
      <c r="AU142" s="37"/>
      <c r="AV142" s="37"/>
      <c r="AW142" s="37"/>
      <c r="BA142" s="37"/>
      <c r="BB142" s="37"/>
      <c r="BC142" s="37"/>
      <c r="BD142" s="37"/>
      <c r="BH142" s="37"/>
      <c r="BI142" s="37"/>
      <c r="BJ142" s="37"/>
      <c r="BK142" s="37"/>
      <c r="BO142" s="37"/>
      <c r="BP142" s="37"/>
      <c r="BQ142" s="37"/>
      <c r="BR142" s="37"/>
      <c r="BV142" s="37"/>
      <c r="BW142" s="37"/>
      <c r="BX142" s="37"/>
      <c r="BY142" s="37"/>
      <c r="CC142" s="37"/>
      <c r="CD142" s="37"/>
      <c r="CE142" s="37"/>
      <c r="CF142" s="37"/>
      <c r="CG142" s="61"/>
      <c r="CH142" s="62"/>
    </row>
    <row r="143" spans="1:86" s="30" customFormat="1">
      <c r="A143" s="38"/>
      <c r="B143" s="44"/>
      <c r="C143" s="45"/>
      <c r="D143" s="44"/>
      <c r="H143" s="56"/>
      <c r="I143" s="56"/>
      <c r="J143" s="56"/>
      <c r="K143" s="56"/>
      <c r="L143" s="37"/>
      <c r="M143" s="37"/>
      <c r="Q143" s="37"/>
      <c r="R143" s="37"/>
      <c r="S143" s="37"/>
      <c r="T143" s="37"/>
      <c r="U143" s="37"/>
      <c r="Y143" s="37"/>
      <c r="Z143" s="37"/>
      <c r="AA143" s="37"/>
      <c r="AB143" s="37"/>
      <c r="AF143" s="37"/>
      <c r="AG143" s="37"/>
      <c r="AH143" s="37"/>
      <c r="AI143" s="37"/>
      <c r="AM143" s="37"/>
      <c r="AN143" s="37"/>
      <c r="AO143" s="37"/>
      <c r="AP143" s="37"/>
      <c r="AT143" s="37"/>
      <c r="AU143" s="37"/>
      <c r="AV143" s="37"/>
      <c r="AW143" s="37"/>
      <c r="BA143" s="37"/>
      <c r="BB143" s="37"/>
      <c r="BC143" s="37"/>
      <c r="BD143" s="37"/>
      <c r="BH143" s="37"/>
      <c r="BI143" s="37"/>
      <c r="BJ143" s="37"/>
      <c r="BK143" s="37"/>
      <c r="BO143" s="37"/>
      <c r="BP143" s="37"/>
      <c r="BQ143" s="37"/>
      <c r="BR143" s="37"/>
      <c r="BV143" s="37"/>
      <c r="BW143" s="37"/>
      <c r="BX143" s="37"/>
      <c r="BY143" s="37"/>
      <c r="CC143" s="37"/>
      <c r="CD143" s="37"/>
      <c r="CE143" s="37"/>
      <c r="CF143" s="37"/>
      <c r="CG143" s="61"/>
      <c r="CH143" s="62"/>
    </row>
    <row r="144" spans="1:86" s="30" customFormat="1">
      <c r="A144" s="38"/>
      <c r="B144" s="44"/>
      <c r="C144" s="45"/>
      <c r="D144" s="44"/>
      <c r="H144" s="56"/>
      <c r="I144" s="56"/>
      <c r="J144" s="56"/>
      <c r="K144" s="56"/>
      <c r="L144" s="37"/>
      <c r="M144" s="37"/>
      <c r="Q144" s="37"/>
      <c r="R144" s="37"/>
      <c r="S144" s="37"/>
      <c r="T144" s="37"/>
      <c r="U144" s="37"/>
      <c r="Y144" s="37"/>
      <c r="Z144" s="37"/>
      <c r="AA144" s="37"/>
      <c r="AB144" s="37"/>
      <c r="AF144" s="37"/>
      <c r="AG144" s="37"/>
      <c r="AH144" s="37"/>
      <c r="AI144" s="37"/>
      <c r="AM144" s="37"/>
      <c r="AN144" s="37"/>
      <c r="AO144" s="37"/>
      <c r="AP144" s="37"/>
      <c r="AT144" s="37"/>
      <c r="AU144" s="37"/>
      <c r="AV144" s="37"/>
      <c r="AW144" s="37"/>
      <c r="BA144" s="37"/>
      <c r="BB144" s="37"/>
      <c r="BC144" s="37"/>
      <c r="BD144" s="37"/>
      <c r="BH144" s="37"/>
      <c r="BI144" s="37"/>
      <c r="BJ144" s="37"/>
      <c r="BK144" s="37"/>
      <c r="BO144" s="37"/>
      <c r="BP144" s="37"/>
      <c r="BQ144" s="37"/>
      <c r="BR144" s="37"/>
      <c r="BV144" s="37"/>
      <c r="BW144" s="37"/>
      <c r="BX144" s="37"/>
      <c r="BY144" s="37"/>
      <c r="CC144" s="37"/>
      <c r="CD144" s="37"/>
      <c r="CE144" s="37"/>
      <c r="CF144" s="37"/>
      <c r="CG144" s="61"/>
      <c r="CH144" s="62"/>
    </row>
    <row r="145" spans="1:86" s="30" customFormat="1">
      <c r="A145" s="48"/>
      <c r="B145" s="37"/>
      <c r="C145" s="42"/>
      <c r="D145" s="37"/>
      <c r="H145" s="56"/>
      <c r="I145" s="56"/>
      <c r="J145" s="56"/>
      <c r="K145" s="56"/>
      <c r="L145" s="37"/>
      <c r="M145" s="37"/>
      <c r="Q145" s="37"/>
      <c r="R145" s="37"/>
      <c r="S145" s="37"/>
      <c r="T145" s="37"/>
      <c r="U145" s="37"/>
      <c r="Y145" s="37"/>
      <c r="Z145" s="37"/>
      <c r="AA145" s="37"/>
      <c r="AB145" s="37"/>
      <c r="AF145" s="37"/>
      <c r="AG145" s="37"/>
      <c r="AH145" s="37"/>
      <c r="AI145" s="37"/>
      <c r="AM145" s="37"/>
      <c r="AN145" s="37"/>
      <c r="AO145" s="37"/>
      <c r="AP145" s="37"/>
      <c r="AT145" s="37"/>
      <c r="AU145" s="37"/>
      <c r="AV145" s="37"/>
      <c r="AW145" s="37"/>
      <c r="BA145" s="37"/>
      <c r="BB145" s="37"/>
      <c r="BC145" s="37"/>
      <c r="BD145" s="37"/>
      <c r="BH145" s="37"/>
      <c r="BI145" s="37"/>
      <c r="BJ145" s="37"/>
      <c r="BK145" s="37"/>
      <c r="BO145" s="37"/>
      <c r="BP145" s="37"/>
      <c r="BQ145" s="37"/>
      <c r="BR145" s="37"/>
      <c r="BV145" s="37"/>
      <c r="BW145" s="37"/>
      <c r="BX145" s="37"/>
      <c r="BY145" s="37"/>
      <c r="CC145" s="37"/>
      <c r="CD145" s="37"/>
      <c r="CE145" s="37"/>
      <c r="CF145" s="37"/>
      <c r="CG145" s="61"/>
      <c r="CH145" s="62"/>
    </row>
    <row r="146" spans="1:86" s="30" customFormat="1">
      <c r="A146" s="38"/>
      <c r="B146" s="44"/>
      <c r="C146" s="45"/>
      <c r="D146" s="44"/>
      <c r="H146" s="56"/>
      <c r="I146" s="56"/>
      <c r="J146" s="56"/>
      <c r="K146" s="56"/>
      <c r="L146" s="37"/>
      <c r="M146" s="37"/>
      <c r="Q146" s="37"/>
      <c r="R146" s="37"/>
      <c r="S146" s="37"/>
      <c r="T146" s="37"/>
      <c r="U146" s="37"/>
      <c r="Y146" s="37"/>
      <c r="Z146" s="37"/>
      <c r="AA146" s="37"/>
      <c r="AB146" s="37"/>
      <c r="AF146" s="37"/>
      <c r="AG146" s="37"/>
      <c r="AH146" s="37"/>
      <c r="AI146" s="37"/>
      <c r="AM146" s="37"/>
      <c r="AN146" s="37"/>
      <c r="AO146" s="37"/>
      <c r="AP146" s="37"/>
      <c r="AT146" s="37"/>
      <c r="AU146" s="37"/>
      <c r="AV146" s="37"/>
      <c r="AW146" s="37"/>
      <c r="BA146" s="37"/>
      <c r="BB146" s="37"/>
      <c r="BC146" s="37"/>
      <c r="BD146" s="37"/>
      <c r="BH146" s="37"/>
      <c r="BI146" s="37"/>
      <c r="BJ146" s="37"/>
      <c r="BK146" s="37"/>
      <c r="BO146" s="37"/>
      <c r="BP146" s="37"/>
      <c r="BQ146" s="37"/>
      <c r="BR146" s="37"/>
      <c r="BV146" s="37"/>
      <c r="BW146" s="37"/>
      <c r="BX146" s="37"/>
      <c r="BY146" s="37"/>
      <c r="CC146" s="37"/>
      <c r="CD146" s="37"/>
      <c r="CE146" s="37"/>
      <c r="CF146" s="37"/>
      <c r="CG146" s="61"/>
      <c r="CH146" s="62"/>
    </row>
    <row r="147" spans="1:86" s="30" customFormat="1">
      <c r="A147" s="38"/>
      <c r="B147" s="44"/>
      <c r="C147" s="45"/>
      <c r="D147" s="44"/>
      <c r="H147" s="56"/>
      <c r="I147" s="56"/>
      <c r="J147" s="56"/>
      <c r="K147" s="56"/>
      <c r="L147" s="37"/>
      <c r="M147" s="37"/>
      <c r="Q147" s="37"/>
      <c r="R147" s="37"/>
      <c r="S147" s="37"/>
      <c r="T147" s="37"/>
      <c r="U147" s="37"/>
      <c r="Y147" s="37"/>
      <c r="Z147" s="37"/>
      <c r="AA147" s="37"/>
      <c r="AB147" s="37"/>
      <c r="AF147" s="37"/>
      <c r="AG147" s="37"/>
      <c r="AH147" s="37"/>
      <c r="AI147" s="37"/>
      <c r="AM147" s="37"/>
      <c r="AN147" s="37"/>
      <c r="AO147" s="37"/>
      <c r="AP147" s="37"/>
      <c r="AT147" s="37"/>
      <c r="AU147" s="37"/>
      <c r="AV147" s="37"/>
      <c r="AW147" s="37"/>
      <c r="BA147" s="37"/>
      <c r="BB147" s="37"/>
      <c r="BC147" s="37"/>
      <c r="BD147" s="37"/>
      <c r="BH147" s="37"/>
      <c r="BI147" s="37"/>
      <c r="BJ147" s="37"/>
      <c r="BK147" s="37"/>
      <c r="BO147" s="37"/>
      <c r="BP147" s="37"/>
      <c r="BQ147" s="37"/>
      <c r="BR147" s="37"/>
      <c r="BV147" s="37"/>
      <c r="BW147" s="37"/>
      <c r="BX147" s="37"/>
      <c r="BY147" s="37"/>
      <c r="CC147" s="37"/>
      <c r="CD147" s="37"/>
      <c r="CE147" s="37"/>
      <c r="CF147" s="37"/>
      <c r="CG147" s="61"/>
      <c r="CH147" s="62"/>
    </row>
    <row r="148" spans="1:86" s="30" customFormat="1">
      <c r="A148" s="38"/>
      <c r="B148" s="44"/>
      <c r="C148" s="45"/>
      <c r="D148" s="44"/>
      <c r="H148" s="56"/>
      <c r="I148" s="56"/>
      <c r="J148" s="56"/>
      <c r="K148" s="56"/>
      <c r="L148" s="37"/>
      <c r="M148" s="37"/>
      <c r="Q148" s="37"/>
      <c r="R148" s="37"/>
      <c r="S148" s="37"/>
      <c r="T148" s="37"/>
      <c r="U148" s="37"/>
      <c r="Y148" s="37"/>
      <c r="Z148" s="37"/>
      <c r="AA148" s="37"/>
      <c r="AB148" s="37"/>
      <c r="AF148" s="37"/>
      <c r="AG148" s="37"/>
      <c r="AH148" s="37"/>
      <c r="AI148" s="37"/>
      <c r="AM148" s="37"/>
      <c r="AN148" s="37"/>
      <c r="AO148" s="37"/>
      <c r="AP148" s="37"/>
      <c r="AT148" s="37"/>
      <c r="AU148" s="37"/>
      <c r="AV148" s="37"/>
      <c r="AW148" s="37"/>
      <c r="BA148" s="37"/>
      <c r="BB148" s="37"/>
      <c r="BC148" s="37"/>
      <c r="BD148" s="37"/>
      <c r="BH148" s="37"/>
      <c r="BI148" s="37"/>
      <c r="BJ148" s="37"/>
      <c r="BK148" s="37"/>
      <c r="BO148" s="37"/>
      <c r="BP148" s="37"/>
      <c r="BQ148" s="37"/>
      <c r="BR148" s="37"/>
      <c r="BV148" s="37"/>
      <c r="BW148" s="37"/>
      <c r="BX148" s="37"/>
      <c r="BY148" s="37"/>
      <c r="CC148" s="37"/>
      <c r="CD148" s="37"/>
      <c r="CE148" s="37"/>
      <c r="CF148" s="37"/>
      <c r="CG148" s="61"/>
      <c r="CH148" s="62"/>
    </row>
    <row r="149" spans="1:86" s="30" customFormat="1">
      <c r="A149" s="38"/>
      <c r="B149" s="44"/>
      <c r="C149" s="45"/>
      <c r="D149" s="44"/>
      <c r="H149" s="56"/>
      <c r="I149" s="56"/>
      <c r="J149" s="56"/>
      <c r="K149" s="56"/>
      <c r="L149" s="37"/>
      <c r="M149" s="37"/>
      <c r="Q149" s="37"/>
      <c r="R149" s="37"/>
      <c r="S149" s="37"/>
      <c r="T149" s="37"/>
      <c r="U149" s="37"/>
      <c r="Y149" s="37"/>
      <c r="Z149" s="37"/>
      <c r="AA149" s="37"/>
      <c r="AB149" s="37"/>
      <c r="AF149" s="37"/>
      <c r="AG149" s="37"/>
      <c r="AH149" s="37"/>
      <c r="AI149" s="37"/>
      <c r="AM149" s="37"/>
      <c r="AN149" s="37"/>
      <c r="AO149" s="37"/>
      <c r="AP149" s="37"/>
      <c r="AT149" s="37"/>
      <c r="AU149" s="37"/>
      <c r="AV149" s="37"/>
      <c r="AW149" s="37"/>
      <c r="BA149" s="37"/>
      <c r="BB149" s="37"/>
      <c r="BC149" s="37"/>
      <c r="BD149" s="37"/>
      <c r="BH149" s="37"/>
      <c r="BI149" s="37"/>
      <c r="BJ149" s="37"/>
      <c r="BK149" s="37"/>
      <c r="BO149" s="37"/>
      <c r="BP149" s="37"/>
      <c r="BQ149" s="37"/>
      <c r="BR149" s="37"/>
      <c r="BV149" s="37"/>
      <c r="BW149" s="37"/>
      <c r="BX149" s="37"/>
      <c r="BY149" s="37"/>
      <c r="CC149" s="37"/>
      <c r="CD149" s="37"/>
      <c r="CE149" s="37"/>
      <c r="CF149" s="37"/>
      <c r="CG149" s="61"/>
      <c r="CH149" s="62"/>
    </row>
    <row r="150" spans="1:86" s="30" customFormat="1">
      <c r="A150" s="48"/>
      <c r="B150" s="37"/>
      <c r="C150" s="42"/>
      <c r="D150" s="37"/>
      <c r="H150" s="56"/>
      <c r="I150" s="56"/>
      <c r="J150" s="56"/>
      <c r="K150" s="56"/>
      <c r="L150" s="37"/>
      <c r="M150" s="37"/>
      <c r="CG150" s="61"/>
      <c r="CH150" s="62"/>
    </row>
    <row r="151" spans="1:86">
      <c r="H151" s="56"/>
      <c r="I151" s="56"/>
      <c r="J151" s="56"/>
      <c r="K151" s="56"/>
      <c r="L151" s="37"/>
      <c r="M151" s="37"/>
    </row>
    <row r="152" spans="1:86">
      <c r="H152" s="56"/>
      <c r="I152" s="56"/>
      <c r="J152" s="56"/>
      <c r="K152" s="56"/>
      <c r="L152" s="37"/>
      <c r="M152" s="37"/>
      <c r="CG152" s="6"/>
      <c r="CH152" s="6"/>
    </row>
    <row r="153" spans="1:86">
      <c r="C153" s="6"/>
      <c r="H153" s="56"/>
      <c r="I153" s="56"/>
      <c r="J153" s="56"/>
      <c r="K153" s="56"/>
      <c r="L153" s="37"/>
      <c r="M153" s="37"/>
      <c r="CG153" s="6"/>
      <c r="CH153" s="6"/>
    </row>
    <row r="154" spans="1:86">
      <c r="C154" s="6"/>
      <c r="H154" s="56"/>
      <c r="I154" s="56"/>
      <c r="J154" s="56"/>
      <c r="K154" s="56"/>
      <c r="L154" s="37"/>
      <c r="M154" s="37"/>
      <c r="CG154" s="6"/>
      <c r="CH154" s="6"/>
    </row>
    <row r="155" spans="1:86">
      <c r="C155" s="6"/>
      <c r="H155" s="56"/>
      <c r="I155" s="56"/>
      <c r="J155" s="56"/>
      <c r="K155" s="56"/>
      <c r="L155" s="37"/>
      <c r="M155" s="37"/>
      <c r="CG155" s="6"/>
      <c r="CH155" s="6"/>
    </row>
    <row r="156" spans="1:86">
      <c r="C156" s="6"/>
      <c r="H156" s="56"/>
      <c r="I156" s="56"/>
      <c r="J156" s="56"/>
      <c r="K156" s="56"/>
      <c r="L156" s="37"/>
      <c r="M156" s="37"/>
      <c r="CG156" s="6"/>
      <c r="CH156" s="6"/>
    </row>
    <row r="157" spans="1:86">
      <c r="C157" s="6"/>
      <c r="H157" s="56"/>
      <c r="I157" s="56"/>
      <c r="J157" s="56"/>
      <c r="K157" s="56"/>
      <c r="L157" s="37"/>
      <c r="M157" s="37"/>
      <c r="CG157" s="6"/>
      <c r="CH157" s="6"/>
    </row>
  </sheetData>
  <mergeCells count="125">
    <mergeCell ref="CL3:CM3"/>
    <mergeCell ref="A3:A7"/>
    <mergeCell ref="B3:B7"/>
    <mergeCell ref="E3:E7"/>
    <mergeCell ref="I3:I7"/>
    <mergeCell ref="CK3:CK7"/>
    <mergeCell ref="L3:M3"/>
    <mergeCell ref="O3:P3"/>
    <mergeCell ref="D4:D7"/>
    <mergeCell ref="H4:H7"/>
    <mergeCell ref="J4:J7"/>
    <mergeCell ref="F3:G3"/>
    <mergeCell ref="J3:K3"/>
    <mergeCell ref="AX4:BD4"/>
    <mergeCell ref="BE4:BK4"/>
    <mergeCell ref="BL4:BR4"/>
    <mergeCell ref="BS4:BY4"/>
    <mergeCell ref="BZ4:CB4"/>
    <mergeCell ref="K4:K7"/>
    <mergeCell ref="L4:M4"/>
    <mergeCell ref="N4:T4"/>
    <mergeCell ref="V4:AB4"/>
    <mergeCell ref="AC4:AI4"/>
    <mergeCell ref="AJ4:AP4"/>
    <mergeCell ref="L5:L7"/>
    <mergeCell ref="M5:M7"/>
    <mergeCell ref="N5:N7"/>
    <mergeCell ref="O5:P5"/>
    <mergeCell ref="Q5:Q7"/>
    <mergeCell ref="R5:T5"/>
    <mergeCell ref="V5:V7"/>
    <mergeCell ref="W5:X5"/>
    <mergeCell ref="Y5:Y7"/>
    <mergeCell ref="BR6:BR7"/>
    <mergeCell ref="AF5:AF7"/>
    <mergeCell ref="AG5:AI5"/>
    <mergeCell ref="AJ5:AJ7"/>
    <mergeCell ref="AK5:AL5"/>
    <mergeCell ref="AD6:AD7"/>
    <mergeCell ref="AE6:AE7"/>
    <mergeCell ref="AG6:AG7"/>
    <mergeCell ref="AH6:AH7"/>
    <mergeCell ref="AW6:AW7"/>
    <mergeCell ref="AU5:AW5"/>
    <mergeCell ref="AR6:AR7"/>
    <mergeCell ref="AS6:AS7"/>
    <mergeCell ref="BE5:BE7"/>
    <mergeCell ref="BF5:BG5"/>
    <mergeCell ref="BF6:BF7"/>
    <mergeCell ref="BG6:BG7"/>
    <mergeCell ref="AM5:AM7"/>
    <mergeCell ref="AU6:AU7"/>
    <mergeCell ref="AV6:AV7"/>
    <mergeCell ref="AQ4:AW4"/>
    <mergeCell ref="BV5:BV7"/>
    <mergeCell ref="BW5:BY5"/>
    <mergeCell ref="BZ5:BZ7"/>
    <mergeCell ref="CA5:CB5"/>
    <mergeCell ref="BW6:BW7"/>
    <mergeCell ref="BX6:BX7"/>
    <mergeCell ref="BY6:BY7"/>
    <mergeCell ref="CA6:CA7"/>
    <mergeCell ref="BH5:BH7"/>
    <mergeCell ref="BI5:BK5"/>
    <mergeCell ref="BL5:BL7"/>
    <mergeCell ref="BM5:BN5"/>
    <mergeCell ref="BO5:BO7"/>
    <mergeCell ref="BP5:BR5"/>
    <mergeCell ref="BI6:BI7"/>
    <mergeCell ref="BJ6:BJ7"/>
    <mergeCell ref="BK6:BK7"/>
    <mergeCell ref="BM6:BM7"/>
    <mergeCell ref="BU6:BU7"/>
    <mergeCell ref="BS5:BS7"/>
    <mergeCell ref="BT5:BU5"/>
    <mergeCell ref="BP6:BP7"/>
    <mergeCell ref="BQ6:BQ7"/>
    <mergeCell ref="AC5:AC7"/>
    <mergeCell ref="AD5:AE5"/>
    <mergeCell ref="F4:F7"/>
    <mergeCell ref="G4:G7"/>
    <mergeCell ref="BN6:BN7"/>
    <mergeCell ref="AN5:AP5"/>
    <mergeCell ref="AY6:AY7"/>
    <mergeCell ref="AZ6:AZ7"/>
    <mergeCell ref="BB6:BB7"/>
    <mergeCell ref="BC6:BC7"/>
    <mergeCell ref="BD6:BD7"/>
    <mergeCell ref="AI6:AI7"/>
    <mergeCell ref="AK6:AK7"/>
    <mergeCell ref="AL6:AL7"/>
    <mergeCell ref="AN6:AN7"/>
    <mergeCell ref="AO6:AO7"/>
    <mergeCell ref="AP6:AP7"/>
    <mergeCell ref="AX5:AX7"/>
    <mergeCell ref="AY5:AZ5"/>
    <mergeCell ref="BA5:BA7"/>
    <mergeCell ref="BB5:BD5"/>
    <mergeCell ref="Z5:AB5"/>
    <mergeCell ref="AA6:AA7"/>
    <mergeCell ref="AB6:AB7"/>
    <mergeCell ref="B65:M66"/>
    <mergeCell ref="A1:CM1"/>
    <mergeCell ref="CI4:CI7"/>
    <mergeCell ref="CJ4:CJ7"/>
    <mergeCell ref="CL4:CL7"/>
    <mergeCell ref="CM4:CM7"/>
    <mergeCell ref="CB6:CB7"/>
    <mergeCell ref="CD6:CD7"/>
    <mergeCell ref="CE6:CE7"/>
    <mergeCell ref="CF6:CF7"/>
    <mergeCell ref="CC5:CC7"/>
    <mergeCell ref="CD5:CF5"/>
    <mergeCell ref="BT6:BT7"/>
    <mergeCell ref="O6:O7"/>
    <mergeCell ref="P6:P7"/>
    <mergeCell ref="R6:R7"/>
    <mergeCell ref="S6:S7"/>
    <mergeCell ref="T6:T7"/>
    <mergeCell ref="W6:W7"/>
    <mergeCell ref="X6:X7"/>
    <mergeCell ref="Z6:Z7"/>
    <mergeCell ref="AQ5:AQ7"/>
    <mergeCell ref="AR5:AS5"/>
    <mergeCell ref="AT5:AT7"/>
  </mergeCells>
  <dataValidations count="1">
    <dataValidation allowBlank="1" showInputMessage="1" showErrorMessage="1" prompt="Trong đó: (1) Đất dự án đô thị Trung tâm phường Ngô Mây, tp Kon Tum 32.147 trđ; (2) Đất dự án Trung đoàn 66, Sư đoàn 10: Tiền SDĐ 187.837 trđ; tiền thuê đất 16.094 trđ; tiền bán TS gắn liền đất 685 trđ. " sqref="H62 J62"/>
  </dataValidations>
  <pageMargins left="0.7" right="0.7" top="0.75" bottom="0.75" header="0.3" footer="0.3"/>
  <pageSetup paperSize="9" scale="89"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AI69"/>
  <sheetViews>
    <sheetView zoomScale="85" zoomScaleNormal="85" workbookViewId="0">
      <pane ySplit="7" topLeftCell="A8" activePane="bottomLeft" state="frozen"/>
      <selection activeCell="L34" sqref="L34"/>
      <selection pane="bottomLeft" activeCell="C34" sqref="C34"/>
    </sheetView>
  </sheetViews>
  <sheetFormatPr defaultColWidth="9" defaultRowHeight="15" outlineLevelRow="1" outlineLevelCol="1"/>
  <cols>
    <col min="1" max="1" width="4.5" style="132" customWidth="1"/>
    <col min="2" max="2" width="55.875" style="132" customWidth="1"/>
    <col min="3" max="4" width="11.5" style="132" customWidth="1"/>
    <col min="5" max="5" width="12" style="132" customWidth="1"/>
    <col min="6" max="6" width="14.5" style="132" hidden="1" customWidth="1"/>
    <col min="7" max="8" width="13.5" style="132" hidden="1" customWidth="1" outlineLevel="1"/>
    <col min="9" max="9" width="12.125" style="132" customWidth="1" collapsed="1"/>
    <col min="10" max="10" width="10.5" style="132" customWidth="1"/>
    <col min="11" max="12" width="10" style="132" bestFit="1" customWidth="1"/>
    <col min="13" max="13" width="11.5" style="132" bestFit="1" customWidth="1"/>
    <col min="14" max="15" width="10" style="132" bestFit="1" customWidth="1"/>
    <col min="16" max="16" width="11.5" style="132" customWidth="1"/>
    <col min="17" max="17" width="10.5" style="132" customWidth="1"/>
    <col min="18" max="18" width="9.5" style="132" bestFit="1" customWidth="1"/>
    <col min="19" max="19" width="14.5" style="132" hidden="1" customWidth="1" outlineLevel="1"/>
    <col min="20" max="21" width="11.5" style="132" hidden="1" customWidth="1" outlineLevel="1"/>
    <col min="22" max="23" width="10" style="132" hidden="1" customWidth="1" outlineLevel="1"/>
    <col min="24" max="24" width="9.875" style="132" hidden="1" customWidth="1" outlineLevel="1"/>
    <col min="25" max="26" width="9.125" style="132" hidden="1" customWidth="1" outlineLevel="1"/>
    <col min="27" max="27" width="10" style="132" hidden="1" customWidth="1" outlineLevel="1"/>
    <col min="28" max="29" width="9.125" style="132" hidden="1" customWidth="1" outlineLevel="1"/>
    <col min="30" max="30" width="10" style="132" hidden="1" customWidth="1" outlineLevel="1"/>
    <col min="31" max="31" width="9.125" style="132" hidden="1" customWidth="1" outlineLevel="1"/>
    <col min="32" max="32" width="9" style="132" collapsed="1"/>
    <col min="33" max="16384" width="9" style="132"/>
  </cols>
  <sheetData>
    <row r="2" spans="1:31" ht="15.75">
      <c r="A2" s="130"/>
      <c r="B2" s="130"/>
      <c r="C2" s="130"/>
      <c r="D2" s="131"/>
      <c r="E2" s="130"/>
      <c r="F2" s="130"/>
      <c r="G2" s="130"/>
      <c r="H2" s="130" t="s">
        <v>168</v>
      </c>
      <c r="I2" s="130"/>
      <c r="J2" s="130"/>
      <c r="K2" s="130"/>
      <c r="L2" s="130"/>
      <c r="M2" s="130"/>
      <c r="N2" s="130"/>
      <c r="O2" s="130"/>
      <c r="P2" s="434" t="s">
        <v>563</v>
      </c>
      <c r="Q2" s="434"/>
      <c r="R2" s="130"/>
      <c r="S2" s="130"/>
    </row>
    <row r="3" spans="1:31" ht="18.75" customHeight="1">
      <c r="A3" s="435" t="s">
        <v>575</v>
      </c>
      <c r="B3" s="435"/>
      <c r="C3" s="435"/>
      <c r="D3" s="435"/>
      <c r="E3" s="435"/>
      <c r="F3" s="435"/>
      <c r="G3" s="435"/>
      <c r="H3" s="435"/>
      <c r="I3" s="435"/>
      <c r="J3" s="435"/>
      <c r="K3" s="435"/>
      <c r="L3" s="435"/>
      <c r="M3" s="435"/>
      <c r="N3" s="435"/>
      <c r="O3" s="435"/>
      <c r="P3" s="435"/>
      <c r="Q3" s="435"/>
      <c r="R3" s="435"/>
      <c r="S3" s="270"/>
    </row>
    <row r="4" spans="1:31" ht="18.75">
      <c r="A4" s="436" t="s">
        <v>576</v>
      </c>
      <c r="B4" s="436"/>
      <c r="C4" s="436"/>
      <c r="D4" s="436"/>
      <c r="E4" s="436"/>
      <c r="F4" s="436"/>
      <c r="G4" s="436"/>
      <c r="H4" s="436"/>
      <c r="I4" s="436"/>
      <c r="J4" s="436"/>
      <c r="K4" s="436"/>
      <c r="L4" s="436"/>
      <c r="M4" s="436"/>
      <c r="N4" s="436"/>
      <c r="O4" s="436"/>
      <c r="P4" s="436"/>
      <c r="Q4" s="436"/>
      <c r="R4" s="436"/>
      <c r="S4" s="271"/>
    </row>
    <row r="5" spans="1:31" ht="15.75" customHeight="1">
      <c r="A5" s="133"/>
      <c r="B5" s="133"/>
      <c r="C5" s="134"/>
      <c r="D5" s="134"/>
      <c r="E5" s="134"/>
      <c r="F5" s="134"/>
      <c r="G5" s="130"/>
      <c r="H5" s="134"/>
      <c r="I5" s="131"/>
      <c r="J5" s="130"/>
      <c r="K5" s="130"/>
      <c r="L5" s="130"/>
      <c r="M5" s="130"/>
      <c r="N5" s="130"/>
      <c r="O5" s="130"/>
      <c r="P5" s="130"/>
      <c r="Q5" s="135" t="s">
        <v>483</v>
      </c>
      <c r="R5" s="135"/>
      <c r="S5" s="135"/>
    </row>
    <row r="6" spans="1:31" s="263" customFormat="1" ht="20.25" customHeight="1">
      <c r="A6" s="437" t="s">
        <v>2</v>
      </c>
      <c r="B6" s="437" t="s">
        <v>499</v>
      </c>
      <c r="C6" s="438" t="s">
        <v>79</v>
      </c>
      <c r="D6" s="438" t="s">
        <v>500</v>
      </c>
      <c r="E6" s="438" t="s">
        <v>501</v>
      </c>
      <c r="F6" s="273"/>
      <c r="G6" s="438" t="s">
        <v>502</v>
      </c>
      <c r="H6" s="438" t="s">
        <v>20</v>
      </c>
      <c r="I6" s="431" t="s">
        <v>406</v>
      </c>
      <c r="J6" s="431"/>
      <c r="K6" s="431"/>
      <c r="L6" s="431"/>
      <c r="M6" s="431"/>
      <c r="N6" s="431"/>
      <c r="O6" s="431"/>
      <c r="P6" s="431"/>
      <c r="Q6" s="431"/>
      <c r="R6" s="431"/>
      <c r="S6" s="136"/>
      <c r="T6" s="269"/>
      <c r="U6" s="269"/>
      <c r="V6" s="269"/>
      <c r="W6" s="269"/>
      <c r="X6" s="269"/>
      <c r="Y6" s="269"/>
      <c r="Z6" s="269"/>
      <c r="AA6" s="269"/>
      <c r="AB6" s="269"/>
      <c r="AC6" s="269"/>
      <c r="AD6" s="269"/>
      <c r="AE6" s="269"/>
    </row>
    <row r="7" spans="1:31" s="263" customFormat="1" ht="51" customHeight="1">
      <c r="A7" s="437"/>
      <c r="B7" s="437"/>
      <c r="C7" s="439"/>
      <c r="D7" s="439"/>
      <c r="E7" s="439"/>
      <c r="F7" s="274"/>
      <c r="G7" s="439"/>
      <c r="H7" s="439"/>
      <c r="I7" s="137" t="s">
        <v>503</v>
      </c>
      <c r="J7" s="137" t="s">
        <v>504</v>
      </c>
      <c r="K7" s="137" t="s">
        <v>505</v>
      </c>
      <c r="L7" s="137" t="s">
        <v>506</v>
      </c>
      <c r="M7" s="137" t="s">
        <v>507</v>
      </c>
      <c r="N7" s="137" t="s">
        <v>508</v>
      </c>
      <c r="O7" s="137" t="s">
        <v>509</v>
      </c>
      <c r="P7" s="272" t="s">
        <v>510</v>
      </c>
      <c r="Q7" s="272" t="s">
        <v>511</v>
      </c>
      <c r="R7" s="272" t="s">
        <v>512</v>
      </c>
      <c r="S7" s="138"/>
      <c r="T7" s="269"/>
      <c r="U7" s="269"/>
      <c r="V7" s="269"/>
      <c r="W7" s="269"/>
      <c r="X7" s="269"/>
      <c r="Y7" s="269"/>
      <c r="Z7" s="269"/>
      <c r="AA7" s="269"/>
      <c r="AB7" s="269"/>
      <c r="AC7" s="269"/>
      <c r="AD7" s="269"/>
      <c r="AE7" s="269"/>
    </row>
    <row r="8" spans="1:31">
      <c r="A8" s="139" t="s">
        <v>23</v>
      </c>
      <c r="B8" s="139" t="s">
        <v>57</v>
      </c>
      <c r="C8" s="140" t="s">
        <v>30</v>
      </c>
      <c r="D8" s="140" t="s">
        <v>35</v>
      </c>
      <c r="E8" s="140" t="s">
        <v>37</v>
      </c>
      <c r="F8" s="140"/>
      <c r="G8" s="141" t="s">
        <v>513</v>
      </c>
      <c r="H8" s="142"/>
      <c r="I8" s="143" t="s">
        <v>30</v>
      </c>
      <c r="J8" s="143" t="s">
        <v>35</v>
      </c>
      <c r="K8" s="143" t="s">
        <v>37</v>
      </c>
      <c r="L8" s="143" t="s">
        <v>39</v>
      </c>
      <c r="M8" s="143" t="s">
        <v>41</v>
      </c>
      <c r="N8" s="143" t="s">
        <v>43</v>
      </c>
      <c r="O8" s="143" t="s">
        <v>45</v>
      </c>
      <c r="P8" s="143" t="s">
        <v>48</v>
      </c>
      <c r="Q8" s="143" t="s">
        <v>49</v>
      </c>
      <c r="R8" s="143" t="s">
        <v>51</v>
      </c>
      <c r="S8" s="144"/>
    </row>
    <row r="9" spans="1:31" s="150" customFormat="1" ht="28.5">
      <c r="A9" s="145" t="s">
        <v>24</v>
      </c>
      <c r="B9" s="146" t="s">
        <v>577</v>
      </c>
      <c r="C9" s="146">
        <f>D9+E9</f>
        <v>3046300.4</v>
      </c>
      <c r="D9" s="146">
        <v>2080637.4</v>
      </c>
      <c r="E9" s="146">
        <f>SUM(I9:R9)</f>
        <v>965663</v>
      </c>
      <c r="F9" s="147" t="s">
        <v>514</v>
      </c>
      <c r="G9" s="148">
        <f>E9-H9</f>
        <v>0</v>
      </c>
      <c r="H9" s="148">
        <f>SUM(I9:R9)</f>
        <v>965663</v>
      </c>
      <c r="I9" s="146">
        <v>390476</v>
      </c>
      <c r="J9" s="146">
        <v>70687</v>
      </c>
      <c r="K9" s="146">
        <v>80108</v>
      </c>
      <c r="L9" s="146">
        <v>92506</v>
      </c>
      <c r="M9" s="146">
        <v>19916</v>
      </c>
      <c r="N9" s="146">
        <v>75491</v>
      </c>
      <c r="O9" s="146">
        <v>24525</v>
      </c>
      <c r="P9" s="146">
        <v>39831</v>
      </c>
      <c r="Q9" s="146">
        <v>139604</v>
      </c>
      <c r="R9" s="146">
        <v>32519</v>
      </c>
      <c r="S9" s="149"/>
    </row>
    <row r="10" spans="1:31" s="156" customFormat="1">
      <c r="A10" s="151"/>
      <c r="B10" s="152" t="s">
        <v>515</v>
      </c>
      <c r="C10" s="152"/>
      <c r="D10" s="152"/>
      <c r="E10" s="153">
        <f>SUM(I10:R10)</f>
        <v>0</v>
      </c>
      <c r="F10" s="153"/>
      <c r="G10" s="154">
        <f t="shared" ref="G10:G38" si="0">E10-H10</f>
        <v>0</v>
      </c>
      <c r="H10" s="154">
        <f t="shared" ref="H10:H38" si="1">SUM(I10:R10)</f>
        <v>0</v>
      </c>
      <c r="I10" s="152"/>
      <c r="J10" s="152"/>
      <c r="K10" s="152"/>
      <c r="L10" s="152"/>
      <c r="M10" s="152"/>
      <c r="N10" s="152"/>
      <c r="O10" s="152"/>
      <c r="P10" s="152"/>
      <c r="Q10" s="152"/>
      <c r="R10" s="152"/>
      <c r="S10" s="155"/>
    </row>
    <row r="11" spans="1:31">
      <c r="A11" s="157">
        <v>1</v>
      </c>
      <c r="B11" s="158" t="s">
        <v>494</v>
      </c>
      <c r="C11" s="153">
        <f>D11+E11</f>
        <v>90000</v>
      </c>
      <c r="D11" s="153">
        <v>90000</v>
      </c>
      <c r="E11" s="153">
        <f>SUM(I11:R11)</f>
        <v>0</v>
      </c>
      <c r="F11" s="153"/>
      <c r="G11" s="154">
        <f t="shared" si="0"/>
        <v>0</v>
      </c>
      <c r="H11" s="154">
        <f t="shared" si="1"/>
        <v>0</v>
      </c>
      <c r="I11" s="159"/>
      <c r="J11" s="159"/>
      <c r="K11" s="159"/>
      <c r="L11" s="159"/>
      <c r="M11" s="159"/>
      <c r="N11" s="159"/>
      <c r="O11" s="159"/>
      <c r="P11" s="159"/>
      <c r="Q11" s="159"/>
      <c r="R11" s="159"/>
      <c r="S11" s="160"/>
    </row>
    <row r="12" spans="1:31" ht="17.25" customHeight="1">
      <c r="A12" s="157">
        <v>2</v>
      </c>
      <c r="B12" s="158" t="s">
        <v>516</v>
      </c>
      <c r="C12" s="153">
        <f t="shared" ref="C12:C14" si="2">D12+E12</f>
        <v>300000</v>
      </c>
      <c r="D12" s="153">
        <v>129104</v>
      </c>
      <c r="E12" s="153">
        <f>SUM(I12:R12)</f>
        <v>170896</v>
      </c>
      <c r="F12" s="161" t="s">
        <v>517</v>
      </c>
      <c r="G12" s="154">
        <f t="shared" si="0"/>
        <v>0</v>
      </c>
      <c r="H12" s="154">
        <f t="shared" si="1"/>
        <v>170896</v>
      </c>
      <c r="I12" s="159">
        <v>70400</v>
      </c>
      <c r="J12" s="159">
        <v>9680</v>
      </c>
      <c r="K12" s="159">
        <v>3080</v>
      </c>
      <c r="L12" s="159">
        <v>23760</v>
      </c>
      <c r="M12" s="159">
        <v>7920</v>
      </c>
      <c r="N12" s="159">
        <v>2640</v>
      </c>
      <c r="O12" s="159">
        <v>4400</v>
      </c>
      <c r="P12" s="159">
        <v>176</v>
      </c>
      <c r="Q12" s="159">
        <v>48400</v>
      </c>
      <c r="R12" s="159">
        <v>440</v>
      </c>
      <c r="S12" s="160"/>
    </row>
    <row r="13" spans="1:31">
      <c r="A13" s="157">
        <v>3</v>
      </c>
      <c r="B13" s="162" t="s">
        <v>518</v>
      </c>
      <c r="C13" s="153">
        <f t="shared" si="2"/>
        <v>6000</v>
      </c>
      <c r="D13" s="153">
        <v>6000</v>
      </c>
      <c r="E13" s="153"/>
      <c r="F13" s="153"/>
      <c r="G13" s="154">
        <f t="shared" si="0"/>
        <v>0</v>
      </c>
      <c r="H13" s="154">
        <f t="shared" si="1"/>
        <v>0</v>
      </c>
      <c r="I13" s="159"/>
      <c r="J13" s="159"/>
      <c r="K13" s="159"/>
      <c r="L13" s="159"/>
      <c r="M13" s="159"/>
      <c r="N13" s="159"/>
      <c r="O13" s="159"/>
      <c r="P13" s="159"/>
      <c r="Q13" s="159"/>
      <c r="R13" s="159"/>
      <c r="S13" s="160">
        <f>C17-C20</f>
        <v>663637.82426899998</v>
      </c>
      <c r="T13" s="163">
        <f>S13-S17</f>
        <v>0</v>
      </c>
    </row>
    <row r="14" spans="1:31">
      <c r="A14" s="157">
        <v>4</v>
      </c>
      <c r="B14" s="164" t="s">
        <v>495</v>
      </c>
      <c r="C14" s="153">
        <f t="shared" si="2"/>
        <v>806400</v>
      </c>
      <c r="D14" s="153">
        <v>806400</v>
      </c>
      <c r="E14" s="153"/>
      <c r="F14" s="153"/>
      <c r="G14" s="154"/>
      <c r="H14" s="154"/>
      <c r="I14" s="159"/>
      <c r="J14" s="159"/>
      <c r="K14" s="159"/>
      <c r="L14" s="159"/>
      <c r="M14" s="159"/>
      <c r="N14" s="159"/>
      <c r="O14" s="159"/>
      <c r="P14" s="159"/>
      <c r="Q14" s="159"/>
      <c r="R14" s="159"/>
      <c r="S14" s="160"/>
      <c r="T14" s="163"/>
    </row>
    <row r="15" spans="1:31" s="150" customFormat="1" ht="48.75" customHeight="1">
      <c r="A15" s="165"/>
      <c r="B15" s="166" t="s">
        <v>520</v>
      </c>
      <c r="C15" s="154">
        <f>C9-C11-C12-C13-C14</f>
        <v>1843900.4</v>
      </c>
      <c r="D15" s="154">
        <f>D9-D11-D12-D13-D14</f>
        <v>1049133.3999999999</v>
      </c>
      <c r="E15" s="154">
        <f t="shared" ref="E15:R15" si="3">E9-E11-E12-E13-E14</f>
        <v>794767</v>
      </c>
      <c r="F15" s="154" t="e">
        <f t="shared" si="3"/>
        <v>#VALUE!</v>
      </c>
      <c r="G15" s="154">
        <f t="shared" si="3"/>
        <v>0</v>
      </c>
      <c r="H15" s="154">
        <f t="shared" si="3"/>
        <v>794767</v>
      </c>
      <c r="I15" s="154">
        <f>I9-I11-I12-I13-I14</f>
        <v>320076</v>
      </c>
      <c r="J15" s="154">
        <f t="shared" si="3"/>
        <v>61007</v>
      </c>
      <c r="K15" s="154">
        <f t="shared" si="3"/>
        <v>77028</v>
      </c>
      <c r="L15" s="154">
        <f t="shared" si="3"/>
        <v>68746</v>
      </c>
      <c r="M15" s="154">
        <f t="shared" si="3"/>
        <v>11996</v>
      </c>
      <c r="N15" s="154">
        <f t="shared" si="3"/>
        <v>72851</v>
      </c>
      <c r="O15" s="154">
        <f t="shared" si="3"/>
        <v>20125</v>
      </c>
      <c r="P15" s="154">
        <f t="shared" si="3"/>
        <v>39655</v>
      </c>
      <c r="Q15" s="154">
        <f t="shared" si="3"/>
        <v>91204</v>
      </c>
      <c r="R15" s="154">
        <f t="shared" si="3"/>
        <v>32079</v>
      </c>
      <c r="S15" s="167" t="s">
        <v>521</v>
      </c>
      <c r="T15" s="168" t="s">
        <v>522</v>
      </c>
      <c r="U15" s="169" t="s">
        <v>523</v>
      </c>
      <c r="V15" s="137" t="s">
        <v>503</v>
      </c>
      <c r="W15" s="137" t="s">
        <v>504</v>
      </c>
      <c r="X15" s="137" t="s">
        <v>505</v>
      </c>
      <c r="Y15" s="137" t="s">
        <v>506</v>
      </c>
      <c r="Z15" s="137" t="s">
        <v>507</v>
      </c>
      <c r="AA15" s="137" t="s">
        <v>508</v>
      </c>
      <c r="AB15" s="137" t="s">
        <v>509</v>
      </c>
      <c r="AC15" s="272" t="s">
        <v>510</v>
      </c>
      <c r="AD15" s="272" t="s">
        <v>511</v>
      </c>
      <c r="AE15" s="272" t="s">
        <v>512</v>
      </c>
    </row>
    <row r="16" spans="1:31" s="150" customFormat="1" ht="36.75" customHeight="1">
      <c r="A16" s="165" t="s">
        <v>519</v>
      </c>
      <c r="B16" s="166" t="s">
        <v>595</v>
      </c>
      <c r="C16" s="154">
        <f t="shared" ref="C16:AE16" si="4">C15*3/12</f>
        <v>460975.09999999992</v>
      </c>
      <c r="D16" s="154">
        <f t="shared" si="4"/>
        <v>262283.34999999998</v>
      </c>
      <c r="E16" s="154">
        <f t="shared" si="4"/>
        <v>198691.75</v>
      </c>
      <c r="F16" s="154" t="e">
        <f t="shared" si="4"/>
        <v>#VALUE!</v>
      </c>
      <c r="G16" s="154">
        <f t="shared" si="4"/>
        <v>0</v>
      </c>
      <c r="H16" s="154">
        <f t="shared" si="4"/>
        <v>198691.75</v>
      </c>
      <c r="I16" s="154">
        <f t="shared" si="4"/>
        <v>80019</v>
      </c>
      <c r="J16" s="154">
        <f t="shared" si="4"/>
        <v>15251.75</v>
      </c>
      <c r="K16" s="154">
        <f t="shared" si="4"/>
        <v>19257</v>
      </c>
      <c r="L16" s="154">
        <f t="shared" si="4"/>
        <v>17186.5</v>
      </c>
      <c r="M16" s="154">
        <f t="shared" si="4"/>
        <v>2999</v>
      </c>
      <c r="N16" s="154">
        <f t="shared" si="4"/>
        <v>18212.75</v>
      </c>
      <c r="O16" s="154">
        <f t="shared" si="4"/>
        <v>5031.25</v>
      </c>
      <c r="P16" s="154">
        <f t="shared" si="4"/>
        <v>9913.75</v>
      </c>
      <c r="Q16" s="154">
        <f t="shared" si="4"/>
        <v>22801</v>
      </c>
      <c r="R16" s="154">
        <f t="shared" si="4"/>
        <v>8019.75</v>
      </c>
      <c r="S16" s="154" t="e">
        <f t="shared" si="4"/>
        <v>#VALUE!</v>
      </c>
      <c r="T16" s="154" t="e">
        <f t="shared" si="4"/>
        <v>#VALUE!</v>
      </c>
      <c r="U16" s="154" t="e">
        <f t="shared" si="4"/>
        <v>#VALUE!</v>
      </c>
      <c r="V16" s="154" t="e">
        <f t="shared" si="4"/>
        <v>#VALUE!</v>
      </c>
      <c r="W16" s="154" t="e">
        <f t="shared" si="4"/>
        <v>#VALUE!</v>
      </c>
      <c r="X16" s="154" t="e">
        <f t="shared" si="4"/>
        <v>#VALUE!</v>
      </c>
      <c r="Y16" s="154" t="e">
        <f t="shared" si="4"/>
        <v>#VALUE!</v>
      </c>
      <c r="Z16" s="154" t="e">
        <f t="shared" si="4"/>
        <v>#VALUE!</v>
      </c>
      <c r="AA16" s="154" t="e">
        <f t="shared" si="4"/>
        <v>#VALUE!</v>
      </c>
      <c r="AB16" s="154" t="e">
        <f t="shared" si="4"/>
        <v>#VALUE!</v>
      </c>
      <c r="AC16" s="154" t="e">
        <f t="shared" si="4"/>
        <v>#VALUE!</v>
      </c>
      <c r="AD16" s="154" t="e">
        <f t="shared" si="4"/>
        <v>#VALUE!</v>
      </c>
      <c r="AE16" s="154" t="e">
        <f t="shared" si="4"/>
        <v>#VALUE!</v>
      </c>
    </row>
    <row r="17" spans="1:35" s="267" customFormat="1" ht="28.35" customHeight="1">
      <c r="A17" s="177" t="s">
        <v>55</v>
      </c>
      <c r="B17" s="264" t="s">
        <v>578</v>
      </c>
      <c r="C17" s="178">
        <f>D17+E17</f>
        <v>663637.82426899998</v>
      </c>
      <c r="D17" s="178">
        <f>TT!M16/1000000</f>
        <v>332967.91109399998</v>
      </c>
      <c r="E17" s="178">
        <f>SUM(I17:R17)</f>
        <v>330669.91317499999</v>
      </c>
      <c r="F17" s="178"/>
      <c r="G17" s="178">
        <f t="shared" si="0"/>
        <v>0</v>
      </c>
      <c r="H17" s="178">
        <f t="shared" si="1"/>
        <v>330669.91317499999</v>
      </c>
      <c r="I17" s="178">
        <f>(TP!M16+TP!N16)/1000000</f>
        <v>150464.13161000001</v>
      </c>
      <c r="J17" s="178">
        <f>(DH!M16+DH!N16)/1000000</f>
        <v>24155.749566999999</v>
      </c>
      <c r="K17" s="178">
        <f>(DT!M16+DT!N16)/1000000</f>
        <v>23556.729354999999</v>
      </c>
      <c r="L17" s="178">
        <f>(NH!M16+NH!N16)/1000000</f>
        <v>28381.457332999998</v>
      </c>
      <c r="M17" s="178">
        <f>(DL!M16+DL!N16)/1000000</f>
        <v>5023.130913</v>
      </c>
      <c r="N17" s="178">
        <f>(ST!M16+ST!N16)/1000000</f>
        <v>38685.686628000003</v>
      </c>
      <c r="O17" s="178">
        <f>(IA!M16+IA!N16)/1000000</f>
        <v>8132.483655</v>
      </c>
      <c r="P17" s="178">
        <f>(KR!M16+KR!N16)/1000000</f>
        <v>10695.034411000001</v>
      </c>
      <c r="Q17" s="178">
        <f>(KL!M16+KL!N16)/1000000</f>
        <v>27635.484937000001</v>
      </c>
      <c r="R17" s="178">
        <f>(TMR!M16+TMR!N16)/1000000</f>
        <v>13940.024766</v>
      </c>
      <c r="S17" s="167">
        <f>T17+U17</f>
        <v>663637.82426899998</v>
      </c>
      <c r="T17" s="265">
        <f>D17-D20</f>
        <v>332967.91109399998</v>
      </c>
      <c r="U17" s="265">
        <f>SUM(V17:AE17)</f>
        <v>330669.91317499999</v>
      </c>
      <c r="V17" s="265">
        <f>I17-I20</f>
        <v>150464.13161000001</v>
      </c>
      <c r="W17" s="265">
        <f t="shared" ref="W17:AE17" si="5">J17-J20</f>
        <v>24155.749566999999</v>
      </c>
      <c r="X17" s="265">
        <f t="shared" si="5"/>
        <v>23556.729354999999</v>
      </c>
      <c r="Y17" s="265">
        <f t="shared" si="5"/>
        <v>28381.457332999998</v>
      </c>
      <c r="Z17" s="265">
        <f t="shared" si="5"/>
        <v>5023.130913</v>
      </c>
      <c r="AA17" s="265">
        <f t="shared" si="5"/>
        <v>38685.686628000003</v>
      </c>
      <c r="AB17" s="265">
        <f t="shared" si="5"/>
        <v>8132.483655</v>
      </c>
      <c r="AC17" s="265">
        <f t="shared" si="5"/>
        <v>10695.034411000001</v>
      </c>
      <c r="AD17" s="265">
        <f t="shared" si="5"/>
        <v>27635.484937000001</v>
      </c>
      <c r="AE17" s="265">
        <f t="shared" si="5"/>
        <v>13940.024766</v>
      </c>
      <c r="AF17" s="266"/>
      <c r="AG17" s="266"/>
      <c r="AH17" s="266"/>
      <c r="AI17" s="266"/>
    </row>
    <row r="18" spans="1:35" s="267" customFormat="1" ht="28.35" hidden="1" customHeight="1" outlineLevel="1">
      <c r="A18" s="177"/>
      <c r="B18" s="264" t="s">
        <v>594</v>
      </c>
      <c r="C18" s="178">
        <f>D18+E18</f>
        <v>86766</v>
      </c>
      <c r="D18" s="178"/>
      <c r="E18" s="178">
        <f>SUM(I18:R18)</f>
        <v>86766</v>
      </c>
      <c r="F18" s="178"/>
      <c r="G18" s="178"/>
      <c r="H18" s="178"/>
      <c r="I18" s="178">
        <v>2723</v>
      </c>
      <c r="J18" s="178">
        <v>8480</v>
      </c>
      <c r="K18" s="178">
        <v>16851</v>
      </c>
      <c r="L18" s="178">
        <v>14273</v>
      </c>
      <c r="M18" s="178">
        <v>7874</v>
      </c>
      <c r="N18" s="178">
        <v>21678</v>
      </c>
      <c r="O18" s="178">
        <v>1370</v>
      </c>
      <c r="P18" s="178">
        <v>2738</v>
      </c>
      <c r="Q18" s="178">
        <v>4881</v>
      </c>
      <c r="R18" s="178">
        <v>5898</v>
      </c>
      <c r="S18" s="149"/>
      <c r="T18" s="172"/>
      <c r="U18" s="172"/>
      <c r="V18" s="172"/>
      <c r="W18" s="172"/>
      <c r="X18" s="172"/>
      <c r="Y18" s="172"/>
      <c r="Z18" s="172"/>
      <c r="AA18" s="172"/>
      <c r="AB18" s="172"/>
      <c r="AC18" s="172"/>
      <c r="AD18" s="172"/>
      <c r="AE18" s="172"/>
      <c r="AF18" s="266"/>
      <c r="AG18" s="266"/>
      <c r="AH18" s="266"/>
      <c r="AI18" s="266"/>
    </row>
    <row r="19" spans="1:35" ht="28.5" collapsed="1">
      <c r="A19" s="170" t="s">
        <v>25</v>
      </c>
      <c r="B19" s="171" t="s">
        <v>524</v>
      </c>
      <c r="C19" s="154">
        <f>C20+C26</f>
        <v>0</v>
      </c>
      <c r="D19" s="154">
        <f>D20+D26</f>
        <v>0</v>
      </c>
      <c r="E19" s="154">
        <f>E20+E26</f>
        <v>0</v>
      </c>
      <c r="F19" s="154"/>
      <c r="G19" s="154">
        <f t="shared" si="0"/>
        <v>0</v>
      </c>
      <c r="H19" s="154">
        <f t="shared" si="1"/>
        <v>0</v>
      </c>
      <c r="I19" s="154">
        <f>I20+I26</f>
        <v>0</v>
      </c>
      <c r="J19" s="154">
        <f t="shared" ref="J19:Q19" si="6">J20+J26</f>
        <v>0</v>
      </c>
      <c r="K19" s="154">
        <f t="shared" si="6"/>
        <v>0</v>
      </c>
      <c r="L19" s="154">
        <f>L20+L26</f>
        <v>0</v>
      </c>
      <c r="M19" s="154">
        <f t="shared" si="6"/>
        <v>0</v>
      </c>
      <c r="N19" s="154">
        <f t="shared" si="6"/>
        <v>0</v>
      </c>
      <c r="O19" s="154">
        <f t="shared" si="6"/>
        <v>0</v>
      </c>
      <c r="P19" s="154">
        <f t="shared" si="6"/>
        <v>0</v>
      </c>
      <c r="Q19" s="154">
        <f t="shared" si="6"/>
        <v>0</v>
      </c>
      <c r="R19" s="154">
        <f>R20+R26</f>
        <v>0</v>
      </c>
      <c r="S19" s="172"/>
    </row>
    <row r="20" spans="1:35" s="150" customFormat="1" ht="14.25" hidden="1">
      <c r="A20" s="170" t="s">
        <v>525</v>
      </c>
      <c r="B20" s="166" t="s">
        <v>526</v>
      </c>
      <c r="C20" s="154">
        <f>SUM(C21:C25)</f>
        <v>0</v>
      </c>
      <c r="D20" s="154">
        <f>SUM(D21:D25)</f>
        <v>0</v>
      </c>
      <c r="E20" s="154">
        <f>SUM(E21:E25)</f>
        <v>0</v>
      </c>
      <c r="F20" s="154"/>
      <c r="G20" s="154">
        <f t="shared" si="0"/>
        <v>0</v>
      </c>
      <c r="H20" s="154">
        <f t="shared" si="1"/>
        <v>0</v>
      </c>
      <c r="I20" s="154">
        <f>SUM(I21:I25)</f>
        <v>0</v>
      </c>
      <c r="J20" s="154">
        <f>SUM(J21:J25)</f>
        <v>0</v>
      </c>
      <c r="K20" s="154">
        <f t="shared" ref="K20:Q20" si="7">SUM(K21:K25)</f>
        <v>0</v>
      </c>
      <c r="L20" s="154">
        <f t="shared" si="7"/>
        <v>0</v>
      </c>
      <c r="M20" s="154">
        <f t="shared" si="7"/>
        <v>0</v>
      </c>
      <c r="N20" s="154">
        <f t="shared" si="7"/>
        <v>0</v>
      </c>
      <c r="O20" s="154">
        <f t="shared" si="7"/>
        <v>0</v>
      </c>
      <c r="P20" s="154">
        <f t="shared" si="7"/>
        <v>0</v>
      </c>
      <c r="Q20" s="154">
        <f t="shared" si="7"/>
        <v>0</v>
      </c>
      <c r="R20" s="154">
        <f>SUM(R21:R25)</f>
        <v>0</v>
      </c>
      <c r="S20" s="172"/>
    </row>
    <row r="21" spans="1:35" hidden="1">
      <c r="A21" s="157" t="s">
        <v>47</v>
      </c>
      <c r="B21" s="158" t="s">
        <v>130</v>
      </c>
      <c r="C21" s="159">
        <f>D21+E21</f>
        <v>0</v>
      </c>
      <c r="D21" s="159"/>
      <c r="E21" s="159">
        <f>SUM(I21:R21)</f>
        <v>0</v>
      </c>
      <c r="F21" s="159"/>
      <c r="G21" s="159">
        <f t="shared" si="0"/>
        <v>0</v>
      </c>
      <c r="H21" s="159">
        <f t="shared" si="1"/>
        <v>0</v>
      </c>
      <c r="I21" s="159"/>
      <c r="J21" s="159"/>
      <c r="K21" s="159"/>
      <c r="L21" s="159"/>
      <c r="M21" s="159"/>
      <c r="N21" s="159"/>
      <c r="O21" s="159"/>
      <c r="P21" s="159"/>
      <c r="Q21" s="159"/>
      <c r="R21" s="159"/>
      <c r="S21" s="160"/>
    </row>
    <row r="22" spans="1:35" hidden="1">
      <c r="A22" s="157" t="s">
        <v>47</v>
      </c>
      <c r="B22" s="162" t="s">
        <v>527</v>
      </c>
      <c r="C22" s="159">
        <f>D22+E22</f>
        <v>0</v>
      </c>
      <c r="D22" s="159"/>
      <c r="E22" s="159">
        <f>SUM(I22:R22)</f>
        <v>0</v>
      </c>
      <c r="F22" s="159"/>
      <c r="G22" s="159">
        <f t="shared" si="0"/>
        <v>0</v>
      </c>
      <c r="H22" s="159">
        <f t="shared" si="1"/>
        <v>0</v>
      </c>
      <c r="I22" s="159"/>
      <c r="J22" s="159">
        <v>0</v>
      </c>
      <c r="K22" s="159">
        <v>0</v>
      </c>
      <c r="L22" s="159">
        <v>0</v>
      </c>
      <c r="M22" s="159">
        <v>0</v>
      </c>
      <c r="N22" s="159">
        <v>0</v>
      </c>
      <c r="O22" s="159"/>
      <c r="P22" s="159"/>
      <c r="Q22" s="159"/>
      <c r="R22" s="159"/>
      <c r="S22" s="160"/>
    </row>
    <row r="23" spans="1:35" hidden="1">
      <c r="A23" s="157" t="s">
        <v>47</v>
      </c>
      <c r="B23" s="158" t="s">
        <v>528</v>
      </c>
      <c r="C23" s="159">
        <f>D23+E23</f>
        <v>0</v>
      </c>
      <c r="D23" s="159"/>
      <c r="E23" s="159">
        <f>SUM(I23:R23)</f>
        <v>0</v>
      </c>
      <c r="F23" s="159"/>
      <c r="G23" s="159">
        <f t="shared" si="0"/>
        <v>0</v>
      </c>
      <c r="H23" s="159">
        <f t="shared" si="1"/>
        <v>0</v>
      </c>
      <c r="I23" s="159">
        <v>0</v>
      </c>
      <c r="J23" s="159">
        <v>0</v>
      </c>
      <c r="K23" s="159">
        <v>0</v>
      </c>
      <c r="L23" s="159">
        <v>0</v>
      </c>
      <c r="M23" s="159">
        <v>0</v>
      </c>
      <c r="N23" s="159">
        <v>0</v>
      </c>
      <c r="O23" s="159"/>
      <c r="P23" s="159"/>
      <c r="Q23" s="159"/>
      <c r="R23" s="159"/>
      <c r="S23" s="160"/>
    </row>
    <row r="24" spans="1:35" hidden="1">
      <c r="A24" s="157" t="s">
        <v>47</v>
      </c>
      <c r="B24" s="158" t="s">
        <v>164</v>
      </c>
      <c r="C24" s="159">
        <f>D24+E24</f>
        <v>0</v>
      </c>
      <c r="D24" s="159"/>
      <c r="E24" s="159">
        <f>SUM(I24:R24)</f>
        <v>0</v>
      </c>
      <c r="F24" s="159"/>
      <c r="G24" s="159">
        <f t="shared" si="0"/>
        <v>0</v>
      </c>
      <c r="H24" s="159">
        <f t="shared" si="1"/>
        <v>0</v>
      </c>
      <c r="I24" s="159"/>
      <c r="J24" s="159"/>
      <c r="K24" s="159"/>
      <c r="L24" s="159"/>
      <c r="M24" s="159"/>
      <c r="N24" s="159"/>
      <c r="O24" s="159"/>
      <c r="P24" s="159"/>
      <c r="Q24" s="159"/>
      <c r="R24" s="159"/>
      <c r="S24" s="160"/>
    </row>
    <row r="25" spans="1:35" hidden="1">
      <c r="A25" s="157" t="s">
        <v>47</v>
      </c>
      <c r="B25" s="158" t="s">
        <v>167</v>
      </c>
      <c r="C25" s="159">
        <f>D25+E25</f>
        <v>0</v>
      </c>
      <c r="D25" s="159"/>
      <c r="E25" s="159">
        <f>SUM(I25:R25)</f>
        <v>0</v>
      </c>
      <c r="F25" s="159"/>
      <c r="G25" s="159">
        <f t="shared" si="0"/>
        <v>0</v>
      </c>
      <c r="H25" s="159">
        <f t="shared" si="1"/>
        <v>0</v>
      </c>
      <c r="I25" s="159"/>
      <c r="J25" s="159"/>
      <c r="K25" s="159"/>
      <c r="L25" s="159"/>
      <c r="M25" s="159"/>
      <c r="N25" s="159"/>
      <c r="O25" s="159"/>
      <c r="P25" s="159"/>
      <c r="Q25" s="159"/>
      <c r="R25" s="159"/>
      <c r="S25" s="160"/>
    </row>
    <row r="26" spans="1:35" ht="18" hidden="1" customHeight="1">
      <c r="A26" s="235" t="s">
        <v>529</v>
      </c>
      <c r="B26" s="166" t="s">
        <v>530</v>
      </c>
      <c r="C26" s="166">
        <f>SUM(C27:C29)</f>
        <v>0</v>
      </c>
      <c r="D26" s="166">
        <f>SUM(D27:D29)</f>
        <v>0</v>
      </c>
      <c r="E26" s="166">
        <f>SUM(E27:E28)</f>
        <v>0</v>
      </c>
      <c r="F26" s="166"/>
      <c r="G26" s="166">
        <f t="shared" si="0"/>
        <v>0</v>
      </c>
      <c r="H26" s="166">
        <f t="shared" si="1"/>
        <v>0</v>
      </c>
      <c r="I26" s="166">
        <v>0</v>
      </c>
      <c r="J26" s="166">
        <v>0</v>
      </c>
      <c r="K26" s="166">
        <v>0</v>
      </c>
      <c r="L26" s="166">
        <v>0</v>
      </c>
      <c r="M26" s="166">
        <v>0</v>
      </c>
      <c r="N26" s="166">
        <v>0</v>
      </c>
      <c r="O26" s="166">
        <v>0</v>
      </c>
      <c r="P26" s="166">
        <v>0</v>
      </c>
      <c r="Q26" s="166">
        <v>0</v>
      </c>
      <c r="R26" s="166">
        <v>0</v>
      </c>
      <c r="S26" s="173"/>
    </row>
    <row r="27" spans="1:35" ht="15.75" hidden="1" customHeight="1">
      <c r="A27" s="174"/>
      <c r="B27" s="162"/>
      <c r="C27" s="153"/>
      <c r="D27" s="153"/>
      <c r="E27" s="153"/>
      <c r="F27" s="153"/>
      <c r="G27" s="154"/>
      <c r="H27" s="154"/>
      <c r="I27" s="159"/>
      <c r="J27" s="159"/>
      <c r="K27" s="159"/>
      <c r="L27" s="159"/>
      <c r="M27" s="159"/>
      <c r="N27" s="159"/>
      <c r="O27" s="159"/>
      <c r="P27" s="159"/>
      <c r="Q27" s="159"/>
      <c r="R27" s="159"/>
      <c r="S27" s="160"/>
    </row>
    <row r="28" spans="1:35" ht="21" hidden="1" customHeight="1">
      <c r="A28" s="174" t="s">
        <v>47</v>
      </c>
      <c r="B28" s="162" t="s">
        <v>531</v>
      </c>
      <c r="C28" s="153">
        <f>D28+E28</f>
        <v>0</v>
      </c>
      <c r="D28" s="153"/>
      <c r="E28" s="153"/>
      <c r="F28" s="153"/>
      <c r="G28" s="154"/>
      <c r="H28" s="154"/>
      <c r="I28" s="159"/>
      <c r="J28" s="159"/>
      <c r="K28" s="159"/>
      <c r="L28" s="159"/>
      <c r="M28" s="159"/>
      <c r="N28" s="159"/>
      <c r="O28" s="159"/>
      <c r="P28" s="159"/>
      <c r="Q28" s="159"/>
      <c r="R28" s="159"/>
      <c r="S28" s="160"/>
    </row>
    <row r="29" spans="1:35" hidden="1">
      <c r="A29" s="174" t="s">
        <v>47</v>
      </c>
      <c r="B29" s="162" t="s">
        <v>532</v>
      </c>
      <c r="C29" s="153">
        <f>D29+E29</f>
        <v>0</v>
      </c>
      <c r="D29" s="153"/>
      <c r="E29" s="153"/>
      <c r="F29" s="153"/>
      <c r="G29" s="154"/>
      <c r="H29" s="154"/>
      <c r="I29" s="159"/>
      <c r="J29" s="159"/>
      <c r="K29" s="159"/>
      <c r="L29" s="159"/>
      <c r="M29" s="159"/>
      <c r="N29" s="159"/>
      <c r="O29" s="159"/>
      <c r="P29" s="159"/>
      <c r="Q29" s="159"/>
      <c r="R29" s="159"/>
      <c r="S29" s="160"/>
    </row>
    <row r="30" spans="1:35" s="130" customFormat="1">
      <c r="A30" s="170">
        <v>2</v>
      </c>
      <c r="B30" s="166" t="s">
        <v>533</v>
      </c>
      <c r="C30" s="154">
        <f>C17-C19</f>
        <v>663637.82426899998</v>
      </c>
      <c r="D30" s="154">
        <f>D17-D19</f>
        <v>332967.91109399998</v>
      </c>
      <c r="E30" s="154">
        <f>E17-E19</f>
        <v>330669.91317499999</v>
      </c>
      <c r="F30" s="154"/>
      <c r="G30" s="154">
        <f t="shared" si="0"/>
        <v>0</v>
      </c>
      <c r="H30" s="154">
        <f t="shared" si="1"/>
        <v>330669.91317499999</v>
      </c>
      <c r="I30" s="154">
        <f>I17-I19</f>
        <v>150464.13161000001</v>
      </c>
      <c r="J30" s="154">
        <f t="shared" ref="J30:P30" si="8">J17-J19</f>
        <v>24155.749566999999</v>
      </c>
      <c r="K30" s="154">
        <f t="shared" si="8"/>
        <v>23556.729354999999</v>
      </c>
      <c r="L30" s="154">
        <f t="shared" si="8"/>
        <v>28381.457332999998</v>
      </c>
      <c r="M30" s="154">
        <f t="shared" si="8"/>
        <v>5023.130913</v>
      </c>
      <c r="N30" s="154">
        <f t="shared" si="8"/>
        <v>38685.686628000003</v>
      </c>
      <c r="O30" s="154">
        <f t="shared" si="8"/>
        <v>8132.483655</v>
      </c>
      <c r="P30" s="154">
        <f t="shared" si="8"/>
        <v>10695.034411000001</v>
      </c>
      <c r="Q30" s="154">
        <f>Q17-Q19</f>
        <v>27635.484937000001</v>
      </c>
      <c r="R30" s="154">
        <f>R17-R19</f>
        <v>13940.024766</v>
      </c>
      <c r="S30" s="172"/>
    </row>
    <row r="31" spans="1:35" s="176" customFormat="1">
      <c r="A31" s="165"/>
      <c r="B31" s="175" t="s">
        <v>36</v>
      </c>
      <c r="C31" s="159"/>
      <c r="D31" s="159"/>
      <c r="E31" s="159"/>
      <c r="F31" s="159"/>
      <c r="G31" s="154">
        <f t="shared" si="0"/>
        <v>0</v>
      </c>
      <c r="H31" s="154">
        <f t="shared" si="1"/>
        <v>0</v>
      </c>
      <c r="I31" s="159"/>
      <c r="J31" s="159"/>
      <c r="K31" s="159"/>
      <c r="L31" s="159"/>
      <c r="M31" s="159"/>
      <c r="N31" s="159"/>
      <c r="O31" s="159"/>
      <c r="P31" s="159"/>
      <c r="Q31" s="159"/>
      <c r="R31" s="159"/>
      <c r="S31" s="160"/>
    </row>
    <row r="32" spans="1:35">
      <c r="A32" s="157" t="s">
        <v>47</v>
      </c>
      <c r="B32" s="158" t="s">
        <v>117</v>
      </c>
      <c r="C32" s="159">
        <f>D32+E32</f>
        <v>55106.703743999999</v>
      </c>
      <c r="D32" s="159">
        <f>TT!M83/1000000</f>
        <v>25667.848839999999</v>
      </c>
      <c r="E32" s="159">
        <f>SUM(I32:R32)</f>
        <v>29438.854904</v>
      </c>
      <c r="F32" s="159"/>
      <c r="G32" s="154">
        <f t="shared" si="0"/>
        <v>0</v>
      </c>
      <c r="H32" s="154">
        <f t="shared" si="1"/>
        <v>29438.854904</v>
      </c>
      <c r="I32" s="159">
        <f>(TP!M83+TP!N83)/1000000</f>
        <v>13638.407539</v>
      </c>
      <c r="J32" s="159">
        <f>(DH!M83+DH!N83)/1000000</f>
        <v>3626.3468400000002</v>
      </c>
      <c r="K32" s="159">
        <f>(DT!M83+DT!N83)/1000000</f>
        <v>558.18604900000003</v>
      </c>
      <c r="L32" s="159">
        <f>(NH!M83+NH!N83)/1000000</f>
        <v>5635.8999839999997</v>
      </c>
      <c r="M32" s="159">
        <f>(DL!M83+DL!N83)/1000000</f>
        <v>1610.7235880000001</v>
      </c>
      <c r="N32" s="159">
        <f>(ST!M83+ST!N83)/1000000</f>
        <v>2351.3619800000001</v>
      </c>
      <c r="O32" s="159">
        <f>(IA!M83+IA!N83)/1000000</f>
        <v>1893.2133879999999</v>
      </c>
      <c r="P32" s="159">
        <f>(KR!M83+KR!N83)/1000000</f>
        <v>11.744479999999999</v>
      </c>
      <c r="Q32" s="159">
        <f>(KL!M83+KL!N83)/1000000</f>
        <v>0</v>
      </c>
      <c r="R32" s="159">
        <f>(TMR!M83+TMR!N83)/1000000</f>
        <v>112.971056</v>
      </c>
      <c r="S32" s="160"/>
    </row>
    <row r="33" spans="1:31">
      <c r="A33" s="157" t="s">
        <v>47</v>
      </c>
      <c r="B33" s="158" t="s">
        <v>494</v>
      </c>
      <c r="C33" s="159">
        <f>D33+E33</f>
        <v>30818.070801000002</v>
      </c>
      <c r="D33" s="159">
        <f>TT!M86/1000000</f>
        <v>30818.070801000002</v>
      </c>
      <c r="E33" s="159">
        <v>0</v>
      </c>
      <c r="F33" s="159"/>
      <c r="G33" s="154">
        <f t="shared" si="0"/>
        <v>0</v>
      </c>
      <c r="H33" s="154">
        <f t="shared" si="1"/>
        <v>0</v>
      </c>
      <c r="I33" s="159"/>
      <c r="J33" s="159"/>
      <c r="K33" s="159"/>
      <c r="L33" s="159"/>
      <c r="M33" s="159"/>
      <c r="N33" s="159"/>
      <c r="O33" s="159"/>
      <c r="P33" s="159"/>
      <c r="Q33" s="159"/>
      <c r="R33" s="159"/>
      <c r="S33" s="160"/>
    </row>
    <row r="34" spans="1:31" ht="34.5" customHeight="1">
      <c r="A34" s="174" t="s">
        <v>47</v>
      </c>
      <c r="B34" s="162" t="s">
        <v>518</v>
      </c>
      <c r="C34" s="153">
        <f>D34+E34</f>
        <v>2209.761</v>
      </c>
      <c r="D34" s="153">
        <f>TT!M72/1000000</f>
        <v>2209.761</v>
      </c>
      <c r="E34" s="153"/>
      <c r="F34" s="153"/>
      <c r="G34" s="154">
        <f t="shared" si="0"/>
        <v>0</v>
      </c>
      <c r="H34" s="154">
        <f t="shared" ref="H34" si="9">SUM(I34:R34)</f>
        <v>0</v>
      </c>
      <c r="I34" s="268"/>
      <c r="J34" s="268"/>
      <c r="K34" s="268"/>
      <c r="L34" s="268"/>
      <c r="M34" s="268"/>
      <c r="N34" s="268"/>
      <c r="O34" s="268"/>
      <c r="P34" s="268"/>
      <c r="Q34" s="268"/>
      <c r="R34" s="268"/>
      <c r="S34" s="160"/>
    </row>
    <row r="35" spans="1:31" s="150" customFormat="1" ht="38.25" customHeight="1">
      <c r="A35" s="177" t="s">
        <v>534</v>
      </c>
      <c r="B35" s="166" t="s">
        <v>596</v>
      </c>
      <c r="C35" s="154">
        <f>C30-C32-C33-C34</f>
        <v>575503.28872399987</v>
      </c>
      <c r="D35" s="154">
        <f>D30-D32-D33-D34</f>
        <v>274272.230453</v>
      </c>
      <c r="E35" s="154">
        <f t="shared" ref="E35:R35" si="10">E30-E32-E33</f>
        <v>301231.05827099999</v>
      </c>
      <c r="F35" s="154">
        <f t="shared" si="10"/>
        <v>0</v>
      </c>
      <c r="G35" s="154">
        <f t="shared" si="10"/>
        <v>0</v>
      </c>
      <c r="H35" s="154">
        <f t="shared" si="10"/>
        <v>301231.05827099999</v>
      </c>
      <c r="I35" s="154">
        <f>I30-I32-I33</f>
        <v>136825.724071</v>
      </c>
      <c r="J35" s="154">
        <f t="shared" si="10"/>
        <v>20529.402727000001</v>
      </c>
      <c r="K35" s="154">
        <f t="shared" si="10"/>
        <v>22998.543306</v>
      </c>
      <c r="L35" s="154">
        <f t="shared" si="10"/>
        <v>22745.557348999999</v>
      </c>
      <c r="M35" s="154">
        <f t="shared" si="10"/>
        <v>3412.4073250000001</v>
      </c>
      <c r="N35" s="154">
        <f t="shared" si="10"/>
        <v>36334.324648000002</v>
      </c>
      <c r="O35" s="154">
        <f t="shared" si="10"/>
        <v>6239.2702669999999</v>
      </c>
      <c r="P35" s="154">
        <f t="shared" si="10"/>
        <v>10683.289931000001</v>
      </c>
      <c r="Q35" s="154">
        <f t="shared" si="10"/>
        <v>27635.484937000001</v>
      </c>
      <c r="R35" s="154">
        <f t="shared" si="10"/>
        <v>13827.05371</v>
      </c>
      <c r="S35" s="172"/>
    </row>
    <row r="36" spans="1:31" s="130" customFormat="1" ht="59.25" customHeight="1">
      <c r="A36" s="177" t="s">
        <v>59</v>
      </c>
      <c r="B36" s="171" t="s">
        <v>597</v>
      </c>
      <c r="C36" s="178">
        <f>D36+E36</f>
        <v>114528.18872400004</v>
      </c>
      <c r="D36" s="178">
        <f>D37+D38</f>
        <v>11988.88045300002</v>
      </c>
      <c r="E36" s="178">
        <f>E37+E38</f>
        <v>102539.30827100002</v>
      </c>
      <c r="F36" s="178"/>
      <c r="G36" s="154">
        <f t="shared" si="0"/>
        <v>596075.25</v>
      </c>
      <c r="H36" s="154">
        <f>H35-H15</f>
        <v>-493535.94172900001</v>
      </c>
      <c r="I36" s="178">
        <f>ROUND(I35-I16,0)</f>
        <v>56807</v>
      </c>
      <c r="J36" s="178">
        <f t="shared" ref="J36:AE36" si="11">ROUND(J35-J16,0)</f>
        <v>5278</v>
      </c>
      <c r="K36" s="178">
        <f t="shared" si="11"/>
        <v>3742</v>
      </c>
      <c r="L36" s="178">
        <f t="shared" si="11"/>
        <v>5559</v>
      </c>
      <c r="M36" s="178">
        <f t="shared" si="11"/>
        <v>413</v>
      </c>
      <c r="N36" s="178">
        <f t="shared" si="11"/>
        <v>18122</v>
      </c>
      <c r="O36" s="178">
        <f t="shared" si="11"/>
        <v>1208</v>
      </c>
      <c r="P36" s="178">
        <f t="shared" si="11"/>
        <v>770</v>
      </c>
      <c r="Q36" s="178">
        <f t="shared" si="11"/>
        <v>4834</v>
      </c>
      <c r="R36" s="178">
        <f t="shared" si="11"/>
        <v>5807</v>
      </c>
      <c r="S36" s="178" t="e">
        <f t="shared" si="11"/>
        <v>#VALUE!</v>
      </c>
      <c r="T36" s="178" t="e">
        <f t="shared" si="11"/>
        <v>#VALUE!</v>
      </c>
      <c r="U36" s="178" t="e">
        <f t="shared" si="11"/>
        <v>#VALUE!</v>
      </c>
      <c r="V36" s="178" t="e">
        <f t="shared" si="11"/>
        <v>#VALUE!</v>
      </c>
      <c r="W36" s="178" t="e">
        <f t="shared" si="11"/>
        <v>#VALUE!</v>
      </c>
      <c r="X36" s="178" t="e">
        <f t="shared" si="11"/>
        <v>#VALUE!</v>
      </c>
      <c r="Y36" s="178" t="e">
        <f t="shared" si="11"/>
        <v>#VALUE!</v>
      </c>
      <c r="Z36" s="178" t="e">
        <f t="shared" si="11"/>
        <v>#VALUE!</v>
      </c>
      <c r="AA36" s="178" t="e">
        <f t="shared" si="11"/>
        <v>#VALUE!</v>
      </c>
      <c r="AB36" s="178" t="e">
        <f t="shared" si="11"/>
        <v>#VALUE!</v>
      </c>
      <c r="AC36" s="178" t="e">
        <f t="shared" si="11"/>
        <v>#VALUE!</v>
      </c>
      <c r="AD36" s="178" t="e">
        <f t="shared" si="11"/>
        <v>#VALUE!</v>
      </c>
      <c r="AE36" s="178" t="e">
        <f t="shared" si="11"/>
        <v>#VALUE!</v>
      </c>
    </row>
    <row r="37" spans="1:31" s="156" customFormat="1">
      <c r="A37" s="151"/>
      <c r="B37" s="179" t="s">
        <v>535</v>
      </c>
      <c r="C37" s="152">
        <f>D37+E37</f>
        <v>114528.18872400004</v>
      </c>
      <c r="D37" s="152">
        <f>IF(D35-D16&gt;=0,D35-D16,0)</f>
        <v>11988.88045300002</v>
      </c>
      <c r="E37" s="152">
        <f>SUM(I37:R37)</f>
        <v>102539.30827100002</v>
      </c>
      <c r="F37" s="152"/>
      <c r="G37" s="154">
        <f t="shared" si="0"/>
        <v>0</v>
      </c>
      <c r="H37" s="154">
        <f t="shared" si="1"/>
        <v>102539.30827100002</v>
      </c>
      <c r="I37" s="152">
        <f>IF(I35-I16&gt;=0,I35-I16,0)</f>
        <v>56806.724071000004</v>
      </c>
      <c r="J37" s="152">
        <f>IF(J35-J16&gt;=0,J35-J16,0)</f>
        <v>5277.6527270000006</v>
      </c>
      <c r="K37" s="152">
        <f t="shared" ref="K37:R37" si="12">IF(K35-K16&gt;=0,K35-K16,0)</f>
        <v>3741.5433059999996</v>
      </c>
      <c r="L37" s="152">
        <f t="shared" si="12"/>
        <v>5559.0573489999988</v>
      </c>
      <c r="M37" s="152">
        <f t="shared" si="12"/>
        <v>413.40732500000013</v>
      </c>
      <c r="N37" s="152">
        <f t="shared" si="12"/>
        <v>18121.574648000002</v>
      </c>
      <c r="O37" s="152">
        <f t="shared" si="12"/>
        <v>1208.0202669999999</v>
      </c>
      <c r="P37" s="152">
        <f t="shared" si="12"/>
        <v>769.53993100000116</v>
      </c>
      <c r="Q37" s="152">
        <f t="shared" si="12"/>
        <v>4834.4849370000011</v>
      </c>
      <c r="R37" s="152">
        <f t="shared" si="12"/>
        <v>5807.3037100000001</v>
      </c>
      <c r="S37" s="155"/>
    </row>
    <row r="38" spans="1:31" s="156" customFormat="1">
      <c r="A38" s="151"/>
      <c r="B38" s="179" t="s">
        <v>536</v>
      </c>
      <c r="C38" s="152">
        <f>D38+E38</f>
        <v>0</v>
      </c>
      <c r="D38" s="152">
        <f>IF(D35-D16&lt;=0,D35-D16,0)</f>
        <v>0</v>
      </c>
      <c r="E38" s="152">
        <f>SUM(I38:R38)</f>
        <v>0</v>
      </c>
      <c r="F38" s="152"/>
      <c r="G38" s="154">
        <f t="shared" si="0"/>
        <v>0</v>
      </c>
      <c r="H38" s="154">
        <f t="shared" si="1"/>
        <v>0</v>
      </c>
      <c r="I38" s="152">
        <f>IF(I35-I16&lt;=0,I35-I16,0)</f>
        <v>0</v>
      </c>
      <c r="J38" s="152">
        <f t="shared" ref="J38:R38" si="13">IF(J35-J16&lt;=0,J35-J16,0)</f>
        <v>0</v>
      </c>
      <c r="K38" s="152">
        <f t="shared" si="13"/>
        <v>0</v>
      </c>
      <c r="L38" s="152">
        <f t="shared" si="13"/>
        <v>0</v>
      </c>
      <c r="M38" s="152">
        <f t="shared" si="13"/>
        <v>0</v>
      </c>
      <c r="N38" s="152">
        <f t="shared" si="13"/>
        <v>0</v>
      </c>
      <c r="O38" s="152">
        <f t="shared" si="13"/>
        <v>0</v>
      </c>
      <c r="P38" s="152">
        <f t="shared" si="13"/>
        <v>0</v>
      </c>
      <c r="Q38" s="152">
        <f t="shared" si="13"/>
        <v>0</v>
      </c>
      <c r="R38" s="152">
        <f t="shared" si="13"/>
        <v>0</v>
      </c>
      <c r="S38" s="155"/>
    </row>
    <row r="39" spans="1:31" s="150" customFormat="1" ht="28.5" hidden="1">
      <c r="A39" s="180" t="s">
        <v>60</v>
      </c>
      <c r="B39" s="181" t="s">
        <v>537</v>
      </c>
      <c r="C39" s="182"/>
      <c r="D39" s="182"/>
      <c r="E39" s="182"/>
      <c r="F39" s="182"/>
      <c r="G39" s="183"/>
      <c r="H39" s="183"/>
      <c r="I39" s="182"/>
      <c r="J39" s="182"/>
      <c r="K39" s="182"/>
      <c r="L39" s="182"/>
      <c r="M39" s="182"/>
      <c r="N39" s="182"/>
      <c r="O39" s="182"/>
      <c r="P39" s="182"/>
      <c r="Q39" s="182"/>
      <c r="R39" s="182"/>
      <c r="S39" s="149"/>
    </row>
    <row r="40" spans="1:31" s="156" customFormat="1" hidden="1">
      <c r="A40" s="184"/>
      <c r="B40" s="185" t="s">
        <v>538</v>
      </c>
      <c r="C40" s="186">
        <f>D40+E40</f>
        <v>80169.732106800016</v>
      </c>
      <c r="D40" s="186">
        <f>D37*70%</f>
        <v>8392.2163171000138</v>
      </c>
      <c r="E40" s="152">
        <f>SUM(I40:R40)</f>
        <v>71777.515789700003</v>
      </c>
      <c r="F40" s="186"/>
      <c r="G40" s="187"/>
      <c r="H40" s="187"/>
      <c r="I40" s="186">
        <f>I37*70%</f>
        <v>39764.7068497</v>
      </c>
      <c r="J40" s="186">
        <f t="shared" ref="J40:AE40" si="14">J37*70%</f>
        <v>3694.3569089000002</v>
      </c>
      <c r="K40" s="186">
        <f t="shared" si="14"/>
        <v>2619.0803141999995</v>
      </c>
      <c r="L40" s="186">
        <f t="shared" si="14"/>
        <v>3891.3401442999989</v>
      </c>
      <c r="M40" s="186">
        <f t="shared" si="14"/>
        <v>289.38512750000007</v>
      </c>
      <c r="N40" s="186">
        <f t="shared" si="14"/>
        <v>12685.1022536</v>
      </c>
      <c r="O40" s="186">
        <f t="shared" si="14"/>
        <v>845.61418689999982</v>
      </c>
      <c r="P40" s="186">
        <f t="shared" si="14"/>
        <v>538.67795170000079</v>
      </c>
      <c r="Q40" s="186">
        <f t="shared" si="14"/>
        <v>3384.1394559000005</v>
      </c>
      <c r="R40" s="186">
        <f t="shared" si="14"/>
        <v>4065.1125969999998</v>
      </c>
      <c r="S40" s="186">
        <f t="shared" si="14"/>
        <v>0</v>
      </c>
      <c r="T40" s="186">
        <f t="shared" si="14"/>
        <v>0</v>
      </c>
      <c r="U40" s="186">
        <f t="shared" si="14"/>
        <v>0</v>
      </c>
      <c r="V40" s="186">
        <f t="shared" si="14"/>
        <v>0</v>
      </c>
      <c r="W40" s="186">
        <f t="shared" si="14"/>
        <v>0</v>
      </c>
      <c r="X40" s="186">
        <f t="shared" si="14"/>
        <v>0</v>
      </c>
      <c r="Y40" s="186">
        <f t="shared" si="14"/>
        <v>0</v>
      </c>
      <c r="Z40" s="186">
        <f t="shared" si="14"/>
        <v>0</v>
      </c>
      <c r="AA40" s="186">
        <f t="shared" si="14"/>
        <v>0</v>
      </c>
      <c r="AB40" s="186">
        <f t="shared" si="14"/>
        <v>0</v>
      </c>
      <c r="AC40" s="186">
        <f t="shared" si="14"/>
        <v>0</v>
      </c>
      <c r="AD40" s="186">
        <f t="shared" si="14"/>
        <v>0</v>
      </c>
      <c r="AE40" s="186">
        <f t="shared" si="14"/>
        <v>0</v>
      </c>
    </row>
    <row r="41" spans="1:31" s="156" customFormat="1" hidden="1">
      <c r="A41" s="184"/>
      <c r="B41" s="188" t="s">
        <v>539</v>
      </c>
      <c r="C41" s="186">
        <f>D41+E41</f>
        <v>0</v>
      </c>
      <c r="D41" s="186"/>
      <c r="E41" s="152">
        <f>SUM(I41:R41)</f>
        <v>0</v>
      </c>
      <c r="F41" s="186">
        <v>0</v>
      </c>
      <c r="G41" s="186">
        <v>0</v>
      </c>
      <c r="H41" s="186">
        <v>0</v>
      </c>
      <c r="I41" s="186">
        <f>I38*50%</f>
        <v>0</v>
      </c>
      <c r="J41" s="186">
        <f t="shared" ref="J41:R41" si="15">J38*50%</f>
        <v>0</v>
      </c>
      <c r="K41" s="186">
        <f t="shared" si="15"/>
        <v>0</v>
      </c>
      <c r="L41" s="186">
        <f t="shared" si="15"/>
        <v>0</v>
      </c>
      <c r="M41" s="186">
        <f t="shared" si="15"/>
        <v>0</v>
      </c>
      <c r="N41" s="186">
        <f t="shared" si="15"/>
        <v>0</v>
      </c>
      <c r="O41" s="186">
        <f t="shared" si="15"/>
        <v>0</v>
      </c>
      <c r="P41" s="186">
        <f t="shared" si="15"/>
        <v>0</v>
      </c>
      <c r="Q41" s="186">
        <f t="shared" si="15"/>
        <v>0</v>
      </c>
      <c r="R41" s="186">
        <f t="shared" si="15"/>
        <v>0</v>
      </c>
      <c r="S41" s="155"/>
    </row>
    <row r="42" spans="1:31" s="150" customFormat="1" ht="14.25" hidden="1">
      <c r="A42" s="180" t="s">
        <v>23</v>
      </c>
      <c r="B42" s="189" t="s">
        <v>540</v>
      </c>
      <c r="C42" s="182">
        <f>D42+E42</f>
        <v>34358.456617200012</v>
      </c>
      <c r="D42" s="182">
        <f>D37-D40</f>
        <v>3596.6641359000059</v>
      </c>
      <c r="E42" s="178">
        <f>SUM(I42:R42)</f>
        <v>30761.792481300006</v>
      </c>
      <c r="F42" s="182"/>
      <c r="G42" s="183"/>
      <c r="H42" s="183"/>
      <c r="I42" s="182">
        <f>I37-I40</f>
        <v>17042.017221300004</v>
      </c>
      <c r="J42" s="182">
        <f>J37-J40</f>
        <v>1583.2958181000004</v>
      </c>
      <c r="K42" s="182">
        <f t="shared" ref="K42:R42" si="16">K37-K40</f>
        <v>1122.4629918000001</v>
      </c>
      <c r="L42" s="182">
        <f t="shared" si="16"/>
        <v>1667.7172046999999</v>
      </c>
      <c r="M42" s="182">
        <f t="shared" si="16"/>
        <v>124.02219750000006</v>
      </c>
      <c r="N42" s="182">
        <f t="shared" si="16"/>
        <v>5436.4723944000016</v>
      </c>
      <c r="O42" s="182">
        <f t="shared" si="16"/>
        <v>362.40608010000005</v>
      </c>
      <c r="P42" s="182">
        <f t="shared" si="16"/>
        <v>230.86197930000037</v>
      </c>
      <c r="Q42" s="182">
        <f t="shared" si="16"/>
        <v>1450.3454811000006</v>
      </c>
      <c r="R42" s="182">
        <f t="shared" si="16"/>
        <v>1742.1911130000003</v>
      </c>
      <c r="S42" s="149"/>
    </row>
    <row r="43" spans="1:31" s="150" customFormat="1" ht="14.25" hidden="1">
      <c r="A43" s="180" t="s">
        <v>57</v>
      </c>
      <c r="B43" s="190" t="s">
        <v>541</v>
      </c>
      <c r="C43" s="182">
        <f>D43+E43</f>
        <v>0</v>
      </c>
      <c r="D43" s="182">
        <f>D38-D41</f>
        <v>0</v>
      </c>
      <c r="E43" s="182">
        <f t="shared" ref="E43:R43" si="17">E38-E41</f>
        <v>0</v>
      </c>
      <c r="F43" s="182">
        <f t="shared" si="17"/>
        <v>0</v>
      </c>
      <c r="G43" s="182">
        <f t="shared" si="17"/>
        <v>0</v>
      </c>
      <c r="H43" s="182">
        <f t="shared" si="17"/>
        <v>0</v>
      </c>
      <c r="I43" s="182">
        <f t="shared" si="17"/>
        <v>0</v>
      </c>
      <c r="J43" s="182">
        <f t="shared" si="17"/>
        <v>0</v>
      </c>
      <c r="K43" s="182">
        <f t="shared" si="17"/>
        <v>0</v>
      </c>
      <c r="L43" s="182">
        <f t="shared" si="17"/>
        <v>0</v>
      </c>
      <c r="M43" s="182">
        <f t="shared" si="17"/>
        <v>0</v>
      </c>
      <c r="N43" s="182">
        <f t="shared" si="17"/>
        <v>0</v>
      </c>
      <c r="O43" s="182">
        <f t="shared" si="17"/>
        <v>0</v>
      </c>
      <c r="P43" s="182">
        <f t="shared" si="17"/>
        <v>0</v>
      </c>
      <c r="Q43" s="182">
        <f t="shared" si="17"/>
        <v>0</v>
      </c>
      <c r="R43" s="182">
        <f t="shared" si="17"/>
        <v>0</v>
      </c>
      <c r="S43" s="149"/>
    </row>
    <row r="44" spans="1:31" ht="12.75" customHeight="1">
      <c r="A44" s="191"/>
      <c r="B44" s="192"/>
      <c r="C44" s="193"/>
      <c r="D44" s="193"/>
      <c r="E44" s="194">
        <f>SUM(I44:R44)</f>
        <v>0</v>
      </c>
      <c r="F44" s="193"/>
      <c r="G44" s="195"/>
      <c r="H44" s="195"/>
      <c r="I44" s="195"/>
      <c r="J44" s="195"/>
      <c r="K44" s="195"/>
      <c r="L44" s="195"/>
      <c r="M44" s="195"/>
      <c r="N44" s="195"/>
      <c r="O44" s="195"/>
      <c r="P44" s="195"/>
      <c r="Q44" s="195"/>
      <c r="R44" s="195"/>
      <c r="S44" s="196"/>
    </row>
    <row r="45" spans="1:31" s="130" customFormat="1">
      <c r="A45" s="132"/>
      <c r="B45" s="132"/>
    </row>
    <row r="46" spans="1:31" s="130" customFormat="1" ht="43.5" customHeight="1">
      <c r="A46" s="432"/>
      <c r="B46" s="432"/>
      <c r="C46" s="432"/>
      <c r="D46" s="432"/>
      <c r="E46" s="432"/>
      <c r="F46" s="432"/>
      <c r="G46" s="432"/>
      <c r="H46" s="432"/>
      <c r="I46" s="432"/>
      <c r="J46" s="432"/>
      <c r="K46" s="432"/>
      <c r="L46" s="432"/>
      <c r="M46" s="432"/>
      <c r="N46" s="432"/>
      <c r="O46" s="432"/>
      <c r="P46" s="432"/>
      <c r="Q46" s="432"/>
      <c r="R46" s="432"/>
      <c r="S46" s="262"/>
    </row>
    <row r="47" spans="1:31" s="130" customFormat="1">
      <c r="A47" s="132"/>
      <c r="B47" s="132"/>
      <c r="C47" s="131"/>
      <c r="D47" s="131"/>
      <c r="E47" s="131"/>
      <c r="F47" s="131"/>
      <c r="G47" s="131"/>
      <c r="H47" s="131"/>
      <c r="I47" s="131"/>
      <c r="J47" s="131"/>
      <c r="K47" s="131"/>
      <c r="L47" s="131"/>
      <c r="M47" s="131"/>
      <c r="N47" s="131"/>
      <c r="O47" s="131"/>
      <c r="P47" s="131"/>
      <c r="Q47" s="131"/>
      <c r="R47" s="131"/>
      <c r="S47" s="131"/>
    </row>
    <row r="48" spans="1:31" s="130" customFormat="1">
      <c r="A48" s="132"/>
      <c r="B48" s="132"/>
    </row>
    <row r="49" spans="1:9" s="130" customFormat="1">
      <c r="A49" s="132"/>
      <c r="B49" s="132"/>
      <c r="D49" s="131"/>
    </row>
    <row r="50" spans="1:9" s="130" customFormat="1">
      <c r="A50" s="132"/>
      <c r="B50" s="132"/>
      <c r="D50" s="131"/>
    </row>
    <row r="51" spans="1:9" ht="15.75">
      <c r="C51" s="197"/>
      <c r="D51" s="197"/>
      <c r="E51" s="197"/>
      <c r="F51" s="197"/>
    </row>
    <row r="52" spans="1:9" ht="15" hidden="1" customHeight="1" outlineLevel="1">
      <c r="D52" s="163"/>
      <c r="E52" s="163"/>
    </row>
    <row r="53" spans="1:9" ht="15" hidden="1" customHeight="1" outlineLevel="1">
      <c r="C53" s="163"/>
      <c r="D53" s="163"/>
      <c r="E53" s="163"/>
    </row>
    <row r="54" spans="1:9" ht="15" hidden="1" customHeight="1" outlineLevel="1">
      <c r="E54" s="163"/>
    </row>
    <row r="55" spans="1:9" ht="15" hidden="1" customHeight="1" outlineLevel="1">
      <c r="E55" s="163"/>
    </row>
    <row r="56" spans="1:9" ht="15" hidden="1" customHeight="1" outlineLevel="1">
      <c r="C56" s="163"/>
    </row>
    <row r="57" spans="1:9" ht="15" hidden="1" customHeight="1" outlineLevel="1"/>
    <row r="58" spans="1:9" ht="15" hidden="1" customHeight="1" outlineLevel="1">
      <c r="E58" s="163"/>
      <c r="I58" s="163"/>
    </row>
    <row r="59" spans="1:9" ht="15" hidden="1" customHeight="1" outlineLevel="1">
      <c r="B59" s="433"/>
      <c r="C59" s="433"/>
      <c r="D59" s="198"/>
    </row>
    <row r="60" spans="1:9" ht="15" hidden="1" customHeight="1" outlineLevel="1">
      <c r="D60" s="163"/>
    </row>
    <row r="61" spans="1:9" ht="15" hidden="1" customHeight="1" outlineLevel="1"/>
    <row r="62" spans="1:9" ht="15" hidden="1" customHeight="1" outlineLevel="1"/>
    <row r="63" spans="1:9" ht="15" hidden="1" customHeight="1" outlineLevel="1"/>
    <row r="64" spans="1:9" collapsed="1">
      <c r="C64" s="163"/>
      <c r="D64" s="163"/>
      <c r="E64" s="163"/>
    </row>
    <row r="65" spans="3:5">
      <c r="C65" s="163"/>
      <c r="D65" s="163"/>
      <c r="E65" s="163"/>
    </row>
    <row r="66" spans="3:5">
      <c r="C66" s="163"/>
      <c r="D66" s="163"/>
      <c r="E66" s="163"/>
    </row>
    <row r="69" spans="3:5">
      <c r="C69" s="163"/>
    </row>
  </sheetData>
  <mergeCells count="13">
    <mergeCell ref="I6:R6"/>
    <mergeCell ref="A46:R46"/>
    <mergeCell ref="B59:C59"/>
    <mergeCell ref="P2:Q2"/>
    <mergeCell ref="A3:R3"/>
    <mergeCell ref="A4:R4"/>
    <mergeCell ref="A6:A7"/>
    <mergeCell ref="B6:B7"/>
    <mergeCell ref="C6:C7"/>
    <mergeCell ref="D6:D7"/>
    <mergeCell ref="E6:E7"/>
    <mergeCell ref="G6:G7"/>
    <mergeCell ref="H6:H7"/>
  </mergeCells>
  <pageMargins left="0.7" right="0.7" top="0.75" bottom="0.75" header="0.3" footer="0.3"/>
  <pageSetup paperSize="9" scale="6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8"/>
  <sheetViews>
    <sheetView zoomScale="89" zoomScaleNormal="89" workbookViewId="0">
      <selection activeCell="M16" sqref="M16"/>
    </sheetView>
  </sheetViews>
  <sheetFormatPr defaultColWidth="19.5" defaultRowHeight="14.25"/>
  <cols>
    <col min="1" max="1" width="5.875" style="236" customWidth="1"/>
    <col min="2" max="2" width="6" style="236" customWidth="1"/>
    <col min="3" max="3" width="19.5" style="236"/>
    <col min="4" max="4" width="25" style="236" hidden="1" customWidth="1"/>
    <col min="5" max="9" width="0" style="236" hidden="1" customWidth="1"/>
    <col min="10" max="10" width="19.5" style="244"/>
    <col min="11" max="16384" width="19.5" style="236"/>
  </cols>
  <sheetData>
    <row r="1" spans="1:15" ht="15" customHeight="1"/>
    <row r="2" spans="1:15" ht="15" customHeight="1"/>
    <row r="3" spans="1:15" ht="20.25" customHeight="1"/>
    <row r="6" spans="1:15" ht="15" customHeight="1"/>
    <row r="8" spans="1:15" ht="15.75" customHeight="1">
      <c r="A8" s="440" t="s">
        <v>2</v>
      </c>
      <c r="B8" s="245"/>
      <c r="C8" s="440" t="s">
        <v>75</v>
      </c>
      <c r="D8" s="443" t="s">
        <v>76</v>
      </c>
      <c r="E8" s="444"/>
      <c r="F8" s="444"/>
      <c r="G8" s="444"/>
      <c r="H8" s="444"/>
      <c r="I8" s="445"/>
      <c r="J8" s="443" t="s">
        <v>77</v>
      </c>
      <c r="K8" s="444"/>
      <c r="L8" s="444"/>
      <c r="M8" s="444"/>
      <c r="N8" s="444"/>
      <c r="O8" s="445"/>
    </row>
    <row r="9" spans="1:15" ht="15">
      <c r="A9" s="441"/>
      <c r="B9" s="246"/>
      <c r="C9" s="441"/>
      <c r="D9" s="440" t="s">
        <v>78</v>
      </c>
      <c r="E9" s="440" t="s">
        <v>15</v>
      </c>
      <c r="F9" s="440" t="s">
        <v>79</v>
      </c>
      <c r="G9" s="443" t="s">
        <v>80</v>
      </c>
      <c r="H9" s="444"/>
      <c r="I9" s="445"/>
      <c r="J9" s="446" t="s">
        <v>78</v>
      </c>
      <c r="K9" s="440" t="s">
        <v>15</v>
      </c>
      <c r="L9" s="440" t="s">
        <v>79</v>
      </c>
      <c r="M9" s="443" t="s">
        <v>80</v>
      </c>
      <c r="N9" s="444"/>
      <c r="O9" s="445"/>
    </row>
    <row r="10" spans="1:15" ht="15">
      <c r="A10" s="442"/>
      <c r="B10" s="247"/>
      <c r="C10" s="442"/>
      <c r="D10" s="442"/>
      <c r="E10" s="442"/>
      <c r="F10" s="442"/>
      <c r="G10" s="248" t="s">
        <v>81</v>
      </c>
      <c r="H10" s="248" t="s">
        <v>82</v>
      </c>
      <c r="I10" s="248" t="s">
        <v>83</v>
      </c>
      <c r="J10" s="447"/>
      <c r="K10" s="442"/>
      <c r="L10" s="442"/>
      <c r="M10" s="248" t="s">
        <v>81</v>
      </c>
      <c r="N10" s="248" t="s">
        <v>82</v>
      </c>
      <c r="O10" s="248" t="s">
        <v>83</v>
      </c>
    </row>
    <row r="11" spans="1:15" ht="15">
      <c r="A11" s="248" t="s">
        <v>23</v>
      </c>
      <c r="B11" s="248"/>
      <c r="C11" s="248" t="s">
        <v>57</v>
      </c>
      <c r="D11" s="248" t="s">
        <v>84</v>
      </c>
      <c r="E11" s="248">
        <v>2</v>
      </c>
      <c r="F11" s="248" t="s">
        <v>85</v>
      </c>
      <c r="G11" s="248">
        <v>4</v>
      </c>
      <c r="H11" s="248">
        <v>5</v>
      </c>
      <c r="I11" s="248">
        <v>6</v>
      </c>
      <c r="J11" s="249" t="s">
        <v>86</v>
      </c>
      <c r="K11" s="248">
        <v>8</v>
      </c>
      <c r="L11" s="248" t="s">
        <v>87</v>
      </c>
      <c r="M11" s="248">
        <v>10</v>
      </c>
      <c r="N11" s="248">
        <v>11</v>
      </c>
      <c r="O11" s="248">
        <v>12</v>
      </c>
    </row>
    <row r="12" spans="1:15">
      <c r="A12" s="240"/>
      <c r="B12" s="240"/>
      <c r="C12" s="250" t="s">
        <v>210</v>
      </c>
      <c r="D12" s="231">
        <v>1026955784997</v>
      </c>
      <c r="E12" s="232">
        <v>70589058617</v>
      </c>
      <c r="F12" s="232">
        <v>956366726380</v>
      </c>
      <c r="G12" s="232">
        <v>89597627334</v>
      </c>
      <c r="H12" s="232">
        <v>799647040518</v>
      </c>
      <c r="I12" s="232">
        <v>67122058528</v>
      </c>
      <c r="J12" s="234">
        <v>3470862125379</v>
      </c>
      <c r="K12" s="232">
        <v>141795456976</v>
      </c>
      <c r="L12" s="232">
        <v>3329066668403</v>
      </c>
      <c r="M12" s="232">
        <v>1589346240094</v>
      </c>
      <c r="N12" s="232">
        <v>1562630753166</v>
      </c>
      <c r="O12" s="232">
        <v>177089675143</v>
      </c>
    </row>
    <row r="13" spans="1:15" ht="25.5">
      <c r="A13" s="240"/>
      <c r="B13" s="240"/>
      <c r="C13" s="250" t="s">
        <v>211</v>
      </c>
      <c r="D13" s="231">
        <v>955754640525</v>
      </c>
      <c r="E13" s="232">
        <v>-612085855</v>
      </c>
      <c r="F13" s="232">
        <v>956366726380</v>
      </c>
      <c r="G13" s="232">
        <v>89597627334</v>
      </c>
      <c r="H13" s="232">
        <v>799647040518</v>
      </c>
      <c r="I13" s="232">
        <v>67122058528</v>
      </c>
      <c r="J13" s="234">
        <v>3290813106862</v>
      </c>
      <c r="K13" s="232">
        <v>-38253561541</v>
      </c>
      <c r="L13" s="232">
        <v>3329066668403</v>
      </c>
      <c r="M13" s="232">
        <v>1589346240094</v>
      </c>
      <c r="N13" s="232">
        <v>1562630753166</v>
      </c>
      <c r="O13" s="232">
        <v>177089675143</v>
      </c>
    </row>
    <row r="14" spans="1:15" s="244" customFormat="1" ht="25.5">
      <c r="A14" s="251" t="s">
        <v>23</v>
      </c>
      <c r="B14" s="251"/>
      <c r="C14" s="252" t="s">
        <v>88</v>
      </c>
      <c r="D14" s="233">
        <v>253324493606</v>
      </c>
      <c r="E14" s="234">
        <v>70589058617</v>
      </c>
      <c r="F14" s="234">
        <v>182735434989</v>
      </c>
      <c r="G14" s="234">
        <v>85222130611</v>
      </c>
      <c r="H14" s="234">
        <v>94707750352</v>
      </c>
      <c r="I14" s="234">
        <v>2805554026</v>
      </c>
      <c r="J14" s="234">
        <v>805433281245</v>
      </c>
      <c r="K14" s="234">
        <v>141795456976</v>
      </c>
      <c r="L14" s="234">
        <v>663637824269</v>
      </c>
      <c r="M14" s="234">
        <v>332967911094</v>
      </c>
      <c r="N14" s="234">
        <v>317166276000</v>
      </c>
      <c r="O14" s="234">
        <v>13503637175</v>
      </c>
    </row>
    <row r="15" spans="1:15" ht="25.5">
      <c r="A15" s="240"/>
      <c r="B15" s="240"/>
      <c r="C15" s="250" t="s">
        <v>212</v>
      </c>
      <c r="D15" s="231">
        <v>182123349134</v>
      </c>
      <c r="E15" s="232">
        <v>-612085855</v>
      </c>
      <c r="F15" s="232">
        <v>182735434989</v>
      </c>
      <c r="G15" s="232">
        <v>85222130611</v>
      </c>
      <c r="H15" s="232">
        <v>94707750352</v>
      </c>
      <c r="I15" s="232">
        <v>2805554026</v>
      </c>
      <c r="J15" s="234">
        <v>625384262728</v>
      </c>
      <c r="K15" s="232">
        <v>-38253561541</v>
      </c>
      <c r="L15" s="232">
        <v>663637824269</v>
      </c>
      <c r="M15" s="232">
        <v>332967911094</v>
      </c>
      <c r="N15" s="232">
        <v>317166276000</v>
      </c>
      <c r="O15" s="232">
        <v>13503637175</v>
      </c>
    </row>
    <row r="16" spans="1:15" s="244" customFormat="1" ht="25.5">
      <c r="A16" s="251" t="s">
        <v>24</v>
      </c>
      <c r="B16" s="251" t="s">
        <v>317</v>
      </c>
      <c r="C16" s="252" t="s">
        <v>213</v>
      </c>
      <c r="D16" s="233">
        <v>200218314110</v>
      </c>
      <c r="E16" s="234">
        <v>17482879121</v>
      </c>
      <c r="F16" s="234">
        <v>182735434989</v>
      </c>
      <c r="G16" s="234">
        <v>85222130611</v>
      </c>
      <c r="H16" s="234">
        <v>94707750352</v>
      </c>
      <c r="I16" s="234">
        <v>2805554026</v>
      </c>
      <c r="J16" s="234">
        <v>730937782166</v>
      </c>
      <c r="K16" s="234">
        <v>67299957897</v>
      </c>
      <c r="L16" s="234">
        <v>663637824269</v>
      </c>
      <c r="M16" s="234">
        <v>332967911094</v>
      </c>
      <c r="N16" s="234">
        <v>317166276000</v>
      </c>
      <c r="O16" s="234">
        <v>13503637175</v>
      </c>
    </row>
    <row r="17" spans="1:15" ht="38.25">
      <c r="A17" s="253">
        <v>1</v>
      </c>
      <c r="B17" s="253"/>
      <c r="C17" s="250" t="s">
        <v>214</v>
      </c>
      <c r="D17" s="231">
        <v>46115375475</v>
      </c>
      <c r="E17" s="232">
        <v>0</v>
      </c>
      <c r="F17" s="232">
        <v>46115375475</v>
      </c>
      <c r="G17" s="232">
        <v>43076884541</v>
      </c>
      <c r="H17" s="232">
        <v>3038490934</v>
      </c>
      <c r="I17" s="232">
        <v>0</v>
      </c>
      <c r="J17" s="234">
        <v>184734948794</v>
      </c>
      <c r="K17" s="232">
        <v>0</v>
      </c>
      <c r="L17" s="232">
        <v>184734948794</v>
      </c>
      <c r="M17" s="232">
        <v>173792090148</v>
      </c>
      <c r="N17" s="232">
        <v>10942858646</v>
      </c>
      <c r="O17" s="232">
        <v>0</v>
      </c>
    </row>
    <row r="18" spans="1:15" s="256" customFormat="1" ht="51">
      <c r="A18" s="254" t="s">
        <v>89</v>
      </c>
      <c r="B18" s="254" t="s">
        <v>170</v>
      </c>
      <c r="C18" s="255" t="s">
        <v>215</v>
      </c>
      <c r="D18" s="231">
        <v>42873004363</v>
      </c>
      <c r="E18" s="232">
        <v>0</v>
      </c>
      <c r="F18" s="232">
        <v>42873004363</v>
      </c>
      <c r="G18" s="232">
        <v>40381388880</v>
      </c>
      <c r="H18" s="232">
        <v>2491615483</v>
      </c>
      <c r="I18" s="232">
        <v>0</v>
      </c>
      <c r="J18" s="234">
        <v>169024620931</v>
      </c>
      <c r="K18" s="232">
        <v>0</v>
      </c>
      <c r="L18" s="232">
        <v>169024620931</v>
      </c>
      <c r="M18" s="232">
        <v>161252918786</v>
      </c>
      <c r="N18" s="232">
        <v>7771702145</v>
      </c>
      <c r="O18" s="232">
        <v>0</v>
      </c>
    </row>
    <row r="19" spans="1:15" s="244" customFormat="1" ht="38.25">
      <c r="A19" s="251" t="s">
        <v>216</v>
      </c>
      <c r="B19" s="251" t="s">
        <v>329</v>
      </c>
      <c r="C19" s="252" t="s">
        <v>90</v>
      </c>
      <c r="D19" s="231">
        <v>19134854650</v>
      </c>
      <c r="E19" s="232">
        <v>0</v>
      </c>
      <c r="F19" s="232">
        <v>19134854650</v>
      </c>
      <c r="G19" s="232">
        <v>16695524634</v>
      </c>
      <c r="H19" s="232">
        <v>2439330016</v>
      </c>
      <c r="I19" s="232">
        <v>0</v>
      </c>
      <c r="J19" s="234">
        <v>69978321381</v>
      </c>
      <c r="K19" s="232">
        <v>0</v>
      </c>
      <c r="L19" s="232">
        <v>69978321381</v>
      </c>
      <c r="M19" s="232">
        <v>62454644661</v>
      </c>
      <c r="N19" s="232">
        <v>7523676720</v>
      </c>
      <c r="O19" s="232">
        <v>0</v>
      </c>
    </row>
    <row r="20" spans="1:15" ht="39" customHeight="1">
      <c r="A20" s="240"/>
      <c r="B20" s="240"/>
      <c r="C20" s="250" t="s">
        <v>297</v>
      </c>
      <c r="D20" s="231">
        <v>0</v>
      </c>
      <c r="E20" s="232">
        <v>0</v>
      </c>
      <c r="F20" s="232">
        <v>0</v>
      </c>
      <c r="G20" s="232">
        <v>0</v>
      </c>
      <c r="H20" s="232">
        <v>0</v>
      </c>
      <c r="I20" s="232">
        <v>0</v>
      </c>
      <c r="J20" s="234">
        <v>0</v>
      </c>
      <c r="K20" s="232">
        <v>0</v>
      </c>
      <c r="L20" s="232">
        <v>0</v>
      </c>
      <c r="M20" s="232">
        <v>0</v>
      </c>
      <c r="N20" s="232">
        <v>0</v>
      </c>
      <c r="O20" s="232">
        <v>0</v>
      </c>
    </row>
    <row r="21" spans="1:15" ht="38.25">
      <c r="A21" s="253" t="s">
        <v>217</v>
      </c>
      <c r="B21" s="253"/>
      <c r="C21" s="250" t="s">
        <v>218</v>
      </c>
      <c r="D21" s="231">
        <v>0</v>
      </c>
      <c r="E21" s="232">
        <v>0</v>
      </c>
      <c r="F21" s="232">
        <v>0</v>
      </c>
      <c r="G21" s="232">
        <v>0</v>
      </c>
      <c r="H21" s="232">
        <v>0</v>
      </c>
      <c r="I21" s="232">
        <v>0</v>
      </c>
      <c r="J21" s="234">
        <v>0</v>
      </c>
      <c r="K21" s="232">
        <v>0</v>
      </c>
      <c r="L21" s="232">
        <v>0</v>
      </c>
      <c r="M21" s="232">
        <v>0</v>
      </c>
      <c r="N21" s="232">
        <v>0</v>
      </c>
      <c r="O21" s="232">
        <v>0</v>
      </c>
    </row>
    <row r="22" spans="1:15" ht="38.25">
      <c r="A22" s="240"/>
      <c r="B22" s="240"/>
      <c r="C22" s="250" t="s">
        <v>219</v>
      </c>
      <c r="D22" s="231">
        <v>0</v>
      </c>
      <c r="E22" s="232">
        <v>0</v>
      </c>
      <c r="F22" s="232">
        <v>0</v>
      </c>
      <c r="G22" s="232">
        <v>0</v>
      </c>
      <c r="H22" s="232">
        <v>0</v>
      </c>
      <c r="I22" s="232">
        <v>0</v>
      </c>
      <c r="J22" s="234">
        <v>0</v>
      </c>
      <c r="K22" s="232">
        <v>0</v>
      </c>
      <c r="L22" s="232">
        <v>0</v>
      </c>
      <c r="M22" s="232">
        <v>0</v>
      </c>
      <c r="N22" s="232">
        <v>0</v>
      </c>
      <c r="O22" s="232">
        <v>0</v>
      </c>
    </row>
    <row r="23" spans="1:15" s="244" customFormat="1" ht="25.5">
      <c r="A23" s="251" t="s">
        <v>220</v>
      </c>
      <c r="B23" s="251" t="s">
        <v>330</v>
      </c>
      <c r="C23" s="252" t="s">
        <v>221</v>
      </c>
      <c r="D23" s="231">
        <v>522854652</v>
      </c>
      <c r="E23" s="232">
        <v>0</v>
      </c>
      <c r="F23" s="232">
        <v>522854652</v>
      </c>
      <c r="G23" s="232">
        <v>470569185</v>
      </c>
      <c r="H23" s="232">
        <v>52285467</v>
      </c>
      <c r="I23" s="232">
        <v>0</v>
      </c>
      <c r="J23" s="234">
        <v>1978649392</v>
      </c>
      <c r="K23" s="232">
        <v>0</v>
      </c>
      <c r="L23" s="232">
        <v>1978649392</v>
      </c>
      <c r="M23" s="232">
        <v>1780784446</v>
      </c>
      <c r="N23" s="232">
        <v>197864946</v>
      </c>
      <c r="O23" s="232">
        <v>0</v>
      </c>
    </row>
    <row r="24" spans="1:15" ht="63.75">
      <c r="A24" s="240"/>
      <c r="B24" s="240"/>
      <c r="C24" s="250" t="s">
        <v>298</v>
      </c>
      <c r="D24" s="231">
        <v>0</v>
      </c>
      <c r="E24" s="232">
        <v>0</v>
      </c>
      <c r="F24" s="232">
        <v>0</v>
      </c>
      <c r="G24" s="232">
        <v>0</v>
      </c>
      <c r="H24" s="232">
        <v>0</v>
      </c>
      <c r="I24" s="232">
        <v>0</v>
      </c>
      <c r="J24" s="234">
        <v>0</v>
      </c>
      <c r="K24" s="232">
        <v>0</v>
      </c>
      <c r="L24" s="232">
        <v>0</v>
      </c>
      <c r="M24" s="232">
        <v>0</v>
      </c>
      <c r="N24" s="232">
        <v>0</v>
      </c>
      <c r="O24" s="232">
        <v>0</v>
      </c>
    </row>
    <row r="25" spans="1:15">
      <c r="A25" s="253" t="s">
        <v>222</v>
      </c>
      <c r="B25" s="253" t="s">
        <v>196</v>
      </c>
      <c r="C25" s="250" t="s">
        <v>28</v>
      </c>
      <c r="D25" s="231">
        <v>23215295061</v>
      </c>
      <c r="E25" s="232">
        <v>0</v>
      </c>
      <c r="F25" s="232">
        <v>23215295061</v>
      </c>
      <c r="G25" s="232">
        <v>23215295061</v>
      </c>
      <c r="H25" s="232">
        <v>0</v>
      </c>
      <c r="I25" s="232">
        <v>0</v>
      </c>
      <c r="J25" s="234">
        <v>97067650158</v>
      </c>
      <c r="K25" s="232">
        <v>0</v>
      </c>
      <c r="L25" s="232">
        <v>97067650158</v>
      </c>
      <c r="M25" s="232">
        <v>97017489679</v>
      </c>
      <c r="N25" s="232">
        <v>50160479</v>
      </c>
      <c r="O25" s="232">
        <v>0</v>
      </c>
    </row>
    <row r="26" spans="1:15" ht="63.75">
      <c r="A26" s="240"/>
      <c r="B26" s="240"/>
      <c r="C26" s="250" t="s">
        <v>299</v>
      </c>
      <c r="D26" s="231">
        <v>0</v>
      </c>
      <c r="E26" s="232">
        <v>0</v>
      </c>
      <c r="F26" s="232">
        <v>0</v>
      </c>
      <c r="G26" s="232">
        <v>0</v>
      </c>
      <c r="H26" s="232">
        <v>0</v>
      </c>
      <c r="I26" s="232">
        <v>0</v>
      </c>
      <c r="J26" s="234">
        <v>0</v>
      </c>
      <c r="K26" s="232">
        <v>0</v>
      </c>
      <c r="L26" s="232">
        <v>0</v>
      </c>
      <c r="M26" s="232">
        <v>0</v>
      </c>
      <c r="N26" s="232">
        <v>0</v>
      </c>
      <c r="O26" s="232">
        <v>0</v>
      </c>
    </row>
    <row r="27" spans="1:15" ht="25.5">
      <c r="A27" s="240"/>
      <c r="B27" s="240" t="s">
        <v>197</v>
      </c>
      <c r="C27" s="250" t="s">
        <v>223</v>
      </c>
      <c r="D27" s="231">
        <v>23212042792</v>
      </c>
      <c r="E27" s="232">
        <v>0</v>
      </c>
      <c r="F27" s="232">
        <v>23212042792</v>
      </c>
      <c r="G27" s="232">
        <v>23212042792</v>
      </c>
      <c r="H27" s="232">
        <v>0</v>
      </c>
      <c r="I27" s="232">
        <v>0</v>
      </c>
      <c r="J27" s="234">
        <v>96963873727</v>
      </c>
      <c r="K27" s="232">
        <v>0</v>
      </c>
      <c r="L27" s="232">
        <v>96963873727</v>
      </c>
      <c r="M27" s="232">
        <v>96963873727</v>
      </c>
      <c r="N27" s="232">
        <v>0</v>
      </c>
      <c r="O27" s="232">
        <v>0</v>
      </c>
    </row>
    <row r="28" spans="1:15" ht="38.25">
      <c r="A28" s="253" t="s">
        <v>224</v>
      </c>
      <c r="B28" s="253"/>
      <c r="C28" s="250" t="s">
        <v>300</v>
      </c>
      <c r="D28" s="231">
        <v>0</v>
      </c>
      <c r="E28" s="232">
        <v>0</v>
      </c>
      <c r="F28" s="232">
        <v>0</v>
      </c>
      <c r="G28" s="232">
        <v>0</v>
      </c>
      <c r="H28" s="232">
        <v>0</v>
      </c>
      <c r="I28" s="232">
        <v>0</v>
      </c>
      <c r="J28" s="234">
        <v>0</v>
      </c>
      <c r="K28" s="232">
        <v>0</v>
      </c>
      <c r="L28" s="232">
        <v>0</v>
      </c>
      <c r="M28" s="232">
        <v>0</v>
      </c>
      <c r="N28" s="232">
        <v>0</v>
      </c>
      <c r="O28" s="232">
        <v>0</v>
      </c>
    </row>
    <row r="29" spans="1:15" s="256" customFormat="1" ht="51">
      <c r="A29" s="254" t="s">
        <v>91</v>
      </c>
      <c r="B29" s="254" t="s">
        <v>331</v>
      </c>
      <c r="C29" s="255" t="s">
        <v>225</v>
      </c>
      <c r="D29" s="231">
        <v>3242371112</v>
      </c>
      <c r="E29" s="232">
        <v>0</v>
      </c>
      <c r="F29" s="232">
        <v>3242371112</v>
      </c>
      <c r="G29" s="232">
        <v>2695495661</v>
      </c>
      <c r="H29" s="232">
        <v>546875451</v>
      </c>
      <c r="I29" s="232">
        <v>0</v>
      </c>
      <c r="J29" s="234">
        <v>15710327863</v>
      </c>
      <c r="K29" s="232">
        <v>0</v>
      </c>
      <c r="L29" s="232">
        <v>15710327863</v>
      </c>
      <c r="M29" s="232">
        <v>12539171362</v>
      </c>
      <c r="N29" s="232">
        <v>3171156501</v>
      </c>
      <c r="O29" s="232">
        <v>0</v>
      </c>
    </row>
    <row r="30" spans="1:15" ht="38.25">
      <c r="A30" s="253" t="s">
        <v>226</v>
      </c>
      <c r="B30" s="253" t="s">
        <v>332</v>
      </c>
      <c r="C30" s="250" t="s">
        <v>90</v>
      </c>
      <c r="D30" s="231">
        <v>1713108081</v>
      </c>
      <c r="E30" s="232">
        <v>0</v>
      </c>
      <c r="F30" s="232">
        <v>1713108081</v>
      </c>
      <c r="G30" s="232">
        <v>1307645343</v>
      </c>
      <c r="H30" s="232">
        <v>405462738</v>
      </c>
      <c r="I30" s="232">
        <v>0</v>
      </c>
      <c r="J30" s="234">
        <v>12009260532</v>
      </c>
      <c r="K30" s="232">
        <v>0</v>
      </c>
      <c r="L30" s="232">
        <v>12009260532</v>
      </c>
      <c r="M30" s="232">
        <v>9186012028</v>
      </c>
      <c r="N30" s="232">
        <v>2823248504</v>
      </c>
      <c r="O30" s="232">
        <v>0</v>
      </c>
    </row>
    <row r="31" spans="1:15" ht="102">
      <c r="A31" s="240"/>
      <c r="B31" s="240"/>
      <c r="C31" s="250" t="s">
        <v>297</v>
      </c>
      <c r="D31" s="231">
        <v>0</v>
      </c>
      <c r="E31" s="232">
        <v>0</v>
      </c>
      <c r="F31" s="232">
        <v>0</v>
      </c>
      <c r="G31" s="232">
        <v>0</v>
      </c>
      <c r="H31" s="232">
        <v>0</v>
      </c>
      <c r="I31" s="232">
        <v>0</v>
      </c>
      <c r="J31" s="234">
        <v>0</v>
      </c>
      <c r="K31" s="232">
        <v>0</v>
      </c>
      <c r="L31" s="232">
        <v>0</v>
      </c>
      <c r="M31" s="232">
        <v>0</v>
      </c>
      <c r="N31" s="232">
        <v>0</v>
      </c>
      <c r="O31" s="232">
        <v>0</v>
      </c>
    </row>
    <row r="32" spans="1:15" ht="38.25">
      <c r="A32" s="253" t="s">
        <v>227</v>
      </c>
      <c r="B32" s="253"/>
      <c r="C32" s="250" t="s">
        <v>218</v>
      </c>
      <c r="D32" s="231">
        <v>0</v>
      </c>
      <c r="E32" s="232">
        <v>0</v>
      </c>
      <c r="F32" s="232">
        <v>0</v>
      </c>
      <c r="G32" s="232">
        <v>0</v>
      </c>
      <c r="H32" s="232">
        <v>0</v>
      </c>
      <c r="I32" s="232">
        <v>0</v>
      </c>
      <c r="J32" s="234">
        <v>0</v>
      </c>
      <c r="K32" s="232">
        <v>0</v>
      </c>
      <c r="L32" s="232">
        <v>0</v>
      </c>
      <c r="M32" s="232">
        <v>0</v>
      </c>
      <c r="N32" s="232">
        <v>0</v>
      </c>
      <c r="O32" s="232">
        <v>0</v>
      </c>
    </row>
    <row r="33" spans="1:15" ht="39" customHeight="1">
      <c r="A33" s="240"/>
      <c r="B33" s="240"/>
      <c r="C33" s="250" t="s">
        <v>219</v>
      </c>
      <c r="D33" s="231">
        <v>0</v>
      </c>
      <c r="E33" s="232">
        <v>0</v>
      </c>
      <c r="F33" s="232">
        <v>0</v>
      </c>
      <c r="G33" s="232">
        <v>0</v>
      </c>
      <c r="H33" s="232">
        <v>0</v>
      </c>
      <c r="I33" s="232">
        <v>0</v>
      </c>
      <c r="J33" s="234">
        <v>0</v>
      </c>
      <c r="K33" s="232">
        <v>0</v>
      </c>
      <c r="L33" s="232">
        <v>0</v>
      </c>
      <c r="M33" s="232">
        <v>0</v>
      </c>
      <c r="N33" s="232">
        <v>0</v>
      </c>
      <c r="O33" s="232">
        <v>0</v>
      </c>
    </row>
    <row r="34" spans="1:15" ht="25.5">
      <c r="A34" s="253" t="s">
        <v>228</v>
      </c>
      <c r="B34" s="253" t="s">
        <v>333</v>
      </c>
      <c r="C34" s="250" t="s">
        <v>221</v>
      </c>
      <c r="D34" s="231">
        <v>1422236312</v>
      </c>
      <c r="E34" s="232">
        <v>0</v>
      </c>
      <c r="F34" s="232">
        <v>1422236312</v>
      </c>
      <c r="G34" s="232">
        <v>1278092674</v>
      </c>
      <c r="H34" s="232">
        <v>144143638</v>
      </c>
      <c r="I34" s="232">
        <v>0</v>
      </c>
      <c r="J34" s="234">
        <v>3410107514</v>
      </c>
      <c r="K34" s="232">
        <v>0</v>
      </c>
      <c r="L34" s="232">
        <v>3410107514</v>
      </c>
      <c r="M34" s="232">
        <v>3067176746</v>
      </c>
      <c r="N34" s="232">
        <v>342930768</v>
      </c>
      <c r="O34" s="232">
        <v>0</v>
      </c>
    </row>
    <row r="35" spans="1:15" ht="63.75">
      <c r="A35" s="240"/>
      <c r="B35" s="240"/>
      <c r="C35" s="250" t="s">
        <v>301</v>
      </c>
      <c r="D35" s="231">
        <v>0</v>
      </c>
      <c r="E35" s="232">
        <v>0</v>
      </c>
      <c r="F35" s="232">
        <v>0</v>
      </c>
      <c r="G35" s="232">
        <v>0</v>
      </c>
      <c r="H35" s="232">
        <v>0</v>
      </c>
      <c r="I35" s="232">
        <v>0</v>
      </c>
      <c r="J35" s="234">
        <v>0</v>
      </c>
      <c r="K35" s="232">
        <v>0</v>
      </c>
      <c r="L35" s="232">
        <v>0</v>
      </c>
      <c r="M35" s="232">
        <v>0</v>
      </c>
      <c r="N35" s="232">
        <v>0</v>
      </c>
      <c r="O35" s="232">
        <v>0</v>
      </c>
    </row>
    <row r="36" spans="1:15">
      <c r="A36" s="253" t="s">
        <v>229</v>
      </c>
      <c r="B36" s="253" t="s">
        <v>334</v>
      </c>
      <c r="C36" s="250" t="s">
        <v>28</v>
      </c>
      <c r="D36" s="231">
        <v>107026719</v>
      </c>
      <c r="E36" s="232">
        <v>0</v>
      </c>
      <c r="F36" s="232">
        <v>107026719</v>
      </c>
      <c r="G36" s="232">
        <v>109757644</v>
      </c>
      <c r="H36" s="232">
        <v>-2730925</v>
      </c>
      <c r="I36" s="232">
        <v>0</v>
      </c>
      <c r="J36" s="234">
        <v>290959817</v>
      </c>
      <c r="K36" s="232">
        <v>0</v>
      </c>
      <c r="L36" s="232">
        <v>290959817</v>
      </c>
      <c r="M36" s="232">
        <v>285982588</v>
      </c>
      <c r="N36" s="232">
        <v>4977229</v>
      </c>
      <c r="O36" s="232">
        <v>0</v>
      </c>
    </row>
    <row r="37" spans="1:15" ht="63.75">
      <c r="A37" s="240"/>
      <c r="B37" s="240"/>
      <c r="C37" s="250" t="s">
        <v>299</v>
      </c>
      <c r="D37" s="231">
        <v>0</v>
      </c>
      <c r="E37" s="232">
        <v>0</v>
      </c>
      <c r="F37" s="232">
        <v>0</v>
      </c>
      <c r="G37" s="232">
        <v>0</v>
      </c>
      <c r="H37" s="232">
        <v>0</v>
      </c>
      <c r="I37" s="232">
        <v>0</v>
      </c>
      <c r="J37" s="234">
        <v>0</v>
      </c>
      <c r="K37" s="232">
        <v>0</v>
      </c>
      <c r="L37" s="232">
        <v>0</v>
      </c>
      <c r="M37" s="232">
        <v>0</v>
      </c>
      <c r="N37" s="232">
        <v>0</v>
      </c>
      <c r="O37" s="232">
        <v>0</v>
      </c>
    </row>
    <row r="38" spans="1:15" ht="25.5">
      <c r="A38" s="240"/>
      <c r="B38" s="240"/>
      <c r="C38" s="250" t="s">
        <v>230</v>
      </c>
      <c r="D38" s="231">
        <v>0</v>
      </c>
      <c r="E38" s="232">
        <v>0</v>
      </c>
      <c r="F38" s="232">
        <v>0</v>
      </c>
      <c r="G38" s="232">
        <v>0</v>
      </c>
      <c r="H38" s="232">
        <v>0</v>
      </c>
      <c r="I38" s="232">
        <v>0</v>
      </c>
      <c r="J38" s="234">
        <v>0</v>
      </c>
      <c r="K38" s="232">
        <v>0</v>
      </c>
      <c r="L38" s="232">
        <v>0</v>
      </c>
      <c r="M38" s="232">
        <v>0</v>
      </c>
      <c r="N38" s="232">
        <v>0</v>
      </c>
      <c r="O38" s="232">
        <v>0</v>
      </c>
    </row>
    <row r="39" spans="1:15" ht="38.25">
      <c r="A39" s="253" t="s">
        <v>231</v>
      </c>
      <c r="B39" s="253"/>
      <c r="C39" s="250" t="s">
        <v>300</v>
      </c>
      <c r="D39" s="231">
        <v>0</v>
      </c>
      <c r="E39" s="232">
        <v>0</v>
      </c>
      <c r="F39" s="232">
        <v>0</v>
      </c>
      <c r="G39" s="232">
        <v>0</v>
      </c>
      <c r="H39" s="232">
        <v>0</v>
      </c>
      <c r="I39" s="232">
        <v>0</v>
      </c>
      <c r="J39" s="234">
        <v>0</v>
      </c>
      <c r="K39" s="232">
        <v>0</v>
      </c>
      <c r="L39" s="232">
        <v>0</v>
      </c>
      <c r="M39" s="232">
        <v>0</v>
      </c>
      <c r="N39" s="232">
        <v>0</v>
      </c>
      <c r="O39" s="232">
        <v>0</v>
      </c>
    </row>
    <row r="40" spans="1:15" s="256" customFormat="1" ht="38.25">
      <c r="A40" s="254">
        <v>2</v>
      </c>
      <c r="B40" s="254" t="s">
        <v>175</v>
      </c>
      <c r="C40" s="255" t="s">
        <v>232</v>
      </c>
      <c r="D40" s="231">
        <v>556969522</v>
      </c>
      <c r="E40" s="232">
        <v>0</v>
      </c>
      <c r="F40" s="232">
        <v>556969522</v>
      </c>
      <c r="G40" s="232">
        <v>501272569</v>
      </c>
      <c r="H40" s="232">
        <v>55696953</v>
      </c>
      <c r="I40" s="232">
        <v>0</v>
      </c>
      <c r="J40" s="234">
        <v>698637596</v>
      </c>
      <c r="K40" s="232">
        <v>0</v>
      </c>
      <c r="L40" s="232">
        <v>698637596</v>
      </c>
      <c r="M40" s="232">
        <v>628773834</v>
      </c>
      <c r="N40" s="232">
        <v>69863762</v>
      </c>
      <c r="O40" s="232">
        <v>0</v>
      </c>
    </row>
    <row r="41" spans="1:15" ht="43.5" customHeight="1">
      <c r="A41" s="253" t="s">
        <v>98</v>
      </c>
      <c r="B41" s="253" t="s">
        <v>335</v>
      </c>
      <c r="C41" s="250" t="s">
        <v>90</v>
      </c>
      <c r="D41" s="231">
        <v>556969522</v>
      </c>
      <c r="E41" s="232">
        <v>0</v>
      </c>
      <c r="F41" s="232">
        <v>556969522</v>
      </c>
      <c r="G41" s="232">
        <v>501272569</v>
      </c>
      <c r="H41" s="232">
        <v>55696953</v>
      </c>
      <c r="I41" s="232">
        <v>0</v>
      </c>
      <c r="J41" s="234">
        <v>691392712</v>
      </c>
      <c r="K41" s="232">
        <v>0</v>
      </c>
      <c r="L41" s="232">
        <v>691392712</v>
      </c>
      <c r="M41" s="232">
        <v>622253439</v>
      </c>
      <c r="N41" s="232">
        <v>69139273</v>
      </c>
      <c r="O41" s="232">
        <v>0</v>
      </c>
    </row>
    <row r="42" spans="1:15" ht="102">
      <c r="A42" s="240"/>
      <c r="B42" s="240"/>
      <c r="C42" s="250" t="s">
        <v>297</v>
      </c>
      <c r="D42" s="231">
        <v>0</v>
      </c>
      <c r="E42" s="232">
        <v>0</v>
      </c>
      <c r="F42" s="232">
        <v>0</v>
      </c>
      <c r="G42" s="232">
        <v>0</v>
      </c>
      <c r="H42" s="232">
        <v>0</v>
      </c>
      <c r="I42" s="232">
        <v>0</v>
      </c>
      <c r="J42" s="234">
        <v>0</v>
      </c>
      <c r="K42" s="232">
        <v>0</v>
      </c>
      <c r="L42" s="232">
        <v>0</v>
      </c>
      <c r="M42" s="232">
        <v>0</v>
      </c>
      <c r="N42" s="232">
        <v>0</v>
      </c>
      <c r="O42" s="232">
        <v>0</v>
      </c>
    </row>
    <row r="43" spans="1:15" ht="38.25">
      <c r="A43" s="253" t="s">
        <v>99</v>
      </c>
      <c r="B43" s="253"/>
      <c r="C43" s="250" t="s">
        <v>218</v>
      </c>
      <c r="D43" s="231">
        <v>0</v>
      </c>
      <c r="E43" s="232">
        <v>0</v>
      </c>
      <c r="F43" s="232">
        <v>0</v>
      </c>
      <c r="G43" s="232">
        <v>0</v>
      </c>
      <c r="H43" s="232">
        <v>0</v>
      </c>
      <c r="I43" s="232">
        <v>0</v>
      </c>
      <c r="J43" s="234">
        <v>0</v>
      </c>
      <c r="K43" s="232">
        <v>0</v>
      </c>
      <c r="L43" s="232">
        <v>0</v>
      </c>
      <c r="M43" s="232">
        <v>0</v>
      </c>
      <c r="N43" s="232">
        <v>0</v>
      </c>
      <c r="O43" s="232">
        <v>0</v>
      </c>
    </row>
    <row r="44" spans="1:15" ht="38.25">
      <c r="A44" s="240"/>
      <c r="B44" s="240"/>
      <c r="C44" s="250" t="s">
        <v>219</v>
      </c>
      <c r="D44" s="231">
        <v>0</v>
      </c>
      <c r="E44" s="232">
        <v>0</v>
      </c>
      <c r="F44" s="232">
        <v>0</v>
      </c>
      <c r="G44" s="232">
        <v>0</v>
      </c>
      <c r="H44" s="232">
        <v>0</v>
      </c>
      <c r="I44" s="232">
        <v>0</v>
      </c>
      <c r="J44" s="234">
        <v>0</v>
      </c>
      <c r="K44" s="232">
        <v>0</v>
      </c>
      <c r="L44" s="232">
        <v>0</v>
      </c>
      <c r="M44" s="232">
        <v>0</v>
      </c>
      <c r="N44" s="232">
        <v>0</v>
      </c>
      <c r="O44" s="232">
        <v>0</v>
      </c>
    </row>
    <row r="45" spans="1:15" ht="25.5">
      <c r="A45" s="253" t="s">
        <v>100</v>
      </c>
      <c r="B45" s="253" t="s">
        <v>336</v>
      </c>
      <c r="C45" s="250" t="s">
        <v>27</v>
      </c>
      <c r="D45" s="231">
        <v>0</v>
      </c>
      <c r="E45" s="232">
        <v>0</v>
      </c>
      <c r="F45" s="232">
        <v>0</v>
      </c>
      <c r="G45" s="232">
        <v>0</v>
      </c>
      <c r="H45" s="232">
        <v>0</v>
      </c>
      <c r="I45" s="232">
        <v>0</v>
      </c>
      <c r="J45" s="234">
        <v>7244884</v>
      </c>
      <c r="K45" s="232">
        <v>0</v>
      </c>
      <c r="L45" s="232">
        <v>7244884</v>
      </c>
      <c r="M45" s="232">
        <v>6520395</v>
      </c>
      <c r="N45" s="232">
        <v>724489</v>
      </c>
      <c r="O45" s="232">
        <v>0</v>
      </c>
    </row>
    <row r="46" spans="1:15" ht="63.75">
      <c r="A46" s="240"/>
      <c r="B46" s="240"/>
      <c r="C46" s="250" t="s">
        <v>301</v>
      </c>
      <c r="D46" s="231">
        <v>0</v>
      </c>
      <c r="E46" s="232">
        <v>0</v>
      </c>
      <c r="F46" s="232">
        <v>0</v>
      </c>
      <c r="G46" s="232">
        <v>0</v>
      </c>
      <c r="H46" s="232">
        <v>0</v>
      </c>
      <c r="I46" s="232">
        <v>0</v>
      </c>
      <c r="J46" s="234">
        <v>0</v>
      </c>
      <c r="K46" s="232">
        <v>0</v>
      </c>
      <c r="L46" s="232">
        <v>0</v>
      </c>
      <c r="M46" s="232">
        <v>0</v>
      </c>
      <c r="N46" s="232">
        <v>0</v>
      </c>
      <c r="O46" s="232">
        <v>0</v>
      </c>
    </row>
    <row r="47" spans="1:15">
      <c r="A47" s="253" t="s">
        <v>101</v>
      </c>
      <c r="B47" s="253" t="s">
        <v>337</v>
      </c>
      <c r="C47" s="250" t="s">
        <v>28</v>
      </c>
      <c r="D47" s="231">
        <v>0</v>
      </c>
      <c r="E47" s="232">
        <v>0</v>
      </c>
      <c r="F47" s="232">
        <v>0</v>
      </c>
      <c r="G47" s="232">
        <v>0</v>
      </c>
      <c r="H47" s="232">
        <v>0</v>
      </c>
      <c r="I47" s="232">
        <v>0</v>
      </c>
      <c r="J47" s="234">
        <v>0</v>
      </c>
      <c r="K47" s="232">
        <v>0</v>
      </c>
      <c r="L47" s="232">
        <v>0</v>
      </c>
      <c r="M47" s="232">
        <v>0</v>
      </c>
      <c r="N47" s="232">
        <v>0</v>
      </c>
      <c r="O47" s="232">
        <v>0</v>
      </c>
    </row>
    <row r="48" spans="1:15" ht="63.75">
      <c r="A48" s="240"/>
      <c r="B48" s="240"/>
      <c r="C48" s="250" t="s">
        <v>302</v>
      </c>
      <c r="D48" s="231">
        <v>0</v>
      </c>
      <c r="E48" s="232">
        <v>0</v>
      </c>
      <c r="F48" s="232">
        <v>0</v>
      </c>
      <c r="G48" s="232">
        <v>0</v>
      </c>
      <c r="H48" s="232">
        <v>0</v>
      </c>
      <c r="I48" s="232">
        <v>0</v>
      </c>
      <c r="J48" s="234">
        <v>0</v>
      </c>
      <c r="K48" s="232">
        <v>0</v>
      </c>
      <c r="L48" s="232">
        <v>0</v>
      </c>
      <c r="M48" s="232">
        <v>0</v>
      </c>
      <c r="N48" s="232">
        <v>0</v>
      </c>
      <c r="O48" s="232">
        <v>0</v>
      </c>
    </row>
    <row r="49" spans="1:15" ht="25.5">
      <c r="A49" s="240"/>
      <c r="B49" s="240"/>
      <c r="C49" s="250" t="s">
        <v>223</v>
      </c>
      <c r="D49" s="231">
        <v>0</v>
      </c>
      <c r="E49" s="232">
        <v>0</v>
      </c>
      <c r="F49" s="232">
        <v>0</v>
      </c>
      <c r="G49" s="232">
        <v>0</v>
      </c>
      <c r="H49" s="232">
        <v>0</v>
      </c>
      <c r="I49" s="232">
        <v>0</v>
      </c>
      <c r="J49" s="234">
        <v>0</v>
      </c>
      <c r="K49" s="232">
        <v>0</v>
      </c>
      <c r="L49" s="232">
        <v>0</v>
      </c>
      <c r="M49" s="232">
        <v>0</v>
      </c>
      <c r="N49" s="232">
        <v>0</v>
      </c>
      <c r="O49" s="232">
        <v>0</v>
      </c>
    </row>
    <row r="50" spans="1:15" ht="38.25">
      <c r="A50" s="253" t="s">
        <v>102</v>
      </c>
      <c r="B50" s="253"/>
      <c r="C50" s="250" t="s">
        <v>303</v>
      </c>
      <c r="D50" s="231">
        <v>0</v>
      </c>
      <c r="E50" s="232">
        <v>0</v>
      </c>
      <c r="F50" s="232">
        <v>0</v>
      </c>
      <c r="G50" s="232">
        <v>0</v>
      </c>
      <c r="H50" s="232">
        <v>0</v>
      </c>
      <c r="I50" s="232">
        <v>0</v>
      </c>
      <c r="J50" s="234">
        <v>0</v>
      </c>
      <c r="K50" s="232">
        <v>0</v>
      </c>
      <c r="L50" s="232">
        <v>0</v>
      </c>
      <c r="M50" s="232">
        <v>0</v>
      </c>
      <c r="N50" s="232">
        <v>0</v>
      </c>
      <c r="O50" s="232">
        <v>0</v>
      </c>
    </row>
    <row r="51" spans="1:15" s="256" customFormat="1" ht="25.5">
      <c r="A51" s="254">
        <v>3</v>
      </c>
      <c r="B51" s="254" t="s">
        <v>176</v>
      </c>
      <c r="C51" s="255" t="s">
        <v>169</v>
      </c>
      <c r="D51" s="231">
        <v>72541952439</v>
      </c>
      <c r="E51" s="232">
        <v>0</v>
      </c>
      <c r="F51" s="232">
        <v>72541952439</v>
      </c>
      <c r="G51" s="232">
        <v>14013212125</v>
      </c>
      <c r="H51" s="232">
        <v>58528740314</v>
      </c>
      <c r="I51" s="232">
        <v>0</v>
      </c>
      <c r="J51" s="234">
        <v>261747543496</v>
      </c>
      <c r="K51" s="232">
        <v>0</v>
      </c>
      <c r="L51" s="232">
        <v>261747543496</v>
      </c>
      <c r="M51" s="232">
        <v>52299653312</v>
      </c>
      <c r="N51" s="232">
        <v>209447890184</v>
      </c>
      <c r="O51" s="232">
        <v>0</v>
      </c>
    </row>
    <row r="52" spans="1:15" ht="38.25">
      <c r="A52" s="253" t="s">
        <v>32</v>
      </c>
      <c r="B52" s="253" t="s">
        <v>198</v>
      </c>
      <c r="C52" s="250" t="s">
        <v>90</v>
      </c>
      <c r="D52" s="231">
        <v>51170565877</v>
      </c>
      <c r="E52" s="232">
        <v>0</v>
      </c>
      <c r="F52" s="232">
        <v>51170565877</v>
      </c>
      <c r="G52" s="232">
        <v>8372773598</v>
      </c>
      <c r="H52" s="232">
        <v>42797792279</v>
      </c>
      <c r="I52" s="232">
        <v>0</v>
      </c>
      <c r="J52" s="234">
        <v>208277286812</v>
      </c>
      <c r="K52" s="232">
        <v>0</v>
      </c>
      <c r="L52" s="232">
        <v>208277286812</v>
      </c>
      <c r="M52" s="232">
        <v>38589936219</v>
      </c>
      <c r="N52" s="232">
        <v>169687350593</v>
      </c>
      <c r="O52" s="232">
        <v>0</v>
      </c>
    </row>
    <row r="53" spans="1:15" ht="102">
      <c r="A53" s="240"/>
      <c r="B53" s="240"/>
      <c r="C53" s="250" t="s">
        <v>297</v>
      </c>
      <c r="D53" s="231">
        <v>0</v>
      </c>
      <c r="E53" s="232">
        <v>0</v>
      </c>
      <c r="F53" s="232">
        <v>0</v>
      </c>
      <c r="G53" s="232">
        <v>0</v>
      </c>
      <c r="H53" s="232">
        <v>0</v>
      </c>
      <c r="I53" s="232">
        <v>0</v>
      </c>
      <c r="J53" s="234">
        <v>0</v>
      </c>
      <c r="K53" s="232">
        <v>0</v>
      </c>
      <c r="L53" s="232">
        <v>0</v>
      </c>
      <c r="M53" s="232">
        <v>0</v>
      </c>
      <c r="N53" s="232">
        <v>0</v>
      </c>
      <c r="O53" s="232">
        <v>0</v>
      </c>
    </row>
    <row r="54" spans="1:15" ht="38.25">
      <c r="A54" s="253" t="s">
        <v>33</v>
      </c>
      <c r="B54" s="253" t="s">
        <v>347</v>
      </c>
      <c r="C54" s="250" t="s">
        <v>218</v>
      </c>
      <c r="D54" s="231">
        <v>276302930</v>
      </c>
      <c r="E54" s="232">
        <v>0</v>
      </c>
      <c r="F54" s="232">
        <v>276302930</v>
      </c>
      <c r="G54" s="232">
        <v>0</v>
      </c>
      <c r="H54" s="232">
        <v>276302930</v>
      </c>
      <c r="I54" s="232">
        <v>0</v>
      </c>
      <c r="J54" s="234">
        <v>1539300062</v>
      </c>
      <c r="K54" s="232">
        <v>0</v>
      </c>
      <c r="L54" s="232">
        <v>1539300062</v>
      </c>
      <c r="M54" s="232">
        <v>0</v>
      </c>
      <c r="N54" s="232">
        <v>1539300062</v>
      </c>
      <c r="O54" s="232">
        <v>0</v>
      </c>
    </row>
    <row r="55" spans="1:15" ht="38.25">
      <c r="A55" s="240"/>
      <c r="B55" s="240"/>
      <c r="C55" s="250" t="s">
        <v>219</v>
      </c>
      <c r="D55" s="231">
        <v>0</v>
      </c>
      <c r="E55" s="232">
        <v>0</v>
      </c>
      <c r="F55" s="232">
        <v>0</v>
      </c>
      <c r="G55" s="232">
        <v>0</v>
      </c>
      <c r="H55" s="232">
        <v>0</v>
      </c>
      <c r="I55" s="232">
        <v>0</v>
      </c>
      <c r="J55" s="234">
        <v>0</v>
      </c>
      <c r="K55" s="232">
        <v>0</v>
      </c>
      <c r="L55" s="232">
        <v>0</v>
      </c>
      <c r="M55" s="232">
        <v>0</v>
      </c>
      <c r="N55" s="232">
        <v>0</v>
      </c>
      <c r="O55" s="232">
        <v>0</v>
      </c>
    </row>
    <row r="56" spans="1:15" ht="25.5">
      <c r="A56" s="253" t="s">
        <v>106</v>
      </c>
      <c r="B56" s="253" t="s">
        <v>199</v>
      </c>
      <c r="C56" s="250" t="s">
        <v>27</v>
      </c>
      <c r="D56" s="231">
        <v>4781293292</v>
      </c>
      <c r="E56" s="232">
        <v>0</v>
      </c>
      <c r="F56" s="232">
        <v>4781293292</v>
      </c>
      <c r="G56" s="232">
        <v>1227424182</v>
      </c>
      <c r="H56" s="232">
        <v>3553869110</v>
      </c>
      <c r="I56" s="232">
        <v>0</v>
      </c>
      <c r="J56" s="234">
        <v>12137571605</v>
      </c>
      <c r="K56" s="232">
        <v>0</v>
      </c>
      <c r="L56" s="232">
        <v>12137571605</v>
      </c>
      <c r="M56" s="232">
        <v>3106443139</v>
      </c>
      <c r="N56" s="232">
        <v>9031128466</v>
      </c>
      <c r="O56" s="232">
        <v>0</v>
      </c>
    </row>
    <row r="57" spans="1:15" ht="63.75">
      <c r="A57" s="240"/>
      <c r="B57" s="240"/>
      <c r="C57" s="250" t="s">
        <v>301</v>
      </c>
      <c r="D57" s="231">
        <v>0</v>
      </c>
      <c r="E57" s="232">
        <v>0</v>
      </c>
      <c r="F57" s="232">
        <v>0</v>
      </c>
      <c r="G57" s="232">
        <v>0</v>
      </c>
      <c r="H57" s="232">
        <v>0</v>
      </c>
      <c r="I57" s="232">
        <v>0</v>
      </c>
      <c r="J57" s="234">
        <v>0</v>
      </c>
      <c r="K57" s="232">
        <v>0</v>
      </c>
      <c r="L57" s="232">
        <v>0</v>
      </c>
      <c r="M57" s="232">
        <v>0</v>
      </c>
      <c r="N57" s="232">
        <v>0</v>
      </c>
      <c r="O57" s="232">
        <v>0</v>
      </c>
    </row>
    <row r="58" spans="1:15">
      <c r="A58" s="253" t="s">
        <v>107</v>
      </c>
      <c r="B58" s="253" t="s">
        <v>200</v>
      </c>
      <c r="C58" s="250" t="s">
        <v>28</v>
      </c>
      <c r="D58" s="231">
        <v>16313790340</v>
      </c>
      <c r="E58" s="232">
        <v>0</v>
      </c>
      <c r="F58" s="232">
        <v>16313790340</v>
      </c>
      <c r="G58" s="232">
        <v>4413014345</v>
      </c>
      <c r="H58" s="232">
        <v>11900775995</v>
      </c>
      <c r="I58" s="232">
        <v>0</v>
      </c>
      <c r="J58" s="234">
        <v>39793385017</v>
      </c>
      <c r="K58" s="232">
        <v>0</v>
      </c>
      <c r="L58" s="232">
        <v>39793385017</v>
      </c>
      <c r="M58" s="232">
        <v>10603273954</v>
      </c>
      <c r="N58" s="232">
        <v>29190111063</v>
      </c>
      <c r="O58" s="232">
        <v>0</v>
      </c>
    </row>
    <row r="59" spans="1:15" ht="63.75">
      <c r="A59" s="240"/>
      <c r="B59" s="240"/>
      <c r="C59" s="250" t="s">
        <v>302</v>
      </c>
      <c r="D59" s="231">
        <v>0</v>
      </c>
      <c r="E59" s="232">
        <v>0</v>
      </c>
      <c r="F59" s="232">
        <v>0</v>
      </c>
      <c r="G59" s="232">
        <v>0</v>
      </c>
      <c r="H59" s="232">
        <v>0</v>
      </c>
      <c r="I59" s="232">
        <v>0</v>
      </c>
      <c r="J59" s="234">
        <v>0</v>
      </c>
      <c r="K59" s="232">
        <v>0</v>
      </c>
      <c r="L59" s="232">
        <v>0</v>
      </c>
      <c r="M59" s="232">
        <v>0</v>
      </c>
      <c r="N59" s="232">
        <v>0</v>
      </c>
      <c r="O59" s="232">
        <v>0</v>
      </c>
    </row>
    <row r="60" spans="1:15" ht="25.5">
      <c r="A60" s="240"/>
      <c r="B60" s="240"/>
      <c r="C60" s="250" t="s">
        <v>223</v>
      </c>
      <c r="D60" s="231">
        <v>14576786059</v>
      </c>
      <c r="E60" s="232">
        <v>0</v>
      </c>
      <c r="F60" s="232">
        <v>14576786059</v>
      </c>
      <c r="G60" s="232">
        <v>4373035804</v>
      </c>
      <c r="H60" s="232">
        <v>10203750255</v>
      </c>
      <c r="I60" s="232">
        <v>0</v>
      </c>
      <c r="J60" s="234">
        <v>34974654582</v>
      </c>
      <c r="K60" s="232">
        <v>0</v>
      </c>
      <c r="L60" s="232">
        <v>34974654582</v>
      </c>
      <c r="M60" s="232">
        <v>10492396343</v>
      </c>
      <c r="N60" s="232">
        <v>24482258239</v>
      </c>
      <c r="O60" s="232">
        <v>0</v>
      </c>
    </row>
    <row r="61" spans="1:15" ht="38.25">
      <c r="A61" s="253" t="s">
        <v>108</v>
      </c>
      <c r="B61" s="253"/>
      <c r="C61" s="250" t="s">
        <v>303</v>
      </c>
      <c r="D61" s="231">
        <v>0</v>
      </c>
      <c r="E61" s="232">
        <v>0</v>
      </c>
      <c r="F61" s="232">
        <v>0</v>
      </c>
      <c r="G61" s="232">
        <v>0</v>
      </c>
      <c r="H61" s="232">
        <v>0</v>
      </c>
      <c r="I61" s="232">
        <v>0</v>
      </c>
      <c r="J61" s="234">
        <v>0</v>
      </c>
      <c r="K61" s="232">
        <v>0</v>
      </c>
      <c r="L61" s="232">
        <v>0</v>
      </c>
      <c r="M61" s="232">
        <v>0</v>
      </c>
      <c r="N61" s="232">
        <v>0</v>
      </c>
      <c r="O61" s="232">
        <v>0</v>
      </c>
    </row>
    <row r="62" spans="1:15" s="256" customFormat="1">
      <c r="A62" s="254">
        <v>4</v>
      </c>
      <c r="B62" s="254" t="s">
        <v>177</v>
      </c>
      <c r="C62" s="255" t="s">
        <v>44</v>
      </c>
      <c r="D62" s="231">
        <v>14830374118</v>
      </c>
      <c r="E62" s="232">
        <v>0</v>
      </c>
      <c r="F62" s="232">
        <v>14830374118</v>
      </c>
      <c r="G62" s="232">
        <v>1483037029</v>
      </c>
      <c r="H62" s="232">
        <v>13347337089</v>
      </c>
      <c r="I62" s="232">
        <v>0</v>
      </c>
      <c r="J62" s="234">
        <v>42175205215</v>
      </c>
      <c r="K62" s="232">
        <v>0</v>
      </c>
      <c r="L62" s="232">
        <v>42175205215</v>
      </c>
      <c r="M62" s="232">
        <v>4217519508</v>
      </c>
      <c r="N62" s="232">
        <v>37957685707</v>
      </c>
      <c r="O62" s="232">
        <v>0</v>
      </c>
    </row>
    <row r="63" spans="1:15" s="256" customFormat="1" ht="38.25">
      <c r="A63" s="254">
        <v>5</v>
      </c>
      <c r="B63" s="254" t="s">
        <v>178</v>
      </c>
      <c r="C63" s="255" t="s">
        <v>233</v>
      </c>
      <c r="D63" s="231">
        <v>22446884492</v>
      </c>
      <c r="E63" s="232">
        <v>14094247985</v>
      </c>
      <c r="F63" s="232">
        <v>8352636507</v>
      </c>
      <c r="G63" s="232">
        <v>8352636507</v>
      </c>
      <c r="H63" s="232">
        <v>0</v>
      </c>
      <c r="I63" s="232">
        <v>0</v>
      </c>
      <c r="J63" s="234">
        <v>76411605894</v>
      </c>
      <c r="K63" s="232">
        <v>47984093020</v>
      </c>
      <c r="L63" s="232">
        <v>28427512874</v>
      </c>
      <c r="M63" s="232">
        <v>28427512874</v>
      </c>
      <c r="N63" s="232">
        <v>0</v>
      </c>
      <c r="O63" s="232">
        <v>0</v>
      </c>
    </row>
    <row r="64" spans="1:15" ht="38.25">
      <c r="A64" s="240"/>
      <c r="B64" s="257" t="s">
        <v>344</v>
      </c>
      <c r="C64" s="250" t="s">
        <v>234</v>
      </c>
      <c r="D64" s="231">
        <v>1088</v>
      </c>
      <c r="E64" s="232">
        <v>0</v>
      </c>
      <c r="F64" s="232">
        <v>1088</v>
      </c>
      <c r="G64" s="232">
        <v>1088</v>
      </c>
      <c r="H64" s="232">
        <v>0</v>
      </c>
      <c r="I64" s="232">
        <v>0</v>
      </c>
      <c r="J64" s="234">
        <v>1088</v>
      </c>
      <c r="K64" s="232">
        <v>0</v>
      </c>
      <c r="L64" s="232">
        <v>1088</v>
      </c>
      <c r="M64" s="232">
        <v>1088</v>
      </c>
      <c r="N64" s="232">
        <v>0</v>
      </c>
      <c r="O64" s="232">
        <v>0</v>
      </c>
    </row>
    <row r="65" spans="1:15" ht="25.5">
      <c r="A65" s="240"/>
      <c r="B65" s="257" t="s">
        <v>345</v>
      </c>
      <c r="C65" s="250" t="s">
        <v>235</v>
      </c>
      <c r="D65" s="231">
        <v>3803568</v>
      </c>
      <c r="E65" s="232">
        <v>0</v>
      </c>
      <c r="F65" s="232">
        <v>3803568</v>
      </c>
      <c r="G65" s="232">
        <v>3803568</v>
      </c>
      <c r="H65" s="232">
        <v>0</v>
      </c>
      <c r="I65" s="232">
        <v>0</v>
      </c>
      <c r="J65" s="234">
        <v>3803568</v>
      </c>
      <c r="K65" s="232">
        <v>0</v>
      </c>
      <c r="L65" s="232">
        <v>3803568</v>
      </c>
      <c r="M65" s="232">
        <v>3803568</v>
      </c>
      <c r="N65" s="232">
        <v>0</v>
      </c>
      <c r="O65" s="232">
        <v>0</v>
      </c>
    </row>
    <row r="66" spans="1:15" s="256" customFormat="1">
      <c r="A66" s="254">
        <v>6</v>
      </c>
      <c r="B66" s="254" t="s">
        <v>179</v>
      </c>
      <c r="C66" s="255" t="s">
        <v>38</v>
      </c>
      <c r="D66" s="231">
        <v>9840181885</v>
      </c>
      <c r="E66" s="232">
        <v>0</v>
      </c>
      <c r="F66" s="232">
        <v>9840181885</v>
      </c>
      <c r="G66" s="232">
        <v>0</v>
      </c>
      <c r="H66" s="232">
        <v>9108779051</v>
      </c>
      <c r="I66" s="232">
        <v>731402834</v>
      </c>
      <c r="J66" s="234">
        <v>26816650638</v>
      </c>
      <c r="K66" s="232">
        <v>0</v>
      </c>
      <c r="L66" s="232">
        <v>26816650638</v>
      </c>
      <c r="M66" s="232">
        <v>0</v>
      </c>
      <c r="N66" s="232">
        <v>25038209289</v>
      </c>
      <c r="O66" s="232">
        <v>1778441349</v>
      </c>
    </row>
    <row r="67" spans="1:15" s="256" customFormat="1">
      <c r="A67" s="254">
        <v>7</v>
      </c>
      <c r="B67" s="254" t="s">
        <v>180</v>
      </c>
      <c r="C67" s="255" t="s">
        <v>304</v>
      </c>
      <c r="D67" s="231">
        <v>3448115909</v>
      </c>
      <c r="E67" s="232">
        <v>832497386</v>
      </c>
      <c r="F67" s="232">
        <v>2615618523</v>
      </c>
      <c r="G67" s="232">
        <v>1183157135</v>
      </c>
      <c r="H67" s="232">
        <v>765246622</v>
      </c>
      <c r="I67" s="232">
        <v>667214766</v>
      </c>
      <c r="J67" s="234">
        <v>16173615718</v>
      </c>
      <c r="K67" s="232">
        <v>2024404850</v>
      </c>
      <c r="L67" s="232">
        <v>14149210868</v>
      </c>
      <c r="M67" s="232">
        <v>4013945839</v>
      </c>
      <c r="N67" s="232">
        <v>2351963716</v>
      </c>
      <c r="O67" s="232">
        <v>7783301313</v>
      </c>
    </row>
    <row r="68" spans="1:15" ht="25.5">
      <c r="A68" s="240"/>
      <c r="B68" s="240"/>
      <c r="C68" s="250" t="s">
        <v>236</v>
      </c>
      <c r="D68" s="231">
        <v>28536000</v>
      </c>
      <c r="E68" s="232">
        <v>0</v>
      </c>
      <c r="F68" s="232">
        <v>28536000</v>
      </c>
      <c r="G68" s="232">
        <v>0</v>
      </c>
      <c r="H68" s="232">
        <v>3450000</v>
      </c>
      <c r="I68" s="232">
        <v>25086000</v>
      </c>
      <c r="J68" s="234">
        <v>90353600</v>
      </c>
      <c r="K68" s="232">
        <v>0</v>
      </c>
      <c r="L68" s="232">
        <v>90353600</v>
      </c>
      <c r="M68" s="232">
        <v>36745000</v>
      </c>
      <c r="N68" s="232">
        <v>3590000</v>
      </c>
      <c r="O68" s="232">
        <v>50018600</v>
      </c>
    </row>
    <row r="69" spans="1:15" ht="25.5">
      <c r="A69" s="240"/>
      <c r="B69" s="240"/>
      <c r="C69" s="250" t="s">
        <v>237</v>
      </c>
      <c r="D69" s="231">
        <v>0</v>
      </c>
      <c r="E69" s="232">
        <v>0</v>
      </c>
      <c r="F69" s="232">
        <v>0</v>
      </c>
      <c r="G69" s="232">
        <v>0</v>
      </c>
      <c r="H69" s="232">
        <v>0</v>
      </c>
      <c r="I69" s="232">
        <v>0</v>
      </c>
      <c r="J69" s="234">
        <v>0</v>
      </c>
      <c r="K69" s="232">
        <v>0</v>
      </c>
      <c r="L69" s="232">
        <v>0</v>
      </c>
      <c r="M69" s="232">
        <v>0</v>
      </c>
      <c r="N69" s="232">
        <v>0</v>
      </c>
      <c r="O69" s="232">
        <v>0</v>
      </c>
    </row>
    <row r="70" spans="1:15" ht="38.25">
      <c r="A70" s="240"/>
      <c r="B70" s="240"/>
      <c r="C70" s="250" t="s">
        <v>238</v>
      </c>
      <c r="D70" s="231">
        <v>490134168</v>
      </c>
      <c r="E70" s="232">
        <v>0</v>
      </c>
      <c r="F70" s="232">
        <v>490134168</v>
      </c>
      <c r="G70" s="232">
        <v>0</v>
      </c>
      <c r="H70" s="232">
        <v>490134168</v>
      </c>
      <c r="I70" s="232">
        <v>0</v>
      </c>
      <c r="J70" s="234">
        <v>1534548871</v>
      </c>
      <c r="K70" s="232">
        <v>0</v>
      </c>
      <c r="L70" s="232">
        <v>1534548871</v>
      </c>
      <c r="M70" s="232">
        <v>0</v>
      </c>
      <c r="N70" s="232">
        <v>1534548871</v>
      </c>
      <c r="O70" s="232">
        <v>0</v>
      </c>
    </row>
    <row r="71" spans="1:15">
      <c r="A71" s="240"/>
      <c r="B71" s="240"/>
      <c r="C71" s="250"/>
      <c r="D71" s="231">
        <v>0</v>
      </c>
      <c r="E71" s="232">
        <v>0</v>
      </c>
      <c r="F71" s="232">
        <v>0</v>
      </c>
      <c r="G71" s="232">
        <v>0</v>
      </c>
      <c r="H71" s="232">
        <v>0</v>
      </c>
      <c r="I71" s="232">
        <v>0</v>
      </c>
      <c r="J71" s="234">
        <v>0</v>
      </c>
      <c r="K71" s="232">
        <v>0</v>
      </c>
      <c r="L71" s="232">
        <v>0</v>
      </c>
      <c r="M71" s="232">
        <v>0</v>
      </c>
      <c r="N71" s="232">
        <v>0</v>
      </c>
      <c r="O71" s="232">
        <v>0</v>
      </c>
    </row>
    <row r="72" spans="1:15" s="260" customFormat="1" ht="25.5">
      <c r="A72" s="258"/>
      <c r="B72" s="258"/>
      <c r="C72" s="259" t="s">
        <v>497</v>
      </c>
      <c r="D72" s="231">
        <v>829296000</v>
      </c>
      <c r="E72" s="232">
        <v>0</v>
      </c>
      <c r="F72" s="232">
        <v>829296000</v>
      </c>
      <c r="G72" s="232">
        <v>829296000</v>
      </c>
      <c r="H72" s="232">
        <v>0</v>
      </c>
      <c r="I72" s="232">
        <v>0</v>
      </c>
      <c r="J72" s="234">
        <v>2209761000</v>
      </c>
      <c r="K72" s="232">
        <v>0</v>
      </c>
      <c r="L72" s="232">
        <v>2209761000</v>
      </c>
      <c r="M72" s="232">
        <v>2209761000</v>
      </c>
      <c r="N72" s="232">
        <v>0</v>
      </c>
      <c r="O72" s="232">
        <v>0</v>
      </c>
    </row>
    <row r="73" spans="1:15" ht="25.5">
      <c r="A73" s="253" t="s">
        <v>239</v>
      </c>
      <c r="B73" s="253"/>
      <c r="C73" s="250" t="s">
        <v>171</v>
      </c>
      <c r="D73" s="231">
        <v>839497386</v>
      </c>
      <c r="E73" s="232">
        <v>832497386</v>
      </c>
      <c r="F73" s="232">
        <v>7000000</v>
      </c>
      <c r="G73" s="232">
        <v>0</v>
      </c>
      <c r="H73" s="232">
        <v>0</v>
      </c>
      <c r="I73" s="232">
        <v>7000000</v>
      </c>
      <c r="J73" s="234">
        <v>2297344664</v>
      </c>
      <c r="K73" s="232">
        <v>2024404850</v>
      </c>
      <c r="L73" s="232">
        <v>272939814</v>
      </c>
      <c r="M73" s="232">
        <v>0</v>
      </c>
      <c r="N73" s="232">
        <v>26939814</v>
      </c>
      <c r="O73" s="232">
        <v>246000000</v>
      </c>
    </row>
    <row r="74" spans="1:15" ht="26.25" customHeight="1">
      <c r="A74" s="253" t="s">
        <v>240</v>
      </c>
      <c r="B74" s="253"/>
      <c r="C74" s="250" t="s">
        <v>305</v>
      </c>
      <c r="D74" s="231">
        <v>1674120685</v>
      </c>
      <c r="E74" s="232">
        <v>0</v>
      </c>
      <c r="F74" s="232">
        <v>1674120685</v>
      </c>
      <c r="G74" s="232">
        <v>1183157135</v>
      </c>
      <c r="H74" s="232">
        <v>433925150</v>
      </c>
      <c r="I74" s="232">
        <v>57038400</v>
      </c>
      <c r="J74" s="234">
        <v>6693708976</v>
      </c>
      <c r="K74" s="232">
        <v>0</v>
      </c>
      <c r="L74" s="232">
        <v>6693708976</v>
      </c>
      <c r="M74" s="232">
        <v>4013945839</v>
      </c>
      <c r="N74" s="232">
        <v>1341070790</v>
      </c>
      <c r="O74" s="232">
        <v>1338692347</v>
      </c>
    </row>
    <row r="75" spans="1:15">
      <c r="A75" s="253" t="s">
        <v>241</v>
      </c>
      <c r="B75" s="253"/>
      <c r="C75" s="250" t="s">
        <v>306</v>
      </c>
      <c r="D75" s="231">
        <v>729728838</v>
      </c>
      <c r="E75" s="232">
        <v>0</v>
      </c>
      <c r="F75" s="232">
        <v>729728838</v>
      </c>
      <c r="G75" s="232">
        <v>0</v>
      </c>
      <c r="H75" s="232">
        <v>331321472</v>
      </c>
      <c r="I75" s="232">
        <v>398407366</v>
      </c>
      <c r="J75" s="234">
        <v>6605670478</v>
      </c>
      <c r="K75" s="232">
        <v>0</v>
      </c>
      <c r="L75" s="232">
        <v>6605670478</v>
      </c>
      <c r="M75" s="232">
        <v>0</v>
      </c>
      <c r="N75" s="232">
        <v>983953112</v>
      </c>
      <c r="O75" s="232">
        <v>5621717366</v>
      </c>
    </row>
    <row r="76" spans="1:15">
      <c r="A76" s="253" t="s">
        <v>242</v>
      </c>
      <c r="B76" s="253"/>
      <c r="C76" s="250" t="s">
        <v>172</v>
      </c>
      <c r="D76" s="231">
        <v>204769000</v>
      </c>
      <c r="E76" s="232">
        <v>0</v>
      </c>
      <c r="F76" s="232">
        <v>204769000</v>
      </c>
      <c r="G76" s="232">
        <v>0</v>
      </c>
      <c r="H76" s="232">
        <v>0</v>
      </c>
      <c r="I76" s="232">
        <v>204769000</v>
      </c>
      <c r="J76" s="234">
        <v>576891600</v>
      </c>
      <c r="K76" s="232">
        <v>0</v>
      </c>
      <c r="L76" s="232">
        <v>576891600</v>
      </c>
      <c r="M76" s="232">
        <v>0</v>
      </c>
      <c r="N76" s="232">
        <v>0</v>
      </c>
      <c r="O76" s="232">
        <v>576891600</v>
      </c>
    </row>
    <row r="77" spans="1:15" ht="25.5">
      <c r="A77" s="253">
        <v>8</v>
      </c>
      <c r="B77" s="253"/>
      <c r="C77" s="250" t="s">
        <v>307</v>
      </c>
      <c r="D77" s="231">
        <v>14517698965</v>
      </c>
      <c r="E77" s="232">
        <v>0</v>
      </c>
      <c r="F77" s="232">
        <v>14517698965</v>
      </c>
      <c r="G77" s="232">
        <v>4700209408</v>
      </c>
      <c r="H77" s="232">
        <v>8650495680</v>
      </c>
      <c r="I77" s="232">
        <v>1166993877</v>
      </c>
      <c r="J77" s="234">
        <v>58349031724</v>
      </c>
      <c r="K77" s="232">
        <v>0</v>
      </c>
      <c r="L77" s="232">
        <v>58349031724</v>
      </c>
      <c r="M77" s="232">
        <v>26256124701</v>
      </c>
      <c r="N77" s="232">
        <v>28584003809</v>
      </c>
      <c r="O77" s="232">
        <v>3508903214</v>
      </c>
    </row>
    <row r="78" spans="1:15" s="256" customFormat="1" ht="25.5">
      <c r="A78" s="254" t="s">
        <v>109</v>
      </c>
      <c r="B78" s="254" t="s">
        <v>181</v>
      </c>
      <c r="C78" s="255" t="s">
        <v>40</v>
      </c>
      <c r="D78" s="231">
        <v>3438720</v>
      </c>
      <c r="E78" s="232">
        <v>0</v>
      </c>
      <c r="F78" s="232">
        <v>3438720</v>
      </c>
      <c r="G78" s="232">
        <v>0</v>
      </c>
      <c r="H78" s="232">
        <v>0</v>
      </c>
      <c r="I78" s="232">
        <v>3438720</v>
      </c>
      <c r="J78" s="234">
        <v>4950720</v>
      </c>
      <c r="K78" s="232">
        <v>0</v>
      </c>
      <c r="L78" s="232">
        <v>4950720</v>
      </c>
      <c r="M78" s="232">
        <v>0</v>
      </c>
      <c r="N78" s="232">
        <v>0</v>
      </c>
      <c r="O78" s="232">
        <v>4950720</v>
      </c>
    </row>
    <row r="79" spans="1:15" s="256" customFormat="1" ht="25.5">
      <c r="A79" s="254" t="s">
        <v>110</v>
      </c>
      <c r="B79" s="254" t="s">
        <v>182</v>
      </c>
      <c r="C79" s="255" t="s">
        <v>113</v>
      </c>
      <c r="D79" s="231">
        <v>149158311</v>
      </c>
      <c r="E79" s="232">
        <v>0</v>
      </c>
      <c r="F79" s="232">
        <v>149158311</v>
      </c>
      <c r="G79" s="232">
        <v>0</v>
      </c>
      <c r="H79" s="232">
        <v>0</v>
      </c>
      <c r="I79" s="232">
        <v>149158311</v>
      </c>
      <c r="J79" s="234">
        <v>295997895</v>
      </c>
      <c r="K79" s="232">
        <v>0</v>
      </c>
      <c r="L79" s="232">
        <v>295997895</v>
      </c>
      <c r="M79" s="232">
        <v>0</v>
      </c>
      <c r="N79" s="232">
        <v>0</v>
      </c>
      <c r="O79" s="232">
        <v>295997895</v>
      </c>
    </row>
    <row r="80" spans="1:15" s="256" customFormat="1" ht="25.5">
      <c r="A80" s="254" t="s">
        <v>111</v>
      </c>
      <c r="B80" s="254" t="s">
        <v>183</v>
      </c>
      <c r="C80" s="255" t="s">
        <v>308</v>
      </c>
      <c r="D80" s="231">
        <v>651250379</v>
      </c>
      <c r="E80" s="232">
        <v>0</v>
      </c>
      <c r="F80" s="232">
        <v>651250379</v>
      </c>
      <c r="G80" s="232">
        <v>130250072</v>
      </c>
      <c r="H80" s="232">
        <v>521000307</v>
      </c>
      <c r="I80" s="232">
        <v>0</v>
      </c>
      <c r="J80" s="234">
        <v>2941379365</v>
      </c>
      <c r="K80" s="232">
        <v>0</v>
      </c>
      <c r="L80" s="232">
        <v>2941379365</v>
      </c>
      <c r="M80" s="232">
        <v>588275861</v>
      </c>
      <c r="N80" s="232">
        <v>2353103504</v>
      </c>
      <c r="O80" s="232">
        <v>0</v>
      </c>
    </row>
    <row r="81" spans="1:15">
      <c r="A81" s="253"/>
      <c r="B81" s="253"/>
      <c r="C81" s="250"/>
      <c r="D81" s="231">
        <v>0</v>
      </c>
      <c r="E81" s="232">
        <v>0</v>
      </c>
      <c r="F81" s="232">
        <v>0</v>
      </c>
      <c r="G81" s="232">
        <v>0</v>
      </c>
      <c r="H81" s="232">
        <v>0</v>
      </c>
      <c r="I81" s="232">
        <v>0</v>
      </c>
      <c r="J81" s="234">
        <v>0</v>
      </c>
      <c r="K81" s="232">
        <v>0</v>
      </c>
      <c r="L81" s="232">
        <v>0</v>
      </c>
      <c r="M81" s="232">
        <v>0</v>
      </c>
      <c r="N81" s="232">
        <v>0</v>
      </c>
      <c r="O81" s="232">
        <v>0</v>
      </c>
    </row>
    <row r="82" spans="1:15" ht="38.25">
      <c r="A82" s="240"/>
      <c r="B82" s="240"/>
      <c r="C82" s="250" t="s">
        <v>309</v>
      </c>
      <c r="D82" s="231">
        <v>0</v>
      </c>
      <c r="E82" s="232">
        <v>0</v>
      </c>
      <c r="F82" s="232">
        <v>0</v>
      </c>
      <c r="G82" s="232">
        <v>0</v>
      </c>
      <c r="H82" s="232">
        <v>0</v>
      </c>
      <c r="I82" s="232">
        <v>0</v>
      </c>
      <c r="J82" s="234">
        <v>0</v>
      </c>
      <c r="K82" s="232">
        <v>0</v>
      </c>
      <c r="L82" s="232">
        <v>0</v>
      </c>
      <c r="M82" s="232">
        <v>0</v>
      </c>
      <c r="N82" s="232">
        <v>0</v>
      </c>
      <c r="O82" s="232">
        <v>0</v>
      </c>
    </row>
    <row r="83" spans="1:15" s="256" customFormat="1">
      <c r="A83" s="254" t="s">
        <v>243</v>
      </c>
      <c r="B83" s="254" t="s">
        <v>184</v>
      </c>
      <c r="C83" s="255" t="s">
        <v>117</v>
      </c>
      <c r="D83" s="231">
        <v>13713851555</v>
      </c>
      <c r="E83" s="232">
        <v>0</v>
      </c>
      <c r="F83" s="232">
        <v>13713851555</v>
      </c>
      <c r="G83" s="232">
        <v>4569959336</v>
      </c>
      <c r="H83" s="232">
        <v>8129495373</v>
      </c>
      <c r="I83" s="232">
        <v>1014396846</v>
      </c>
      <c r="J83" s="234">
        <v>55106703744</v>
      </c>
      <c r="K83" s="232">
        <v>0</v>
      </c>
      <c r="L83" s="232">
        <v>55106703744</v>
      </c>
      <c r="M83" s="232">
        <v>25667848840</v>
      </c>
      <c r="N83" s="232">
        <v>26230900305</v>
      </c>
      <c r="O83" s="232">
        <v>3207954599</v>
      </c>
    </row>
    <row r="84" spans="1:15" ht="63.75">
      <c r="A84" s="240"/>
      <c r="B84" s="240"/>
      <c r="C84" s="250" t="s">
        <v>310</v>
      </c>
      <c r="D84" s="231">
        <v>0</v>
      </c>
      <c r="E84" s="232">
        <v>0</v>
      </c>
      <c r="F84" s="232">
        <v>0</v>
      </c>
      <c r="G84" s="232">
        <v>0</v>
      </c>
      <c r="H84" s="232">
        <v>0</v>
      </c>
      <c r="I84" s="232">
        <v>0</v>
      </c>
      <c r="J84" s="234">
        <v>0</v>
      </c>
      <c r="K84" s="232">
        <v>0</v>
      </c>
      <c r="L84" s="232">
        <v>0</v>
      </c>
      <c r="M84" s="232">
        <v>0</v>
      </c>
      <c r="N84" s="232">
        <v>0</v>
      </c>
      <c r="O84" s="232">
        <v>0</v>
      </c>
    </row>
    <row r="85" spans="1:15" s="256" customFormat="1" ht="38.25">
      <c r="A85" s="254" t="s">
        <v>244</v>
      </c>
      <c r="B85" s="254" t="s">
        <v>185</v>
      </c>
      <c r="C85" s="255" t="s">
        <v>245</v>
      </c>
      <c r="D85" s="231">
        <v>0</v>
      </c>
      <c r="E85" s="232">
        <v>0</v>
      </c>
      <c r="F85" s="232">
        <v>0</v>
      </c>
      <c r="G85" s="232">
        <v>0</v>
      </c>
      <c r="H85" s="232">
        <v>0</v>
      </c>
      <c r="I85" s="232">
        <v>0</v>
      </c>
      <c r="J85" s="234">
        <v>0</v>
      </c>
      <c r="K85" s="232">
        <v>0</v>
      </c>
      <c r="L85" s="232">
        <v>0</v>
      </c>
      <c r="M85" s="232">
        <v>0</v>
      </c>
      <c r="N85" s="232">
        <v>0</v>
      </c>
      <c r="O85" s="232">
        <v>0</v>
      </c>
    </row>
    <row r="86" spans="1:15" s="256" customFormat="1" ht="25.5">
      <c r="A86" s="254">
        <v>9</v>
      </c>
      <c r="B86" s="254" t="s">
        <v>186</v>
      </c>
      <c r="C86" s="255" t="s">
        <v>246</v>
      </c>
      <c r="D86" s="231">
        <v>9520576385</v>
      </c>
      <c r="E86" s="232">
        <v>0</v>
      </c>
      <c r="F86" s="232">
        <v>9520576385</v>
      </c>
      <c r="G86" s="232">
        <v>9520576385</v>
      </c>
      <c r="H86" s="232">
        <v>0</v>
      </c>
      <c r="I86" s="232">
        <v>0</v>
      </c>
      <c r="J86" s="234">
        <v>30818070801</v>
      </c>
      <c r="K86" s="232">
        <v>0</v>
      </c>
      <c r="L86" s="232">
        <v>30818070801</v>
      </c>
      <c r="M86" s="232">
        <v>30818070801</v>
      </c>
      <c r="N86" s="232">
        <v>0</v>
      </c>
      <c r="O86" s="232">
        <v>0</v>
      </c>
    </row>
    <row r="87" spans="1:15">
      <c r="A87" s="253" t="s">
        <v>112</v>
      </c>
      <c r="B87" s="253"/>
      <c r="C87" s="250" t="s">
        <v>26</v>
      </c>
      <c r="D87" s="231">
        <v>4101182545</v>
      </c>
      <c r="E87" s="232">
        <v>0</v>
      </c>
      <c r="F87" s="232">
        <v>4101182545</v>
      </c>
      <c r="G87" s="232">
        <v>4101182545</v>
      </c>
      <c r="H87" s="232">
        <v>0</v>
      </c>
      <c r="I87" s="232">
        <v>0</v>
      </c>
      <c r="J87" s="234">
        <v>9744762703</v>
      </c>
      <c r="K87" s="232">
        <v>0</v>
      </c>
      <c r="L87" s="232">
        <v>9744762703</v>
      </c>
      <c r="M87" s="232">
        <v>9744762703</v>
      </c>
      <c r="N87" s="232">
        <v>0</v>
      </c>
      <c r="O87" s="232">
        <v>0</v>
      </c>
    </row>
    <row r="88" spans="1:15" ht="25.5">
      <c r="A88" s="253" t="s">
        <v>114</v>
      </c>
      <c r="B88" s="253"/>
      <c r="C88" s="250" t="s">
        <v>27</v>
      </c>
      <c r="D88" s="231">
        <v>4131997</v>
      </c>
      <c r="E88" s="232">
        <v>0</v>
      </c>
      <c r="F88" s="232">
        <v>4131997</v>
      </c>
      <c r="G88" s="232">
        <v>4131997</v>
      </c>
      <c r="H88" s="232">
        <v>0</v>
      </c>
      <c r="I88" s="232">
        <v>0</v>
      </c>
      <c r="J88" s="234">
        <v>1434401803</v>
      </c>
      <c r="K88" s="232">
        <v>0</v>
      </c>
      <c r="L88" s="232">
        <v>1434401803</v>
      </c>
      <c r="M88" s="232">
        <v>1434401803</v>
      </c>
      <c r="N88" s="232">
        <v>0</v>
      </c>
      <c r="O88" s="232">
        <v>0</v>
      </c>
    </row>
    <row r="89" spans="1:15" ht="25.5">
      <c r="A89" s="253" t="s">
        <v>115</v>
      </c>
      <c r="B89" s="253"/>
      <c r="C89" s="250" t="s">
        <v>247</v>
      </c>
      <c r="D89" s="231">
        <v>15072119</v>
      </c>
      <c r="E89" s="232">
        <v>0</v>
      </c>
      <c r="F89" s="232">
        <v>15072119</v>
      </c>
      <c r="G89" s="232">
        <v>15072119</v>
      </c>
      <c r="H89" s="232">
        <v>0</v>
      </c>
      <c r="I89" s="232">
        <v>0</v>
      </c>
      <c r="J89" s="234">
        <v>6593887715</v>
      </c>
      <c r="K89" s="232">
        <v>0</v>
      </c>
      <c r="L89" s="232">
        <v>6593887715</v>
      </c>
      <c r="M89" s="232">
        <v>6593887715</v>
      </c>
      <c r="N89" s="232">
        <v>0</v>
      </c>
      <c r="O89" s="232">
        <v>0</v>
      </c>
    </row>
    <row r="90" spans="1:15">
      <c r="A90" s="253" t="s">
        <v>116</v>
      </c>
      <c r="B90" s="253"/>
      <c r="C90" s="250" t="s">
        <v>135</v>
      </c>
      <c r="D90" s="231">
        <v>5400189724</v>
      </c>
      <c r="E90" s="232">
        <v>0</v>
      </c>
      <c r="F90" s="232">
        <v>5400189724</v>
      </c>
      <c r="G90" s="232">
        <v>5400189724</v>
      </c>
      <c r="H90" s="232">
        <v>0</v>
      </c>
      <c r="I90" s="232">
        <v>0</v>
      </c>
      <c r="J90" s="234">
        <v>13045018580</v>
      </c>
      <c r="K90" s="232">
        <v>0</v>
      </c>
      <c r="L90" s="232">
        <v>13045018580</v>
      </c>
      <c r="M90" s="232">
        <v>13045018580</v>
      </c>
      <c r="N90" s="232">
        <v>0</v>
      </c>
      <c r="O90" s="232">
        <v>0</v>
      </c>
    </row>
    <row r="91" spans="1:15">
      <c r="A91" s="253" t="s">
        <v>118</v>
      </c>
      <c r="B91" s="253"/>
      <c r="C91" s="250" t="s">
        <v>34</v>
      </c>
      <c r="D91" s="231">
        <v>0</v>
      </c>
      <c r="E91" s="232">
        <v>0</v>
      </c>
      <c r="F91" s="232">
        <v>0</v>
      </c>
      <c r="G91" s="232">
        <v>0</v>
      </c>
      <c r="H91" s="232">
        <v>0</v>
      </c>
      <c r="I91" s="232">
        <v>0</v>
      </c>
      <c r="J91" s="234">
        <v>0</v>
      </c>
      <c r="K91" s="232">
        <v>0</v>
      </c>
      <c r="L91" s="232">
        <v>0</v>
      </c>
      <c r="M91" s="232">
        <v>0</v>
      </c>
      <c r="N91" s="232">
        <v>0</v>
      </c>
      <c r="O91" s="232">
        <v>0</v>
      </c>
    </row>
    <row r="92" spans="1:15" s="256" customFormat="1" ht="38.25">
      <c r="A92" s="254">
        <v>10</v>
      </c>
      <c r="B92" s="254" t="s">
        <v>187</v>
      </c>
      <c r="C92" s="255" t="s">
        <v>311</v>
      </c>
      <c r="D92" s="231">
        <v>958469818</v>
      </c>
      <c r="E92" s="232">
        <v>302880083</v>
      </c>
      <c r="F92" s="232">
        <v>655589735</v>
      </c>
      <c r="G92" s="232">
        <v>199282472</v>
      </c>
      <c r="H92" s="232">
        <v>456307263</v>
      </c>
      <c r="I92" s="232">
        <v>0</v>
      </c>
      <c r="J92" s="234">
        <v>15733052868</v>
      </c>
      <c r="K92" s="232">
        <v>9973154758</v>
      </c>
      <c r="L92" s="232">
        <v>5759898110</v>
      </c>
      <c r="M92" s="232">
        <v>4395173098</v>
      </c>
      <c r="N92" s="232">
        <v>1364725012</v>
      </c>
      <c r="O92" s="232">
        <v>0</v>
      </c>
    </row>
    <row r="93" spans="1:15" ht="25.5">
      <c r="A93" s="253" t="s">
        <v>120</v>
      </c>
      <c r="B93" s="253"/>
      <c r="C93" s="250" t="s">
        <v>119</v>
      </c>
      <c r="D93" s="231">
        <v>423679563</v>
      </c>
      <c r="E93" s="232">
        <v>0</v>
      </c>
      <c r="F93" s="232">
        <v>423679563</v>
      </c>
      <c r="G93" s="232">
        <v>0</v>
      </c>
      <c r="H93" s="232">
        <v>423679563</v>
      </c>
      <c r="I93" s="232">
        <v>0</v>
      </c>
      <c r="J93" s="234">
        <v>687238720</v>
      </c>
      <c r="K93" s="232">
        <v>0</v>
      </c>
      <c r="L93" s="232">
        <v>687238720</v>
      </c>
      <c r="M93" s="232">
        <v>0</v>
      </c>
      <c r="N93" s="232">
        <v>687238720</v>
      </c>
      <c r="O93" s="232">
        <v>0</v>
      </c>
    </row>
    <row r="94" spans="1:15" ht="38.25">
      <c r="A94" s="240"/>
      <c r="B94" s="240"/>
      <c r="C94" s="250" t="s">
        <v>248</v>
      </c>
      <c r="D94" s="231">
        <v>0</v>
      </c>
      <c r="E94" s="232">
        <v>0</v>
      </c>
      <c r="F94" s="232">
        <v>0</v>
      </c>
      <c r="G94" s="232">
        <v>0</v>
      </c>
      <c r="H94" s="232">
        <v>0</v>
      </c>
      <c r="I94" s="232">
        <v>0</v>
      </c>
      <c r="J94" s="234">
        <v>0</v>
      </c>
      <c r="K94" s="232">
        <v>0</v>
      </c>
      <c r="L94" s="232">
        <v>0</v>
      </c>
      <c r="M94" s="232">
        <v>0</v>
      </c>
      <c r="N94" s="232">
        <v>0</v>
      </c>
      <c r="O94" s="232">
        <v>0</v>
      </c>
    </row>
    <row r="95" spans="1:15" ht="38.25">
      <c r="A95" s="240"/>
      <c r="B95" s="240"/>
      <c r="C95" s="250" t="s">
        <v>249</v>
      </c>
      <c r="D95" s="231">
        <v>423679563</v>
      </c>
      <c r="E95" s="232">
        <v>0</v>
      </c>
      <c r="F95" s="232">
        <v>423679563</v>
      </c>
      <c r="G95" s="232">
        <v>0</v>
      </c>
      <c r="H95" s="232">
        <v>423679563</v>
      </c>
      <c r="I95" s="232">
        <v>0</v>
      </c>
      <c r="J95" s="234">
        <v>687238720</v>
      </c>
      <c r="K95" s="232">
        <v>0</v>
      </c>
      <c r="L95" s="232">
        <v>687238720</v>
      </c>
      <c r="M95" s="232">
        <v>0</v>
      </c>
      <c r="N95" s="232">
        <v>687238720</v>
      </c>
      <c r="O95" s="232">
        <v>0</v>
      </c>
    </row>
    <row r="96" spans="1:15" ht="25.5">
      <c r="A96" s="253" t="s">
        <v>121</v>
      </c>
      <c r="B96" s="253"/>
      <c r="C96" s="250" t="s">
        <v>250</v>
      </c>
      <c r="D96" s="231">
        <v>0</v>
      </c>
      <c r="E96" s="232">
        <v>0</v>
      </c>
      <c r="F96" s="232">
        <v>0</v>
      </c>
      <c r="G96" s="232">
        <v>0</v>
      </c>
      <c r="H96" s="232">
        <v>0</v>
      </c>
      <c r="I96" s="232">
        <v>0</v>
      </c>
      <c r="J96" s="234">
        <v>0</v>
      </c>
      <c r="K96" s="232">
        <v>0</v>
      </c>
      <c r="L96" s="232">
        <v>0</v>
      </c>
      <c r="M96" s="232">
        <v>0</v>
      </c>
      <c r="N96" s="232">
        <v>0</v>
      </c>
      <c r="O96" s="232">
        <v>0</v>
      </c>
    </row>
    <row r="97" spans="1:15" ht="38.25">
      <c r="A97" s="240"/>
      <c r="B97" s="240"/>
      <c r="C97" s="250" t="s">
        <v>248</v>
      </c>
      <c r="D97" s="231">
        <v>0</v>
      </c>
      <c r="E97" s="232">
        <v>0</v>
      </c>
      <c r="F97" s="232">
        <v>0</v>
      </c>
      <c r="G97" s="232">
        <v>0</v>
      </c>
      <c r="H97" s="232">
        <v>0</v>
      </c>
      <c r="I97" s="232">
        <v>0</v>
      </c>
      <c r="J97" s="234">
        <v>0</v>
      </c>
      <c r="K97" s="232">
        <v>0</v>
      </c>
      <c r="L97" s="232">
        <v>0</v>
      </c>
      <c r="M97" s="232">
        <v>0</v>
      </c>
      <c r="N97" s="232">
        <v>0</v>
      </c>
      <c r="O97" s="232">
        <v>0</v>
      </c>
    </row>
    <row r="98" spans="1:15" ht="38.25">
      <c r="A98" s="240"/>
      <c r="B98" s="240"/>
      <c r="C98" s="250" t="s">
        <v>249</v>
      </c>
      <c r="D98" s="231">
        <v>0</v>
      </c>
      <c r="E98" s="232">
        <v>0</v>
      </c>
      <c r="F98" s="232">
        <v>0</v>
      </c>
      <c r="G98" s="232">
        <v>0</v>
      </c>
      <c r="H98" s="232">
        <v>0</v>
      </c>
      <c r="I98" s="232">
        <v>0</v>
      </c>
      <c r="J98" s="234">
        <v>0</v>
      </c>
      <c r="K98" s="232">
        <v>0</v>
      </c>
      <c r="L98" s="232">
        <v>0</v>
      </c>
      <c r="M98" s="232">
        <v>0</v>
      </c>
      <c r="N98" s="232">
        <v>0</v>
      </c>
      <c r="O98" s="232">
        <v>0</v>
      </c>
    </row>
    <row r="99" spans="1:15" ht="38.25">
      <c r="A99" s="253" t="s">
        <v>122</v>
      </c>
      <c r="B99" s="253"/>
      <c r="C99" s="250" t="s">
        <v>251</v>
      </c>
      <c r="D99" s="231">
        <v>534790255</v>
      </c>
      <c r="E99" s="232">
        <v>302880083</v>
      </c>
      <c r="F99" s="232">
        <v>231910172</v>
      </c>
      <c r="G99" s="232">
        <v>199282472</v>
      </c>
      <c r="H99" s="232">
        <v>32627700</v>
      </c>
      <c r="I99" s="232">
        <v>0</v>
      </c>
      <c r="J99" s="234">
        <v>15045814148</v>
      </c>
      <c r="K99" s="232">
        <v>9973154758</v>
      </c>
      <c r="L99" s="232">
        <v>5072659390</v>
      </c>
      <c r="M99" s="232">
        <v>4395173098</v>
      </c>
      <c r="N99" s="232">
        <v>677486292</v>
      </c>
      <c r="O99" s="232">
        <v>0</v>
      </c>
    </row>
    <row r="100" spans="1:15" ht="38.25">
      <c r="A100" s="240"/>
      <c r="B100" s="240"/>
      <c r="C100" s="250" t="s">
        <v>248</v>
      </c>
      <c r="D100" s="231">
        <v>432685833</v>
      </c>
      <c r="E100" s="232">
        <v>302880083</v>
      </c>
      <c r="F100" s="232">
        <v>129805750</v>
      </c>
      <c r="G100" s="232">
        <v>129805750</v>
      </c>
      <c r="H100" s="232">
        <v>0</v>
      </c>
      <c r="I100" s="232">
        <v>0</v>
      </c>
      <c r="J100" s="234">
        <v>14247363944</v>
      </c>
      <c r="K100" s="232">
        <v>9973154758</v>
      </c>
      <c r="L100" s="232">
        <v>4274209186</v>
      </c>
      <c r="M100" s="232">
        <v>4274209186</v>
      </c>
      <c r="N100" s="232">
        <v>0</v>
      </c>
      <c r="O100" s="232">
        <v>0</v>
      </c>
    </row>
    <row r="101" spans="1:15" ht="38.25">
      <c r="A101" s="240"/>
      <c r="B101" s="240"/>
      <c r="C101" s="250" t="s">
        <v>249</v>
      </c>
      <c r="D101" s="231">
        <v>102104422</v>
      </c>
      <c r="E101" s="232">
        <v>0</v>
      </c>
      <c r="F101" s="232">
        <v>102104422</v>
      </c>
      <c r="G101" s="232">
        <v>69476722</v>
      </c>
      <c r="H101" s="232">
        <v>32627700</v>
      </c>
      <c r="I101" s="232">
        <v>0</v>
      </c>
      <c r="J101" s="234">
        <v>798450204</v>
      </c>
      <c r="K101" s="232">
        <v>0</v>
      </c>
      <c r="L101" s="232">
        <v>798450204</v>
      </c>
      <c r="M101" s="232">
        <v>120963912</v>
      </c>
      <c r="N101" s="232">
        <v>677486292</v>
      </c>
      <c r="O101" s="232">
        <v>0</v>
      </c>
    </row>
    <row r="102" spans="1:15" s="256" customFormat="1">
      <c r="A102" s="254">
        <v>11</v>
      </c>
      <c r="B102" s="254" t="s">
        <v>188</v>
      </c>
      <c r="C102" s="255" t="s">
        <v>66</v>
      </c>
      <c r="D102" s="231">
        <v>5327235178</v>
      </c>
      <c r="E102" s="232">
        <v>2253253667</v>
      </c>
      <c r="F102" s="232">
        <v>3073981511</v>
      </c>
      <c r="G102" s="232">
        <v>2191862440</v>
      </c>
      <c r="H102" s="232">
        <v>756656446</v>
      </c>
      <c r="I102" s="232">
        <v>125462625</v>
      </c>
      <c r="J102" s="234">
        <v>17068054755</v>
      </c>
      <c r="K102" s="232">
        <v>7318305269</v>
      </c>
      <c r="L102" s="232">
        <v>9749749486</v>
      </c>
      <c r="M102" s="232">
        <v>8026162236</v>
      </c>
      <c r="N102" s="232">
        <v>1409075875</v>
      </c>
      <c r="O102" s="232">
        <v>314511375</v>
      </c>
    </row>
    <row r="103" spans="1:15" ht="26.25" customHeight="1">
      <c r="A103" s="253" t="s">
        <v>123</v>
      </c>
      <c r="B103" s="253"/>
      <c r="C103" s="250" t="s">
        <v>124</v>
      </c>
      <c r="D103" s="231">
        <v>0</v>
      </c>
      <c r="E103" s="232">
        <v>0</v>
      </c>
      <c r="F103" s="232">
        <v>0</v>
      </c>
      <c r="G103" s="232">
        <v>0</v>
      </c>
      <c r="H103" s="232">
        <v>0</v>
      </c>
      <c r="I103" s="232">
        <v>0</v>
      </c>
      <c r="J103" s="234">
        <v>0</v>
      </c>
      <c r="K103" s="232">
        <v>0</v>
      </c>
      <c r="L103" s="232">
        <v>0</v>
      </c>
      <c r="M103" s="232">
        <v>0</v>
      </c>
      <c r="N103" s="232">
        <v>0</v>
      </c>
      <c r="O103" s="232">
        <v>0</v>
      </c>
    </row>
    <row r="104" spans="1:15">
      <c r="A104" s="253" t="s">
        <v>125</v>
      </c>
      <c r="B104" s="253"/>
      <c r="C104" s="250" t="s">
        <v>252</v>
      </c>
      <c r="D104" s="231">
        <v>2510424446</v>
      </c>
      <c r="E104" s="232">
        <v>2143105321</v>
      </c>
      <c r="F104" s="232">
        <v>367319125</v>
      </c>
      <c r="G104" s="232">
        <v>181262000</v>
      </c>
      <c r="H104" s="232">
        <v>64574500</v>
      </c>
      <c r="I104" s="232">
        <v>121482625</v>
      </c>
      <c r="J104" s="234">
        <v>7365608036</v>
      </c>
      <c r="K104" s="232">
        <v>6267420602</v>
      </c>
      <c r="L104" s="232">
        <v>1098187434</v>
      </c>
      <c r="M104" s="232">
        <v>544446559</v>
      </c>
      <c r="N104" s="232">
        <v>253369500</v>
      </c>
      <c r="O104" s="232">
        <v>300371375</v>
      </c>
    </row>
    <row r="105" spans="1:15" ht="51">
      <c r="A105" s="240"/>
      <c r="B105" s="240"/>
      <c r="C105" s="250" t="s">
        <v>253</v>
      </c>
      <c r="D105" s="231">
        <v>1731795100</v>
      </c>
      <c r="E105" s="232">
        <v>1641721100</v>
      </c>
      <c r="F105" s="232">
        <v>90074000</v>
      </c>
      <c r="G105" s="232">
        <v>55149000</v>
      </c>
      <c r="H105" s="232">
        <v>10000000</v>
      </c>
      <c r="I105" s="232">
        <v>24925000</v>
      </c>
      <c r="J105" s="234">
        <v>4800916250</v>
      </c>
      <c r="K105" s="232">
        <v>4629278250</v>
      </c>
      <c r="L105" s="232">
        <v>171638000</v>
      </c>
      <c r="M105" s="232">
        <v>118404000</v>
      </c>
      <c r="N105" s="232">
        <v>10000000</v>
      </c>
      <c r="O105" s="232">
        <v>43234000</v>
      </c>
    </row>
    <row r="106" spans="1:15" ht="38.25">
      <c r="A106" s="240"/>
      <c r="B106" s="240"/>
      <c r="C106" s="250" t="s">
        <v>254</v>
      </c>
      <c r="D106" s="231">
        <v>249711245</v>
      </c>
      <c r="E106" s="232">
        <v>243689745</v>
      </c>
      <c r="F106" s="232">
        <v>6021500</v>
      </c>
      <c r="G106" s="232">
        <v>3500000</v>
      </c>
      <c r="H106" s="232">
        <v>2521500</v>
      </c>
      <c r="I106" s="232">
        <v>0</v>
      </c>
      <c r="J106" s="234">
        <v>705635926</v>
      </c>
      <c r="K106" s="232">
        <v>699614426</v>
      </c>
      <c r="L106" s="232">
        <v>6021500</v>
      </c>
      <c r="M106" s="232">
        <v>3500000</v>
      </c>
      <c r="N106" s="232">
        <v>2521500</v>
      </c>
      <c r="O106" s="232">
        <v>0</v>
      </c>
    </row>
    <row r="107" spans="1:15">
      <c r="A107" s="253" t="s">
        <v>126</v>
      </c>
      <c r="B107" s="253"/>
      <c r="C107" s="250" t="s">
        <v>255</v>
      </c>
      <c r="D107" s="231">
        <v>109634800</v>
      </c>
      <c r="E107" s="232">
        <v>84623500</v>
      </c>
      <c r="F107" s="232">
        <v>25011300</v>
      </c>
      <c r="G107" s="232">
        <v>15910400</v>
      </c>
      <c r="H107" s="232">
        <v>9100900</v>
      </c>
      <c r="I107" s="232">
        <v>0</v>
      </c>
      <c r="J107" s="234">
        <v>390855780</v>
      </c>
      <c r="K107" s="232">
        <v>107820500</v>
      </c>
      <c r="L107" s="232">
        <v>283035280</v>
      </c>
      <c r="M107" s="232">
        <v>180243243</v>
      </c>
      <c r="N107" s="232">
        <v>102792037</v>
      </c>
      <c r="O107" s="232">
        <v>0</v>
      </c>
    </row>
    <row r="108" spans="1:15">
      <c r="A108" s="240"/>
      <c r="B108" s="240"/>
      <c r="C108" s="250" t="s">
        <v>128</v>
      </c>
      <c r="D108" s="231">
        <v>0</v>
      </c>
      <c r="E108" s="232">
        <v>0</v>
      </c>
      <c r="F108" s="232">
        <v>0</v>
      </c>
      <c r="G108" s="232">
        <v>0</v>
      </c>
      <c r="H108" s="232">
        <v>0</v>
      </c>
      <c r="I108" s="232">
        <v>0</v>
      </c>
      <c r="J108" s="234">
        <v>0</v>
      </c>
      <c r="K108" s="232">
        <v>0</v>
      </c>
      <c r="L108" s="232">
        <v>0</v>
      </c>
      <c r="M108" s="232">
        <v>0</v>
      </c>
      <c r="N108" s="232">
        <v>0</v>
      </c>
      <c r="O108" s="232">
        <v>0</v>
      </c>
    </row>
    <row r="109" spans="1:15" ht="25.5">
      <c r="A109" s="253" t="s">
        <v>127</v>
      </c>
      <c r="B109" s="253"/>
      <c r="C109" s="250" t="s">
        <v>130</v>
      </c>
      <c r="D109" s="231">
        <v>2540983657</v>
      </c>
      <c r="E109" s="232">
        <v>0</v>
      </c>
      <c r="F109" s="232">
        <v>2540983657</v>
      </c>
      <c r="G109" s="232">
        <v>1957499131</v>
      </c>
      <c r="H109" s="232">
        <v>583484526</v>
      </c>
      <c r="I109" s="232">
        <v>0</v>
      </c>
      <c r="J109" s="234">
        <v>7393611541</v>
      </c>
      <c r="K109" s="232">
        <v>8100000</v>
      </c>
      <c r="L109" s="232">
        <v>7385511541</v>
      </c>
      <c r="M109" s="232">
        <v>6586336119</v>
      </c>
      <c r="N109" s="232">
        <v>799175422</v>
      </c>
      <c r="O109" s="232">
        <v>0</v>
      </c>
    </row>
    <row r="110" spans="1:15" ht="25.5">
      <c r="A110" s="253" t="s">
        <v>129</v>
      </c>
      <c r="B110" s="253"/>
      <c r="C110" s="250" t="s">
        <v>132</v>
      </c>
      <c r="D110" s="231">
        <v>0</v>
      </c>
      <c r="E110" s="232">
        <v>0</v>
      </c>
      <c r="F110" s="232">
        <v>0</v>
      </c>
      <c r="G110" s="232">
        <v>0</v>
      </c>
      <c r="H110" s="232">
        <v>0</v>
      </c>
      <c r="I110" s="232">
        <v>0</v>
      </c>
      <c r="J110" s="234">
        <v>0</v>
      </c>
      <c r="K110" s="232">
        <v>0</v>
      </c>
      <c r="L110" s="232">
        <v>0</v>
      </c>
      <c r="M110" s="232">
        <v>0</v>
      </c>
      <c r="N110" s="232">
        <v>0</v>
      </c>
      <c r="O110" s="232">
        <v>0</v>
      </c>
    </row>
    <row r="111" spans="1:15" ht="25.5">
      <c r="A111" s="253" t="s">
        <v>131</v>
      </c>
      <c r="B111" s="253"/>
      <c r="C111" s="250" t="s">
        <v>173</v>
      </c>
      <c r="D111" s="231">
        <v>25300000</v>
      </c>
      <c r="E111" s="232">
        <v>25300000</v>
      </c>
      <c r="F111" s="232">
        <v>0</v>
      </c>
      <c r="G111" s="232">
        <v>0</v>
      </c>
      <c r="H111" s="232">
        <v>0</v>
      </c>
      <c r="I111" s="232">
        <v>0</v>
      </c>
      <c r="J111" s="234">
        <v>144578500</v>
      </c>
      <c r="K111" s="232">
        <v>28200000</v>
      </c>
      <c r="L111" s="232">
        <v>116378500</v>
      </c>
      <c r="M111" s="232">
        <v>72265000</v>
      </c>
      <c r="N111" s="232">
        <v>44113500</v>
      </c>
      <c r="O111" s="232">
        <v>0</v>
      </c>
    </row>
    <row r="112" spans="1:15" ht="38.25">
      <c r="A112" s="253" t="s">
        <v>133</v>
      </c>
      <c r="B112" s="253"/>
      <c r="C112" s="250" t="s">
        <v>256</v>
      </c>
      <c r="D112" s="231">
        <v>0</v>
      </c>
      <c r="E112" s="232">
        <v>0</v>
      </c>
      <c r="F112" s="232">
        <v>0</v>
      </c>
      <c r="G112" s="232">
        <v>0</v>
      </c>
      <c r="H112" s="232">
        <v>0</v>
      </c>
      <c r="I112" s="232">
        <v>0</v>
      </c>
      <c r="J112" s="234">
        <v>0</v>
      </c>
      <c r="K112" s="232">
        <v>0</v>
      </c>
      <c r="L112" s="232">
        <v>0</v>
      </c>
      <c r="M112" s="232">
        <v>0</v>
      </c>
      <c r="N112" s="232">
        <v>0</v>
      </c>
      <c r="O112" s="232">
        <v>0</v>
      </c>
    </row>
    <row r="113" spans="1:15">
      <c r="A113" s="253" t="s">
        <v>134</v>
      </c>
      <c r="B113" s="253"/>
      <c r="C113" s="250" t="s">
        <v>257</v>
      </c>
      <c r="D113" s="231">
        <v>140892275</v>
      </c>
      <c r="E113" s="232">
        <v>224846</v>
      </c>
      <c r="F113" s="232">
        <v>140667429</v>
      </c>
      <c r="G113" s="232">
        <v>37190909</v>
      </c>
      <c r="H113" s="232">
        <v>99496520</v>
      </c>
      <c r="I113" s="232">
        <v>3980000</v>
      </c>
      <c r="J113" s="234">
        <v>1773400898</v>
      </c>
      <c r="K113" s="232">
        <v>906764167</v>
      </c>
      <c r="L113" s="232">
        <v>866636731</v>
      </c>
      <c r="M113" s="232">
        <v>642871315</v>
      </c>
      <c r="N113" s="232">
        <v>209625416</v>
      </c>
      <c r="O113" s="232">
        <v>14140000</v>
      </c>
    </row>
    <row r="114" spans="1:15">
      <c r="A114" s="253"/>
      <c r="B114" s="253"/>
      <c r="C114" s="250"/>
      <c r="D114" s="231">
        <v>0</v>
      </c>
      <c r="E114" s="232">
        <v>0</v>
      </c>
      <c r="F114" s="232">
        <v>0</v>
      </c>
      <c r="G114" s="232">
        <v>0</v>
      </c>
      <c r="H114" s="232">
        <v>0</v>
      </c>
      <c r="I114" s="232">
        <v>0</v>
      </c>
      <c r="J114" s="234">
        <v>387653120</v>
      </c>
      <c r="K114" s="232">
        <v>0</v>
      </c>
      <c r="L114" s="232">
        <v>387653120</v>
      </c>
      <c r="M114" s="232">
        <v>387653120</v>
      </c>
      <c r="N114" s="232">
        <v>0</v>
      </c>
      <c r="O114" s="232">
        <v>0</v>
      </c>
    </row>
    <row r="115" spans="1:15" s="256" customFormat="1" ht="38.25">
      <c r="A115" s="254">
        <v>12</v>
      </c>
      <c r="B115" s="254" t="s">
        <v>189</v>
      </c>
      <c r="C115" s="255" t="s">
        <v>258</v>
      </c>
      <c r="D115" s="231">
        <v>114479924</v>
      </c>
      <c r="E115" s="232">
        <v>0</v>
      </c>
      <c r="F115" s="232">
        <v>114479924</v>
      </c>
      <c r="G115" s="232">
        <v>0</v>
      </c>
      <c r="H115" s="232">
        <v>0</v>
      </c>
      <c r="I115" s="232">
        <v>114479924</v>
      </c>
      <c r="J115" s="234">
        <v>118479924</v>
      </c>
      <c r="K115" s="232">
        <v>0</v>
      </c>
      <c r="L115" s="232">
        <v>118479924</v>
      </c>
      <c r="M115" s="232">
        <v>0</v>
      </c>
      <c r="N115" s="232">
        <v>0</v>
      </c>
      <c r="O115" s="232">
        <v>118479924</v>
      </c>
    </row>
    <row r="116" spans="1:15" ht="38.25">
      <c r="A116" s="240"/>
      <c r="B116" s="240"/>
      <c r="C116" s="250" t="s">
        <v>259</v>
      </c>
      <c r="D116" s="231">
        <v>57536659</v>
      </c>
      <c r="E116" s="232">
        <v>0</v>
      </c>
      <c r="F116" s="232">
        <v>57536659</v>
      </c>
      <c r="G116" s="232">
        <v>0</v>
      </c>
      <c r="H116" s="232">
        <v>0</v>
      </c>
      <c r="I116" s="232">
        <v>57536659</v>
      </c>
      <c r="J116" s="234">
        <v>57536659</v>
      </c>
      <c r="K116" s="232">
        <v>0</v>
      </c>
      <c r="L116" s="232">
        <v>57536659</v>
      </c>
      <c r="M116" s="232">
        <v>0</v>
      </c>
      <c r="N116" s="232">
        <v>0</v>
      </c>
      <c r="O116" s="232">
        <v>57536659</v>
      </c>
    </row>
    <row r="117" spans="1:15" s="256" customFormat="1" ht="51">
      <c r="A117" s="254">
        <v>13</v>
      </c>
      <c r="B117" s="254" t="s">
        <v>190</v>
      </c>
      <c r="C117" s="255" t="s">
        <v>312</v>
      </c>
      <c r="D117" s="231">
        <v>0</v>
      </c>
      <c r="E117" s="232">
        <v>0</v>
      </c>
      <c r="F117" s="232">
        <v>0</v>
      </c>
      <c r="G117" s="232">
        <v>0</v>
      </c>
      <c r="H117" s="232">
        <v>0</v>
      </c>
      <c r="I117" s="232">
        <v>0</v>
      </c>
      <c r="J117" s="234">
        <v>92884743</v>
      </c>
      <c r="K117" s="232">
        <v>0</v>
      </c>
      <c r="L117" s="232">
        <v>92884743</v>
      </c>
      <c r="M117" s="232">
        <v>92884743</v>
      </c>
      <c r="N117" s="232">
        <v>0</v>
      </c>
      <c r="O117" s="232">
        <v>0</v>
      </c>
    </row>
    <row r="118" spans="1:15" ht="38.25">
      <c r="A118" s="240"/>
      <c r="B118" s="240"/>
      <c r="C118" s="250" t="s">
        <v>260</v>
      </c>
      <c r="D118" s="231">
        <v>0</v>
      </c>
      <c r="E118" s="232">
        <v>0</v>
      </c>
      <c r="F118" s="232">
        <v>0</v>
      </c>
      <c r="G118" s="232">
        <v>0</v>
      </c>
      <c r="H118" s="232">
        <v>0</v>
      </c>
      <c r="I118" s="232">
        <v>0</v>
      </c>
      <c r="J118" s="234">
        <v>0</v>
      </c>
      <c r="K118" s="232">
        <v>0</v>
      </c>
      <c r="L118" s="232">
        <v>0</v>
      </c>
      <c r="M118" s="232">
        <v>0</v>
      </c>
      <c r="N118" s="232">
        <v>0</v>
      </c>
      <c r="O118" s="232">
        <v>0</v>
      </c>
    </row>
    <row r="119" spans="1:15" ht="38.25">
      <c r="A119" s="240"/>
      <c r="B119" s="240"/>
      <c r="C119" s="250" t="s">
        <v>261</v>
      </c>
      <c r="D119" s="231">
        <v>0</v>
      </c>
      <c r="E119" s="232">
        <v>0</v>
      </c>
      <c r="F119" s="232">
        <v>0</v>
      </c>
      <c r="G119" s="232">
        <v>0</v>
      </c>
      <c r="H119" s="232">
        <v>0</v>
      </c>
      <c r="I119" s="232">
        <v>0</v>
      </c>
      <c r="J119" s="234">
        <v>92884743</v>
      </c>
      <c r="K119" s="232">
        <v>0</v>
      </c>
      <c r="L119" s="232">
        <v>92884743</v>
      </c>
      <c r="M119" s="232">
        <v>92884743</v>
      </c>
      <c r="N119" s="232">
        <v>0</v>
      </c>
      <c r="O119" s="232">
        <v>0</v>
      </c>
    </row>
    <row r="120" spans="1:15" ht="38.25">
      <c r="A120" s="253" t="s">
        <v>262</v>
      </c>
      <c r="B120" s="253"/>
      <c r="C120" s="250" t="s">
        <v>263</v>
      </c>
      <c r="D120" s="231">
        <v>0</v>
      </c>
      <c r="E120" s="232">
        <v>0</v>
      </c>
      <c r="F120" s="232">
        <v>0</v>
      </c>
      <c r="G120" s="232">
        <v>0</v>
      </c>
      <c r="H120" s="232">
        <v>0</v>
      </c>
      <c r="I120" s="232">
        <v>0</v>
      </c>
      <c r="J120" s="234">
        <v>0</v>
      </c>
      <c r="K120" s="232">
        <v>0</v>
      </c>
      <c r="L120" s="232">
        <v>0</v>
      </c>
      <c r="M120" s="232">
        <v>0</v>
      </c>
      <c r="N120" s="232">
        <v>0</v>
      </c>
      <c r="O120" s="232">
        <v>0</v>
      </c>
    </row>
    <row r="121" spans="1:15">
      <c r="A121" s="253" t="s">
        <v>264</v>
      </c>
      <c r="B121" s="253"/>
      <c r="C121" s="250" t="s">
        <v>265</v>
      </c>
      <c r="D121" s="231">
        <v>0</v>
      </c>
      <c r="E121" s="232">
        <v>0</v>
      </c>
      <c r="F121" s="232">
        <v>0</v>
      </c>
      <c r="G121" s="232">
        <v>0</v>
      </c>
      <c r="H121" s="232">
        <v>0</v>
      </c>
      <c r="I121" s="232">
        <v>0</v>
      </c>
      <c r="J121" s="234">
        <v>0</v>
      </c>
      <c r="K121" s="232">
        <v>0</v>
      </c>
      <c r="L121" s="232">
        <v>0</v>
      </c>
      <c r="M121" s="232">
        <v>0</v>
      </c>
      <c r="N121" s="232">
        <v>0</v>
      </c>
      <c r="O121" s="232">
        <v>0</v>
      </c>
    </row>
    <row r="122" spans="1:15" ht="38.25">
      <c r="A122" s="253" t="s">
        <v>266</v>
      </c>
      <c r="B122" s="253"/>
      <c r="C122" s="250" t="s">
        <v>267</v>
      </c>
      <c r="D122" s="231">
        <v>0</v>
      </c>
      <c r="E122" s="232">
        <v>0</v>
      </c>
      <c r="F122" s="232">
        <v>0</v>
      </c>
      <c r="G122" s="232">
        <v>0</v>
      </c>
      <c r="H122" s="232">
        <v>0</v>
      </c>
      <c r="I122" s="232">
        <v>0</v>
      </c>
      <c r="J122" s="234">
        <v>0</v>
      </c>
      <c r="K122" s="232">
        <v>0</v>
      </c>
      <c r="L122" s="232">
        <v>0</v>
      </c>
      <c r="M122" s="232">
        <v>0</v>
      </c>
      <c r="N122" s="232">
        <v>0</v>
      </c>
      <c r="O122" s="232">
        <v>0</v>
      </c>
    </row>
    <row r="123" spans="1:15" ht="38.25">
      <c r="A123" s="253" t="s">
        <v>268</v>
      </c>
      <c r="B123" s="253"/>
      <c r="C123" s="250" t="s">
        <v>269</v>
      </c>
      <c r="D123" s="231">
        <v>0</v>
      </c>
      <c r="E123" s="232">
        <v>0</v>
      </c>
      <c r="F123" s="232">
        <v>0</v>
      </c>
      <c r="G123" s="232">
        <v>0</v>
      </c>
      <c r="H123" s="232">
        <v>0</v>
      </c>
      <c r="I123" s="232">
        <v>0</v>
      </c>
      <c r="J123" s="234">
        <v>92884743</v>
      </c>
      <c r="K123" s="232">
        <v>0</v>
      </c>
      <c r="L123" s="232">
        <v>92884743</v>
      </c>
      <c r="M123" s="232">
        <v>92884743</v>
      </c>
      <c r="N123" s="232">
        <v>0</v>
      </c>
      <c r="O123" s="232">
        <v>0</v>
      </c>
    </row>
    <row r="124" spans="1:15" ht="51">
      <c r="A124" s="240"/>
      <c r="B124" s="240"/>
      <c r="C124" s="250" t="s">
        <v>313</v>
      </c>
      <c r="D124" s="231">
        <v>0</v>
      </c>
      <c r="E124" s="232">
        <v>0</v>
      </c>
      <c r="F124" s="232">
        <v>0</v>
      </c>
      <c r="G124" s="232">
        <v>0</v>
      </c>
      <c r="H124" s="232">
        <v>0</v>
      </c>
      <c r="I124" s="232">
        <v>0</v>
      </c>
      <c r="J124" s="234">
        <v>0</v>
      </c>
      <c r="K124" s="232">
        <v>0</v>
      </c>
      <c r="L124" s="232">
        <v>0</v>
      </c>
      <c r="M124" s="232">
        <v>0</v>
      </c>
      <c r="N124" s="232">
        <v>0</v>
      </c>
      <c r="O124" s="232">
        <v>0</v>
      </c>
    </row>
    <row r="125" spans="1:15" ht="38.25">
      <c r="A125" s="240"/>
      <c r="B125" s="240"/>
      <c r="C125" s="250" t="s">
        <v>270</v>
      </c>
      <c r="D125" s="231">
        <v>0</v>
      </c>
      <c r="E125" s="232">
        <v>0</v>
      </c>
      <c r="F125" s="232">
        <v>0</v>
      </c>
      <c r="G125" s="232">
        <v>0</v>
      </c>
      <c r="H125" s="232">
        <v>0</v>
      </c>
      <c r="I125" s="232">
        <v>0</v>
      </c>
      <c r="J125" s="234">
        <v>92884743</v>
      </c>
      <c r="K125" s="232">
        <v>0</v>
      </c>
      <c r="L125" s="232">
        <v>92884743</v>
      </c>
      <c r="M125" s="232">
        <v>92884743</v>
      </c>
      <c r="N125" s="232">
        <v>0</v>
      </c>
      <c r="O125" s="232">
        <v>0</v>
      </c>
    </row>
    <row r="126" spans="1:15" ht="26.25" customHeight="1">
      <c r="A126" s="253" t="s">
        <v>271</v>
      </c>
      <c r="B126" s="253"/>
      <c r="C126" s="250" t="s">
        <v>314</v>
      </c>
      <c r="D126" s="231">
        <v>0</v>
      </c>
      <c r="E126" s="232">
        <v>0</v>
      </c>
      <c r="F126" s="232">
        <v>0</v>
      </c>
      <c r="G126" s="232">
        <v>0</v>
      </c>
      <c r="H126" s="232">
        <v>0</v>
      </c>
      <c r="I126" s="232">
        <v>0</v>
      </c>
      <c r="J126" s="234">
        <v>0</v>
      </c>
      <c r="K126" s="232">
        <v>0</v>
      </c>
      <c r="L126" s="232">
        <v>0</v>
      </c>
      <c r="M126" s="232">
        <v>0</v>
      </c>
      <c r="N126" s="232">
        <v>0</v>
      </c>
      <c r="O126" s="232">
        <v>0</v>
      </c>
    </row>
    <row r="127" spans="1:15">
      <c r="A127" s="253" t="s">
        <v>55</v>
      </c>
      <c r="B127" s="253"/>
      <c r="C127" s="250" t="s">
        <v>136</v>
      </c>
      <c r="D127" s="231">
        <v>0</v>
      </c>
      <c r="E127" s="232">
        <v>0</v>
      </c>
      <c r="F127" s="232">
        <v>0</v>
      </c>
      <c r="G127" s="232">
        <v>0</v>
      </c>
      <c r="H127" s="232">
        <v>0</v>
      </c>
      <c r="I127" s="232">
        <v>0</v>
      </c>
      <c r="J127" s="234">
        <v>0</v>
      </c>
      <c r="K127" s="232">
        <v>0</v>
      </c>
      <c r="L127" s="232">
        <v>0</v>
      </c>
      <c r="M127" s="232">
        <v>0</v>
      </c>
      <c r="N127" s="232">
        <v>0</v>
      </c>
      <c r="O127" s="232">
        <v>0</v>
      </c>
    </row>
    <row r="128" spans="1:15" ht="25.5">
      <c r="A128" s="253">
        <v>1</v>
      </c>
      <c r="B128" s="253"/>
      <c r="C128" s="250" t="s">
        <v>315</v>
      </c>
      <c r="D128" s="231">
        <v>0</v>
      </c>
      <c r="E128" s="232">
        <v>0</v>
      </c>
      <c r="F128" s="232">
        <v>0</v>
      </c>
      <c r="G128" s="232">
        <v>0</v>
      </c>
      <c r="H128" s="232">
        <v>0</v>
      </c>
      <c r="I128" s="232">
        <v>0</v>
      </c>
      <c r="J128" s="234">
        <v>0</v>
      </c>
      <c r="K128" s="232">
        <v>0</v>
      </c>
      <c r="L128" s="232">
        <v>0</v>
      </c>
      <c r="M128" s="232">
        <v>0</v>
      </c>
      <c r="N128" s="232">
        <v>0</v>
      </c>
      <c r="O128" s="232">
        <v>0</v>
      </c>
    </row>
    <row r="129" spans="1:15">
      <c r="A129" s="253" t="s">
        <v>89</v>
      </c>
      <c r="B129" s="253"/>
      <c r="C129" s="250" t="s">
        <v>28</v>
      </c>
      <c r="D129" s="231">
        <v>0</v>
      </c>
      <c r="E129" s="232">
        <v>0</v>
      </c>
      <c r="F129" s="232">
        <v>0</v>
      </c>
      <c r="G129" s="232">
        <v>0</v>
      </c>
      <c r="H129" s="232">
        <v>0</v>
      </c>
      <c r="I129" s="232">
        <v>0</v>
      </c>
      <c r="J129" s="234">
        <v>0</v>
      </c>
      <c r="K129" s="232">
        <v>0</v>
      </c>
      <c r="L129" s="232">
        <v>0</v>
      </c>
      <c r="M129" s="232">
        <v>0</v>
      </c>
      <c r="N129" s="232">
        <v>0</v>
      </c>
      <c r="O129" s="232">
        <v>0</v>
      </c>
    </row>
    <row r="130" spans="1:15" ht="25.5">
      <c r="A130" s="253" t="s">
        <v>91</v>
      </c>
      <c r="B130" s="253"/>
      <c r="C130" s="250" t="s">
        <v>27</v>
      </c>
      <c r="D130" s="231">
        <v>0</v>
      </c>
      <c r="E130" s="232">
        <v>0</v>
      </c>
      <c r="F130" s="232">
        <v>0</v>
      </c>
      <c r="G130" s="232">
        <v>0</v>
      </c>
      <c r="H130" s="232">
        <v>0</v>
      </c>
      <c r="I130" s="232">
        <v>0</v>
      </c>
      <c r="J130" s="234">
        <v>0</v>
      </c>
      <c r="K130" s="232">
        <v>0</v>
      </c>
      <c r="L130" s="232">
        <v>0</v>
      </c>
      <c r="M130" s="232">
        <v>0</v>
      </c>
      <c r="N130" s="232">
        <v>0</v>
      </c>
      <c r="O130" s="232">
        <v>0</v>
      </c>
    </row>
    <row r="131" spans="1:15" ht="38.25">
      <c r="A131" s="253" t="s">
        <v>92</v>
      </c>
      <c r="B131" s="253"/>
      <c r="C131" s="250" t="s">
        <v>137</v>
      </c>
      <c r="D131" s="231">
        <v>0</v>
      </c>
      <c r="E131" s="232">
        <v>0</v>
      </c>
      <c r="F131" s="232">
        <v>0</v>
      </c>
      <c r="G131" s="232">
        <v>0</v>
      </c>
      <c r="H131" s="232">
        <v>0</v>
      </c>
      <c r="I131" s="232">
        <v>0</v>
      </c>
      <c r="J131" s="234">
        <v>0</v>
      </c>
      <c r="K131" s="232">
        <v>0</v>
      </c>
      <c r="L131" s="232">
        <v>0</v>
      </c>
      <c r="M131" s="232">
        <v>0</v>
      </c>
      <c r="N131" s="232">
        <v>0</v>
      </c>
      <c r="O131" s="232">
        <v>0</v>
      </c>
    </row>
    <row r="132" spans="1:15" ht="25.5">
      <c r="A132" s="253" t="s">
        <v>93</v>
      </c>
      <c r="B132" s="253"/>
      <c r="C132" s="250" t="s">
        <v>138</v>
      </c>
      <c r="D132" s="231">
        <v>0</v>
      </c>
      <c r="E132" s="232">
        <v>0</v>
      </c>
      <c r="F132" s="232">
        <v>0</v>
      </c>
      <c r="G132" s="232">
        <v>0</v>
      </c>
      <c r="H132" s="232">
        <v>0</v>
      </c>
      <c r="I132" s="232">
        <v>0</v>
      </c>
      <c r="J132" s="234">
        <v>0</v>
      </c>
      <c r="K132" s="232">
        <v>0</v>
      </c>
      <c r="L132" s="232">
        <v>0</v>
      </c>
      <c r="M132" s="232">
        <v>0</v>
      </c>
      <c r="N132" s="232">
        <v>0</v>
      </c>
      <c r="O132" s="232">
        <v>0</v>
      </c>
    </row>
    <row r="133" spans="1:15">
      <c r="A133" s="253" t="s">
        <v>94</v>
      </c>
      <c r="B133" s="253"/>
      <c r="C133" s="250" t="s">
        <v>139</v>
      </c>
      <c r="D133" s="231">
        <v>0</v>
      </c>
      <c r="E133" s="232">
        <v>0</v>
      </c>
      <c r="F133" s="232">
        <v>0</v>
      </c>
      <c r="G133" s="232">
        <v>0</v>
      </c>
      <c r="H133" s="232">
        <v>0</v>
      </c>
      <c r="I133" s="232">
        <v>0</v>
      </c>
      <c r="J133" s="234">
        <v>0</v>
      </c>
      <c r="K133" s="232">
        <v>0</v>
      </c>
      <c r="L133" s="232">
        <v>0</v>
      </c>
      <c r="M133" s="232">
        <v>0</v>
      </c>
      <c r="N133" s="232">
        <v>0</v>
      </c>
      <c r="O133" s="232">
        <v>0</v>
      </c>
    </row>
    <row r="134" spans="1:15">
      <c r="A134" s="253" t="s">
        <v>95</v>
      </c>
      <c r="B134" s="253"/>
      <c r="C134" s="250" t="s">
        <v>272</v>
      </c>
      <c r="D134" s="231">
        <v>0</v>
      </c>
      <c r="E134" s="232">
        <v>0</v>
      </c>
      <c r="F134" s="232">
        <v>0</v>
      </c>
      <c r="G134" s="232">
        <v>0</v>
      </c>
      <c r="H134" s="232">
        <v>0</v>
      </c>
      <c r="I134" s="232">
        <v>0</v>
      </c>
      <c r="J134" s="234">
        <v>0</v>
      </c>
      <c r="K134" s="232">
        <v>0</v>
      </c>
      <c r="L134" s="232">
        <v>0</v>
      </c>
      <c r="M134" s="232">
        <v>0</v>
      </c>
      <c r="N134" s="232">
        <v>0</v>
      </c>
      <c r="O134" s="232">
        <v>0</v>
      </c>
    </row>
    <row r="135" spans="1:15">
      <c r="A135" s="253" t="s">
        <v>96</v>
      </c>
      <c r="B135" s="253"/>
      <c r="C135" s="250" t="s">
        <v>273</v>
      </c>
      <c r="D135" s="231">
        <v>0</v>
      </c>
      <c r="E135" s="232">
        <v>0</v>
      </c>
      <c r="F135" s="232">
        <v>0</v>
      </c>
      <c r="G135" s="232">
        <v>0</v>
      </c>
      <c r="H135" s="232">
        <v>0</v>
      </c>
      <c r="I135" s="232">
        <v>0</v>
      </c>
      <c r="J135" s="234">
        <v>0</v>
      </c>
      <c r="K135" s="232">
        <v>0</v>
      </c>
      <c r="L135" s="232">
        <v>0</v>
      </c>
      <c r="M135" s="232">
        <v>0</v>
      </c>
      <c r="N135" s="232">
        <v>0</v>
      </c>
      <c r="O135" s="232">
        <v>0</v>
      </c>
    </row>
    <row r="136" spans="1:15">
      <c r="A136" s="253" t="s">
        <v>97</v>
      </c>
      <c r="B136" s="253"/>
      <c r="C136" s="250" t="s">
        <v>274</v>
      </c>
      <c r="D136" s="231">
        <v>0</v>
      </c>
      <c r="E136" s="232">
        <v>0</v>
      </c>
      <c r="F136" s="232">
        <v>0</v>
      </c>
      <c r="G136" s="232">
        <v>0</v>
      </c>
      <c r="H136" s="232">
        <v>0</v>
      </c>
      <c r="I136" s="232">
        <v>0</v>
      </c>
      <c r="J136" s="234">
        <v>0</v>
      </c>
      <c r="K136" s="232">
        <v>0</v>
      </c>
      <c r="L136" s="232">
        <v>0</v>
      </c>
      <c r="M136" s="232">
        <v>0</v>
      </c>
      <c r="N136" s="232">
        <v>0</v>
      </c>
      <c r="O136" s="232">
        <v>0</v>
      </c>
    </row>
    <row r="137" spans="1:15" ht="25.5">
      <c r="A137" s="253">
        <v>2</v>
      </c>
      <c r="B137" s="253"/>
      <c r="C137" s="250" t="s">
        <v>316</v>
      </c>
      <c r="D137" s="231">
        <v>0</v>
      </c>
      <c r="E137" s="232">
        <v>0</v>
      </c>
      <c r="F137" s="232">
        <v>0</v>
      </c>
      <c r="G137" s="232">
        <v>0</v>
      </c>
      <c r="H137" s="232">
        <v>0</v>
      </c>
      <c r="I137" s="232">
        <v>0</v>
      </c>
      <c r="J137" s="234">
        <v>0</v>
      </c>
      <c r="K137" s="232">
        <v>0</v>
      </c>
      <c r="L137" s="232">
        <v>0</v>
      </c>
      <c r="M137" s="232">
        <v>0</v>
      </c>
      <c r="N137" s="232">
        <v>0</v>
      </c>
      <c r="O137" s="232">
        <v>0</v>
      </c>
    </row>
    <row r="138" spans="1:15">
      <c r="A138" s="253" t="s">
        <v>98</v>
      </c>
      <c r="B138" s="253"/>
      <c r="C138" s="250" t="s">
        <v>28</v>
      </c>
      <c r="D138" s="231">
        <v>0</v>
      </c>
      <c r="E138" s="232">
        <v>0</v>
      </c>
      <c r="F138" s="232">
        <v>0</v>
      </c>
      <c r="G138" s="232">
        <v>0</v>
      </c>
      <c r="H138" s="232">
        <v>0</v>
      </c>
      <c r="I138" s="232">
        <v>0</v>
      </c>
      <c r="J138" s="234">
        <v>0</v>
      </c>
      <c r="K138" s="232">
        <v>0</v>
      </c>
      <c r="L138" s="232">
        <v>0</v>
      </c>
      <c r="M138" s="232">
        <v>0</v>
      </c>
      <c r="N138" s="232">
        <v>0</v>
      </c>
      <c r="O138" s="232">
        <v>0</v>
      </c>
    </row>
    <row r="139" spans="1:15" ht="25.5">
      <c r="A139" s="253" t="s">
        <v>99</v>
      </c>
      <c r="B139" s="253"/>
      <c r="C139" s="250" t="s">
        <v>27</v>
      </c>
      <c r="D139" s="231">
        <v>0</v>
      </c>
      <c r="E139" s="232">
        <v>0</v>
      </c>
      <c r="F139" s="232">
        <v>0</v>
      </c>
      <c r="G139" s="232">
        <v>0</v>
      </c>
      <c r="H139" s="232">
        <v>0</v>
      </c>
      <c r="I139" s="232">
        <v>0</v>
      </c>
      <c r="J139" s="234">
        <v>0</v>
      </c>
      <c r="K139" s="232">
        <v>0</v>
      </c>
      <c r="L139" s="232">
        <v>0</v>
      </c>
      <c r="M139" s="232">
        <v>0</v>
      </c>
      <c r="N139" s="232">
        <v>0</v>
      </c>
      <c r="O139" s="232">
        <v>0</v>
      </c>
    </row>
    <row r="140" spans="1:15" ht="25.5">
      <c r="A140" s="253" t="s">
        <v>100</v>
      </c>
      <c r="B140" s="253"/>
      <c r="C140" s="250" t="s">
        <v>275</v>
      </c>
      <c r="D140" s="231">
        <v>0</v>
      </c>
      <c r="E140" s="232">
        <v>0</v>
      </c>
      <c r="F140" s="232">
        <v>0</v>
      </c>
      <c r="G140" s="232">
        <v>0</v>
      </c>
      <c r="H140" s="232">
        <v>0</v>
      </c>
      <c r="I140" s="232">
        <v>0</v>
      </c>
      <c r="J140" s="234">
        <v>0</v>
      </c>
      <c r="K140" s="232">
        <v>0</v>
      </c>
      <c r="L140" s="232">
        <v>0</v>
      </c>
      <c r="M140" s="232">
        <v>0</v>
      </c>
      <c r="N140" s="232">
        <v>0</v>
      </c>
      <c r="O140" s="232">
        <v>0</v>
      </c>
    </row>
    <row r="141" spans="1:15" ht="38.25">
      <c r="A141" s="253" t="s">
        <v>101</v>
      </c>
      <c r="B141" s="253"/>
      <c r="C141" s="250" t="s">
        <v>137</v>
      </c>
      <c r="D141" s="231">
        <v>0</v>
      </c>
      <c r="E141" s="232">
        <v>0</v>
      </c>
      <c r="F141" s="232">
        <v>0</v>
      </c>
      <c r="G141" s="232">
        <v>0</v>
      </c>
      <c r="H141" s="232">
        <v>0</v>
      </c>
      <c r="I141" s="232">
        <v>0</v>
      </c>
      <c r="J141" s="234">
        <v>0</v>
      </c>
      <c r="K141" s="232">
        <v>0</v>
      </c>
      <c r="L141" s="232">
        <v>0</v>
      </c>
      <c r="M141" s="232">
        <v>0</v>
      </c>
      <c r="N141" s="232">
        <v>0</v>
      </c>
      <c r="O141" s="232">
        <v>0</v>
      </c>
    </row>
    <row r="142" spans="1:15">
      <c r="A142" s="253" t="s">
        <v>102</v>
      </c>
      <c r="B142" s="253"/>
      <c r="C142" s="250" t="s">
        <v>139</v>
      </c>
      <c r="D142" s="231">
        <v>0</v>
      </c>
      <c r="E142" s="232">
        <v>0</v>
      </c>
      <c r="F142" s="232">
        <v>0</v>
      </c>
      <c r="G142" s="232">
        <v>0</v>
      </c>
      <c r="H142" s="232">
        <v>0</v>
      </c>
      <c r="I142" s="232">
        <v>0</v>
      </c>
      <c r="J142" s="234">
        <v>0</v>
      </c>
      <c r="K142" s="232">
        <v>0</v>
      </c>
      <c r="L142" s="232">
        <v>0</v>
      </c>
      <c r="M142" s="232">
        <v>0</v>
      </c>
      <c r="N142" s="232">
        <v>0</v>
      </c>
      <c r="O142" s="232">
        <v>0</v>
      </c>
    </row>
    <row r="143" spans="1:15">
      <c r="A143" s="253" t="s">
        <v>103</v>
      </c>
      <c r="B143" s="253"/>
      <c r="C143" s="250" t="s">
        <v>276</v>
      </c>
      <c r="D143" s="231">
        <v>0</v>
      </c>
      <c r="E143" s="232">
        <v>0</v>
      </c>
      <c r="F143" s="232">
        <v>0</v>
      </c>
      <c r="G143" s="232">
        <v>0</v>
      </c>
      <c r="H143" s="232">
        <v>0</v>
      </c>
      <c r="I143" s="232">
        <v>0</v>
      </c>
      <c r="J143" s="234">
        <v>0</v>
      </c>
      <c r="K143" s="232">
        <v>0</v>
      </c>
      <c r="L143" s="232">
        <v>0</v>
      </c>
      <c r="M143" s="232">
        <v>0</v>
      </c>
      <c r="N143" s="232">
        <v>0</v>
      </c>
      <c r="O143" s="232">
        <v>0</v>
      </c>
    </row>
    <row r="144" spans="1:15" ht="25.5">
      <c r="A144" s="253" t="s">
        <v>104</v>
      </c>
      <c r="B144" s="253"/>
      <c r="C144" s="250" t="s">
        <v>277</v>
      </c>
      <c r="D144" s="231">
        <v>0</v>
      </c>
      <c r="E144" s="232">
        <v>0</v>
      </c>
      <c r="F144" s="232">
        <v>0</v>
      </c>
      <c r="G144" s="232">
        <v>0</v>
      </c>
      <c r="H144" s="232">
        <v>0</v>
      </c>
      <c r="I144" s="232">
        <v>0</v>
      </c>
      <c r="J144" s="234">
        <v>0</v>
      </c>
      <c r="K144" s="232">
        <v>0</v>
      </c>
      <c r="L144" s="232">
        <v>0</v>
      </c>
      <c r="M144" s="232">
        <v>0</v>
      </c>
      <c r="N144" s="232">
        <v>0</v>
      </c>
      <c r="O144" s="232">
        <v>0</v>
      </c>
    </row>
    <row r="145" spans="1:15">
      <c r="A145" s="253" t="s">
        <v>105</v>
      </c>
      <c r="B145" s="253"/>
      <c r="C145" s="250" t="s">
        <v>274</v>
      </c>
      <c r="D145" s="231">
        <v>0</v>
      </c>
      <c r="E145" s="232">
        <v>0</v>
      </c>
      <c r="F145" s="232">
        <v>0</v>
      </c>
      <c r="G145" s="232">
        <v>0</v>
      </c>
      <c r="H145" s="232">
        <v>0</v>
      </c>
      <c r="I145" s="232">
        <v>0</v>
      </c>
      <c r="J145" s="234">
        <v>0</v>
      </c>
      <c r="K145" s="232">
        <v>0</v>
      </c>
      <c r="L145" s="232">
        <v>0</v>
      </c>
      <c r="M145" s="232">
        <v>0</v>
      </c>
      <c r="N145" s="232">
        <v>0</v>
      </c>
      <c r="O145" s="232">
        <v>0</v>
      </c>
    </row>
    <row r="146" spans="1:15" ht="25.5">
      <c r="A146" s="253" t="s">
        <v>59</v>
      </c>
      <c r="B146" s="253"/>
      <c r="C146" s="250" t="s">
        <v>67</v>
      </c>
      <c r="D146" s="231">
        <v>-18094964976</v>
      </c>
      <c r="E146" s="232">
        <v>-18094964976</v>
      </c>
      <c r="F146" s="232">
        <v>0</v>
      </c>
      <c r="G146" s="232">
        <v>0</v>
      </c>
      <c r="H146" s="232">
        <v>0</v>
      </c>
      <c r="I146" s="232">
        <v>0</v>
      </c>
      <c r="J146" s="234">
        <v>-105553519438</v>
      </c>
      <c r="K146" s="232">
        <v>-105553519438</v>
      </c>
      <c r="L146" s="232">
        <v>0</v>
      </c>
      <c r="M146" s="232">
        <v>0</v>
      </c>
      <c r="N146" s="232">
        <v>0</v>
      </c>
      <c r="O146" s="232">
        <v>0</v>
      </c>
    </row>
    <row r="147" spans="1:15" ht="25.5">
      <c r="A147" s="253">
        <v>1</v>
      </c>
      <c r="B147" s="253"/>
      <c r="C147" s="250" t="s">
        <v>278</v>
      </c>
      <c r="D147" s="231">
        <v>53106179496</v>
      </c>
      <c r="E147" s="232">
        <v>53106179496</v>
      </c>
      <c r="F147" s="232">
        <v>0</v>
      </c>
      <c r="G147" s="232">
        <v>0</v>
      </c>
      <c r="H147" s="232">
        <v>0</v>
      </c>
      <c r="I147" s="232">
        <v>0</v>
      </c>
      <c r="J147" s="234">
        <v>74495499079</v>
      </c>
      <c r="K147" s="232">
        <v>74495499079</v>
      </c>
      <c r="L147" s="232">
        <v>0</v>
      </c>
      <c r="M147" s="232">
        <v>0</v>
      </c>
      <c r="N147" s="232">
        <v>0</v>
      </c>
      <c r="O147" s="232">
        <v>0</v>
      </c>
    </row>
    <row r="148" spans="1:15">
      <c r="A148" s="253" t="s">
        <v>89</v>
      </c>
      <c r="B148" s="253" t="s">
        <v>192</v>
      </c>
      <c r="C148" s="250" t="s">
        <v>74</v>
      </c>
      <c r="D148" s="231">
        <v>508059188</v>
      </c>
      <c r="E148" s="232">
        <v>508059188</v>
      </c>
      <c r="F148" s="232">
        <v>0</v>
      </c>
      <c r="G148" s="232">
        <v>0</v>
      </c>
      <c r="H148" s="232">
        <v>0</v>
      </c>
      <c r="I148" s="232">
        <v>0</v>
      </c>
      <c r="J148" s="234">
        <v>1148516861</v>
      </c>
      <c r="K148" s="232">
        <v>1148516861</v>
      </c>
      <c r="L148" s="232">
        <v>0</v>
      </c>
      <c r="M148" s="232">
        <v>0</v>
      </c>
      <c r="N148" s="232">
        <v>0</v>
      </c>
      <c r="O148" s="232">
        <v>0</v>
      </c>
    </row>
    <row r="149" spans="1:15">
      <c r="A149" s="253" t="s">
        <v>91</v>
      </c>
      <c r="B149" s="253" t="s">
        <v>193</v>
      </c>
      <c r="C149" s="250" t="s">
        <v>73</v>
      </c>
      <c r="D149" s="231">
        <v>1238829760</v>
      </c>
      <c r="E149" s="232">
        <v>1238829760</v>
      </c>
      <c r="F149" s="232">
        <v>0</v>
      </c>
      <c r="G149" s="232">
        <v>0</v>
      </c>
      <c r="H149" s="232">
        <v>0</v>
      </c>
      <c r="I149" s="232">
        <v>0</v>
      </c>
      <c r="J149" s="234">
        <v>1873819485</v>
      </c>
      <c r="K149" s="232">
        <v>1873819485</v>
      </c>
      <c r="L149" s="232">
        <v>0</v>
      </c>
      <c r="M149" s="232">
        <v>0</v>
      </c>
      <c r="N149" s="232">
        <v>0</v>
      </c>
      <c r="O149" s="232">
        <v>0</v>
      </c>
    </row>
    <row r="150" spans="1:15" ht="25.5">
      <c r="A150" s="253" t="s">
        <v>92</v>
      </c>
      <c r="B150" s="261" t="s">
        <v>349</v>
      </c>
      <c r="C150" s="250" t="s">
        <v>140</v>
      </c>
      <c r="D150" s="231">
        <v>0</v>
      </c>
      <c r="E150" s="232">
        <v>0</v>
      </c>
      <c r="F150" s="232">
        <v>0</v>
      </c>
      <c r="G150" s="232">
        <v>0</v>
      </c>
      <c r="H150" s="232">
        <v>0</v>
      </c>
      <c r="I150" s="232">
        <v>0</v>
      </c>
      <c r="J150" s="234">
        <v>0</v>
      </c>
      <c r="K150" s="232">
        <v>0</v>
      </c>
      <c r="L150" s="232">
        <v>0</v>
      </c>
      <c r="M150" s="232">
        <v>0</v>
      </c>
      <c r="N150" s="232">
        <v>0</v>
      </c>
      <c r="O150" s="232">
        <v>0</v>
      </c>
    </row>
    <row r="151" spans="1:15" ht="25.5">
      <c r="A151" s="253" t="s">
        <v>93</v>
      </c>
      <c r="B151" s="253" t="s">
        <v>191</v>
      </c>
      <c r="C151" s="250" t="s">
        <v>141</v>
      </c>
      <c r="D151" s="231">
        <v>51354290548</v>
      </c>
      <c r="E151" s="232">
        <v>51354290548</v>
      </c>
      <c r="F151" s="232">
        <v>0</v>
      </c>
      <c r="G151" s="232">
        <v>0</v>
      </c>
      <c r="H151" s="232">
        <v>0</v>
      </c>
      <c r="I151" s="232">
        <v>0</v>
      </c>
      <c r="J151" s="234">
        <v>71406912733</v>
      </c>
      <c r="K151" s="232">
        <v>71406912733</v>
      </c>
      <c r="L151" s="232">
        <v>0</v>
      </c>
      <c r="M151" s="232">
        <v>0</v>
      </c>
      <c r="N151" s="232">
        <v>0</v>
      </c>
      <c r="O151" s="232">
        <v>0</v>
      </c>
    </row>
    <row r="152" spans="1:15" ht="38.25">
      <c r="A152" s="253" t="s">
        <v>94</v>
      </c>
      <c r="B152" s="253"/>
      <c r="C152" s="250" t="s">
        <v>142</v>
      </c>
      <c r="D152" s="231">
        <v>0</v>
      </c>
      <c r="E152" s="232">
        <v>0</v>
      </c>
      <c r="F152" s="232">
        <v>0</v>
      </c>
      <c r="G152" s="232">
        <v>0</v>
      </c>
      <c r="H152" s="232">
        <v>0</v>
      </c>
      <c r="I152" s="232">
        <v>0</v>
      </c>
      <c r="J152" s="234">
        <v>0</v>
      </c>
      <c r="K152" s="232">
        <v>0</v>
      </c>
      <c r="L152" s="232">
        <v>0</v>
      </c>
      <c r="M152" s="232">
        <v>0</v>
      </c>
      <c r="N152" s="232">
        <v>0</v>
      </c>
      <c r="O152" s="232">
        <v>0</v>
      </c>
    </row>
    <row r="153" spans="1:15" ht="25.5">
      <c r="A153" s="240"/>
      <c r="B153" s="240"/>
      <c r="C153" s="250" t="s">
        <v>279</v>
      </c>
      <c r="D153" s="231">
        <v>0</v>
      </c>
      <c r="E153" s="232">
        <v>0</v>
      </c>
      <c r="F153" s="232">
        <v>0</v>
      </c>
      <c r="G153" s="232">
        <v>0</v>
      </c>
      <c r="H153" s="232">
        <v>0</v>
      </c>
      <c r="I153" s="232">
        <v>0</v>
      </c>
      <c r="J153" s="234">
        <v>0</v>
      </c>
      <c r="K153" s="232">
        <v>0</v>
      </c>
      <c r="L153" s="232">
        <v>0</v>
      </c>
      <c r="M153" s="232">
        <v>0</v>
      </c>
      <c r="N153" s="232">
        <v>0</v>
      </c>
      <c r="O153" s="232">
        <v>0</v>
      </c>
    </row>
    <row r="154" spans="1:15" ht="25.5">
      <c r="A154" s="240"/>
      <c r="B154" s="240"/>
      <c r="C154" s="250" t="s">
        <v>280</v>
      </c>
      <c r="D154" s="231">
        <v>0</v>
      </c>
      <c r="E154" s="232">
        <v>0</v>
      </c>
      <c r="F154" s="232">
        <v>0</v>
      </c>
      <c r="G154" s="232">
        <v>0</v>
      </c>
      <c r="H154" s="232">
        <v>0</v>
      </c>
      <c r="I154" s="232">
        <v>0</v>
      </c>
      <c r="J154" s="234">
        <v>0</v>
      </c>
      <c r="K154" s="232">
        <v>0</v>
      </c>
      <c r="L154" s="232">
        <v>0</v>
      </c>
      <c r="M154" s="232">
        <v>0</v>
      </c>
      <c r="N154" s="232">
        <v>0</v>
      </c>
      <c r="O154" s="232">
        <v>0</v>
      </c>
    </row>
    <row r="155" spans="1:15" ht="25.5">
      <c r="A155" s="240"/>
      <c r="B155" s="240"/>
      <c r="C155" s="250" t="s">
        <v>281</v>
      </c>
      <c r="D155" s="231">
        <v>0</v>
      </c>
      <c r="E155" s="232">
        <v>0</v>
      </c>
      <c r="F155" s="232">
        <v>0</v>
      </c>
      <c r="G155" s="232">
        <v>0</v>
      </c>
      <c r="H155" s="232">
        <v>0</v>
      </c>
      <c r="I155" s="232">
        <v>0</v>
      </c>
      <c r="J155" s="234">
        <v>0</v>
      </c>
      <c r="K155" s="232">
        <v>0</v>
      </c>
      <c r="L155" s="232">
        <v>0</v>
      </c>
      <c r="M155" s="232">
        <v>0</v>
      </c>
      <c r="N155" s="232">
        <v>0</v>
      </c>
      <c r="O155" s="232">
        <v>0</v>
      </c>
    </row>
    <row r="156" spans="1:15">
      <c r="A156" s="240"/>
      <c r="B156" s="240"/>
      <c r="C156" s="250" t="s">
        <v>282</v>
      </c>
      <c r="D156" s="231">
        <v>0</v>
      </c>
      <c r="E156" s="232">
        <v>0</v>
      </c>
      <c r="F156" s="232">
        <v>0</v>
      </c>
      <c r="G156" s="232">
        <v>0</v>
      </c>
      <c r="H156" s="232">
        <v>0</v>
      </c>
      <c r="I156" s="232">
        <v>0</v>
      </c>
      <c r="J156" s="234">
        <v>0</v>
      </c>
      <c r="K156" s="232">
        <v>0</v>
      </c>
      <c r="L156" s="232">
        <v>0</v>
      </c>
      <c r="M156" s="232">
        <v>0</v>
      </c>
      <c r="N156" s="232">
        <v>0</v>
      </c>
      <c r="O156" s="232">
        <v>0</v>
      </c>
    </row>
    <row r="157" spans="1:15" ht="25.5">
      <c r="A157" s="253" t="s">
        <v>95</v>
      </c>
      <c r="B157" s="253" t="s">
        <v>339</v>
      </c>
      <c r="C157" s="250" t="s">
        <v>283</v>
      </c>
      <c r="D157" s="231">
        <v>0</v>
      </c>
      <c r="E157" s="232">
        <v>0</v>
      </c>
      <c r="F157" s="232">
        <v>0</v>
      </c>
      <c r="G157" s="232">
        <v>0</v>
      </c>
      <c r="H157" s="232">
        <v>0</v>
      </c>
      <c r="I157" s="232">
        <v>0</v>
      </c>
      <c r="J157" s="234">
        <v>0</v>
      </c>
      <c r="K157" s="232">
        <v>0</v>
      </c>
      <c r="L157" s="232">
        <v>0</v>
      </c>
      <c r="M157" s="232">
        <v>0</v>
      </c>
      <c r="N157" s="232">
        <v>0</v>
      </c>
      <c r="O157" s="232">
        <v>0</v>
      </c>
    </row>
    <row r="158" spans="1:15">
      <c r="A158" s="253" t="s">
        <v>96</v>
      </c>
      <c r="B158" s="253" t="s">
        <v>194</v>
      </c>
      <c r="C158" s="250" t="s">
        <v>34</v>
      </c>
      <c r="D158" s="231">
        <v>5000000</v>
      </c>
      <c r="E158" s="232">
        <v>5000000</v>
      </c>
      <c r="F158" s="232">
        <v>0</v>
      </c>
      <c r="G158" s="232">
        <v>0</v>
      </c>
      <c r="H158" s="232">
        <v>0</v>
      </c>
      <c r="I158" s="232">
        <v>0</v>
      </c>
      <c r="J158" s="234">
        <v>66250000</v>
      </c>
      <c r="K158" s="232">
        <v>66250000</v>
      </c>
      <c r="L158" s="232">
        <v>0</v>
      </c>
      <c r="M158" s="232">
        <v>0</v>
      </c>
      <c r="N158" s="232">
        <v>0</v>
      </c>
      <c r="O158" s="232">
        <v>0</v>
      </c>
    </row>
    <row r="159" spans="1:15">
      <c r="A159" s="253">
        <v>2</v>
      </c>
      <c r="B159" s="253" t="s">
        <v>195</v>
      </c>
      <c r="C159" s="250" t="s">
        <v>71</v>
      </c>
      <c r="D159" s="231">
        <v>-71201144472</v>
      </c>
      <c r="E159" s="232">
        <v>-71201144472</v>
      </c>
      <c r="F159" s="232">
        <v>0</v>
      </c>
      <c r="G159" s="232">
        <v>0</v>
      </c>
      <c r="H159" s="232">
        <v>0</v>
      </c>
      <c r="I159" s="232">
        <v>0</v>
      </c>
      <c r="J159" s="234">
        <v>-180049018517</v>
      </c>
      <c r="K159" s="232">
        <v>-180049018517</v>
      </c>
      <c r="L159" s="232">
        <v>0</v>
      </c>
      <c r="M159" s="232">
        <v>0</v>
      </c>
      <c r="N159" s="232">
        <v>0</v>
      </c>
      <c r="O159" s="232">
        <v>0</v>
      </c>
    </row>
    <row r="160" spans="1:15">
      <c r="A160" s="253" t="s">
        <v>60</v>
      </c>
      <c r="B160" s="253"/>
      <c r="C160" s="250" t="s">
        <v>284</v>
      </c>
      <c r="D160" s="231">
        <v>0</v>
      </c>
      <c r="E160" s="232">
        <v>0</v>
      </c>
      <c r="F160" s="232">
        <v>0</v>
      </c>
      <c r="G160" s="232">
        <v>0</v>
      </c>
      <c r="H160" s="232">
        <v>0</v>
      </c>
      <c r="I160" s="232">
        <v>0</v>
      </c>
      <c r="J160" s="234">
        <v>0</v>
      </c>
      <c r="K160" s="232">
        <v>0</v>
      </c>
      <c r="L160" s="232">
        <v>0</v>
      </c>
      <c r="M160" s="232">
        <v>0</v>
      </c>
      <c r="N160" s="232">
        <v>0</v>
      </c>
      <c r="O160" s="232">
        <v>0</v>
      </c>
    </row>
    <row r="161" spans="1:15" ht="25.5">
      <c r="A161" s="253" t="s">
        <v>61</v>
      </c>
      <c r="B161" s="253" t="s">
        <v>296</v>
      </c>
      <c r="C161" s="250" t="s">
        <v>174</v>
      </c>
      <c r="D161" s="231">
        <v>0</v>
      </c>
      <c r="E161" s="232">
        <v>0</v>
      </c>
      <c r="F161" s="232">
        <v>0</v>
      </c>
      <c r="G161" s="232">
        <v>0</v>
      </c>
      <c r="H161" s="232">
        <v>0</v>
      </c>
      <c r="I161" s="232">
        <v>0</v>
      </c>
      <c r="J161" s="234">
        <v>0</v>
      </c>
      <c r="K161" s="232">
        <v>0</v>
      </c>
      <c r="L161" s="232">
        <v>0</v>
      </c>
      <c r="M161" s="232">
        <v>0</v>
      </c>
      <c r="N161" s="232">
        <v>0</v>
      </c>
      <c r="O161" s="232">
        <v>0</v>
      </c>
    </row>
    <row r="162" spans="1:15" ht="38.25">
      <c r="A162" s="253">
        <v>1</v>
      </c>
      <c r="B162" s="253"/>
      <c r="C162" s="250" t="s">
        <v>143</v>
      </c>
      <c r="D162" s="231">
        <v>0</v>
      </c>
      <c r="E162" s="232">
        <v>0</v>
      </c>
      <c r="F162" s="232">
        <v>0</v>
      </c>
      <c r="G162" s="232">
        <v>0</v>
      </c>
      <c r="H162" s="232">
        <v>0</v>
      </c>
      <c r="I162" s="232">
        <v>0</v>
      </c>
      <c r="J162" s="234">
        <v>0</v>
      </c>
      <c r="K162" s="232">
        <v>0</v>
      </c>
      <c r="L162" s="232">
        <v>0</v>
      </c>
      <c r="M162" s="232">
        <v>0</v>
      </c>
      <c r="N162" s="232">
        <v>0</v>
      </c>
      <c r="O162" s="232">
        <v>0</v>
      </c>
    </row>
    <row r="163" spans="1:15" ht="25.5">
      <c r="A163" s="253">
        <v>2</v>
      </c>
      <c r="B163" s="253"/>
      <c r="C163" s="250" t="s">
        <v>144</v>
      </c>
      <c r="D163" s="231">
        <v>0</v>
      </c>
      <c r="E163" s="232">
        <v>0</v>
      </c>
      <c r="F163" s="232">
        <v>0</v>
      </c>
      <c r="G163" s="232">
        <v>0</v>
      </c>
      <c r="H163" s="232">
        <v>0</v>
      </c>
      <c r="I163" s="232">
        <v>0</v>
      </c>
      <c r="J163" s="234">
        <v>0</v>
      </c>
      <c r="K163" s="232">
        <v>0</v>
      </c>
      <c r="L163" s="232">
        <v>0</v>
      </c>
      <c r="M163" s="232">
        <v>0</v>
      </c>
      <c r="N163" s="232">
        <v>0</v>
      </c>
      <c r="O163" s="232">
        <v>0</v>
      </c>
    </row>
    <row r="164" spans="1:15" ht="51">
      <c r="A164" s="253" t="s">
        <v>63</v>
      </c>
      <c r="B164" s="253"/>
      <c r="C164" s="250" t="s">
        <v>285</v>
      </c>
      <c r="D164" s="231">
        <v>0</v>
      </c>
      <c r="E164" s="232">
        <v>0</v>
      </c>
      <c r="F164" s="232">
        <v>0</v>
      </c>
      <c r="G164" s="232">
        <v>0</v>
      </c>
      <c r="H164" s="232">
        <v>0</v>
      </c>
      <c r="I164" s="232">
        <v>0</v>
      </c>
      <c r="J164" s="234">
        <v>0</v>
      </c>
      <c r="K164" s="232">
        <v>0</v>
      </c>
      <c r="L164" s="232">
        <v>0</v>
      </c>
      <c r="M164" s="232">
        <v>0</v>
      </c>
      <c r="N164" s="232">
        <v>0</v>
      </c>
      <c r="O164" s="232">
        <v>0</v>
      </c>
    </row>
    <row r="165" spans="1:15" ht="25.5">
      <c r="A165" s="253">
        <v>1</v>
      </c>
      <c r="B165" s="253"/>
      <c r="C165" s="250" t="s">
        <v>286</v>
      </c>
      <c r="D165" s="231">
        <v>0</v>
      </c>
      <c r="E165" s="232">
        <v>0</v>
      </c>
      <c r="F165" s="232">
        <v>0</v>
      </c>
      <c r="G165" s="232">
        <v>0</v>
      </c>
      <c r="H165" s="232">
        <v>0</v>
      </c>
      <c r="I165" s="232">
        <v>0</v>
      </c>
      <c r="J165" s="234">
        <v>0</v>
      </c>
      <c r="K165" s="232">
        <v>0</v>
      </c>
      <c r="L165" s="232">
        <v>0</v>
      </c>
      <c r="M165" s="232">
        <v>0</v>
      </c>
      <c r="N165" s="232">
        <v>0</v>
      </c>
      <c r="O165" s="232">
        <v>0</v>
      </c>
    </row>
    <row r="166" spans="1:15" ht="15" customHeight="1">
      <c r="A166" s="253" t="s">
        <v>89</v>
      </c>
      <c r="B166" s="253"/>
      <c r="C166" s="250" t="s">
        <v>145</v>
      </c>
      <c r="D166" s="231">
        <v>0</v>
      </c>
      <c r="E166" s="232">
        <v>0</v>
      </c>
      <c r="F166" s="232">
        <v>0</v>
      </c>
      <c r="G166" s="232">
        <v>0</v>
      </c>
      <c r="H166" s="232">
        <v>0</v>
      </c>
      <c r="I166" s="232">
        <v>0</v>
      </c>
      <c r="J166" s="234">
        <v>0</v>
      </c>
      <c r="K166" s="232">
        <v>0</v>
      </c>
      <c r="L166" s="232">
        <v>0</v>
      </c>
      <c r="M166" s="232">
        <v>0</v>
      </c>
      <c r="N166" s="232">
        <v>0</v>
      </c>
      <c r="O166" s="232">
        <v>0</v>
      </c>
    </row>
    <row r="167" spans="1:15">
      <c r="A167" s="253" t="s">
        <v>91</v>
      </c>
      <c r="B167" s="253"/>
      <c r="C167" s="250" t="s">
        <v>146</v>
      </c>
      <c r="D167" s="231">
        <v>0</v>
      </c>
      <c r="E167" s="232">
        <v>0</v>
      </c>
      <c r="F167" s="232">
        <v>0</v>
      </c>
      <c r="G167" s="232">
        <v>0</v>
      </c>
      <c r="H167" s="232">
        <v>0</v>
      </c>
      <c r="I167" s="232">
        <v>0</v>
      </c>
      <c r="J167" s="234">
        <v>0</v>
      </c>
      <c r="K167" s="232">
        <v>0</v>
      </c>
      <c r="L167" s="232">
        <v>0</v>
      </c>
      <c r="M167" s="232">
        <v>0</v>
      </c>
      <c r="N167" s="232">
        <v>0</v>
      </c>
      <c r="O167" s="232">
        <v>0</v>
      </c>
    </row>
    <row r="168" spans="1:15" ht="25.5">
      <c r="A168" s="253">
        <v>2</v>
      </c>
      <c r="B168" s="253"/>
      <c r="C168" s="250" t="s">
        <v>147</v>
      </c>
      <c r="D168" s="231">
        <v>0</v>
      </c>
      <c r="E168" s="232">
        <v>0</v>
      </c>
      <c r="F168" s="232">
        <v>0</v>
      </c>
      <c r="G168" s="232">
        <v>0</v>
      </c>
      <c r="H168" s="232">
        <v>0</v>
      </c>
      <c r="I168" s="232">
        <v>0</v>
      </c>
      <c r="J168" s="234">
        <v>0</v>
      </c>
      <c r="K168" s="232">
        <v>0</v>
      </c>
      <c r="L168" s="232">
        <v>0</v>
      </c>
      <c r="M168" s="232">
        <v>0</v>
      </c>
      <c r="N168" s="232">
        <v>0</v>
      </c>
      <c r="O168" s="232">
        <v>0</v>
      </c>
    </row>
    <row r="169" spans="1:15">
      <c r="A169" s="253" t="s">
        <v>148</v>
      </c>
      <c r="B169" s="253"/>
      <c r="C169" s="250" t="s">
        <v>149</v>
      </c>
      <c r="D169" s="231">
        <v>0</v>
      </c>
      <c r="E169" s="232">
        <v>0</v>
      </c>
      <c r="F169" s="232">
        <v>0</v>
      </c>
      <c r="G169" s="232">
        <v>0</v>
      </c>
      <c r="H169" s="232">
        <v>0</v>
      </c>
      <c r="I169" s="232">
        <v>0</v>
      </c>
      <c r="J169" s="234">
        <v>0</v>
      </c>
      <c r="K169" s="232">
        <v>0</v>
      </c>
      <c r="L169" s="232">
        <v>0</v>
      </c>
      <c r="M169" s="232">
        <v>0</v>
      </c>
      <c r="N169" s="232">
        <v>0</v>
      </c>
      <c r="O169" s="232">
        <v>0</v>
      </c>
    </row>
    <row r="170" spans="1:15" ht="25.5">
      <c r="A170" s="253" t="s">
        <v>150</v>
      </c>
      <c r="B170" s="253"/>
      <c r="C170" s="250" t="s">
        <v>287</v>
      </c>
      <c r="D170" s="231">
        <v>0</v>
      </c>
      <c r="E170" s="232">
        <v>0</v>
      </c>
      <c r="F170" s="232">
        <v>0</v>
      </c>
      <c r="G170" s="232">
        <v>0</v>
      </c>
      <c r="H170" s="232">
        <v>0</v>
      </c>
      <c r="I170" s="232">
        <v>0</v>
      </c>
      <c r="J170" s="234">
        <v>0</v>
      </c>
      <c r="K170" s="232">
        <v>0</v>
      </c>
      <c r="L170" s="232">
        <v>0</v>
      </c>
      <c r="M170" s="232">
        <v>0</v>
      </c>
      <c r="N170" s="232">
        <v>0</v>
      </c>
      <c r="O170" s="232">
        <v>0</v>
      </c>
    </row>
    <row r="171" spans="1:15" ht="38.25">
      <c r="A171" s="240"/>
      <c r="B171" s="240"/>
      <c r="C171" s="250" t="s">
        <v>288</v>
      </c>
      <c r="D171" s="231">
        <v>0</v>
      </c>
      <c r="E171" s="232">
        <v>0</v>
      </c>
      <c r="F171" s="232">
        <v>0</v>
      </c>
      <c r="G171" s="232">
        <v>0</v>
      </c>
      <c r="H171" s="232">
        <v>0</v>
      </c>
      <c r="I171" s="232">
        <v>0</v>
      </c>
      <c r="J171" s="234">
        <v>0</v>
      </c>
      <c r="K171" s="232">
        <v>0</v>
      </c>
      <c r="L171" s="232">
        <v>0</v>
      </c>
      <c r="M171" s="232">
        <v>0</v>
      </c>
      <c r="N171" s="232">
        <v>0</v>
      </c>
      <c r="O171" s="232">
        <v>0</v>
      </c>
    </row>
    <row r="172" spans="1:15" ht="25.5">
      <c r="A172" s="253" t="s">
        <v>57</v>
      </c>
      <c r="B172" s="253"/>
      <c r="C172" s="250" t="s">
        <v>153</v>
      </c>
      <c r="D172" s="231">
        <v>3561000000</v>
      </c>
      <c r="E172" s="232">
        <v>0</v>
      </c>
      <c r="F172" s="232">
        <v>3561000000</v>
      </c>
      <c r="G172" s="232">
        <v>3561000000</v>
      </c>
      <c r="H172" s="232">
        <v>0</v>
      </c>
      <c r="I172" s="232">
        <v>0</v>
      </c>
      <c r="J172" s="234">
        <v>3561000000</v>
      </c>
      <c r="K172" s="232">
        <v>0</v>
      </c>
      <c r="L172" s="232">
        <v>3561000000</v>
      </c>
      <c r="M172" s="232">
        <v>3561000000</v>
      </c>
      <c r="N172" s="232">
        <v>0</v>
      </c>
      <c r="O172" s="232">
        <v>0</v>
      </c>
    </row>
    <row r="173" spans="1:15">
      <c r="A173" s="253" t="s">
        <v>24</v>
      </c>
      <c r="B173" s="253"/>
      <c r="C173" s="250" t="s">
        <v>289</v>
      </c>
      <c r="D173" s="231">
        <v>3561000000</v>
      </c>
      <c r="E173" s="232">
        <v>0</v>
      </c>
      <c r="F173" s="232">
        <v>3561000000</v>
      </c>
      <c r="G173" s="232">
        <v>3561000000</v>
      </c>
      <c r="H173" s="232">
        <v>0</v>
      </c>
      <c r="I173" s="232">
        <v>0</v>
      </c>
      <c r="J173" s="234">
        <v>3561000000</v>
      </c>
      <c r="K173" s="232">
        <v>0</v>
      </c>
      <c r="L173" s="232">
        <v>3561000000</v>
      </c>
      <c r="M173" s="232">
        <v>3561000000</v>
      </c>
      <c r="N173" s="232">
        <v>0</v>
      </c>
      <c r="O173" s="232">
        <v>0</v>
      </c>
    </row>
    <row r="174" spans="1:15" ht="38.25">
      <c r="A174" s="240"/>
      <c r="B174" s="240"/>
      <c r="C174" s="250" t="s">
        <v>290</v>
      </c>
      <c r="D174" s="231">
        <v>3561000000</v>
      </c>
      <c r="E174" s="232">
        <v>0</v>
      </c>
      <c r="F174" s="232">
        <v>3561000000</v>
      </c>
      <c r="G174" s="232">
        <v>3561000000</v>
      </c>
      <c r="H174" s="232">
        <v>0</v>
      </c>
      <c r="I174" s="232">
        <v>0</v>
      </c>
      <c r="J174" s="234">
        <v>3561000000</v>
      </c>
      <c r="K174" s="232">
        <v>0</v>
      </c>
      <c r="L174" s="232">
        <v>3561000000</v>
      </c>
      <c r="M174" s="232">
        <v>3561000000</v>
      </c>
      <c r="N174" s="232">
        <v>0</v>
      </c>
      <c r="O174" s="232">
        <v>0</v>
      </c>
    </row>
    <row r="175" spans="1:15">
      <c r="A175" s="253" t="s">
        <v>55</v>
      </c>
      <c r="B175" s="253"/>
      <c r="C175" s="250" t="s">
        <v>291</v>
      </c>
      <c r="D175" s="231">
        <v>0</v>
      </c>
      <c r="E175" s="232">
        <v>0</v>
      </c>
      <c r="F175" s="232">
        <v>0</v>
      </c>
      <c r="G175" s="232">
        <v>0</v>
      </c>
      <c r="H175" s="232">
        <v>0</v>
      </c>
      <c r="I175" s="232">
        <v>0</v>
      </c>
      <c r="J175" s="234">
        <v>0</v>
      </c>
      <c r="K175" s="232">
        <v>0</v>
      </c>
      <c r="L175" s="232">
        <v>0</v>
      </c>
      <c r="M175" s="232">
        <v>0</v>
      </c>
      <c r="N175" s="232">
        <v>0</v>
      </c>
      <c r="O175" s="232">
        <v>0</v>
      </c>
    </row>
    <row r="176" spans="1:15">
      <c r="A176" s="253" t="s">
        <v>59</v>
      </c>
      <c r="B176" s="253"/>
      <c r="C176" s="250" t="s">
        <v>154</v>
      </c>
      <c r="D176" s="231">
        <v>0</v>
      </c>
      <c r="E176" s="232">
        <v>0</v>
      </c>
      <c r="F176" s="232">
        <v>0</v>
      </c>
      <c r="G176" s="232">
        <v>0</v>
      </c>
      <c r="H176" s="232">
        <v>0</v>
      </c>
      <c r="I176" s="232">
        <v>0</v>
      </c>
      <c r="J176" s="234">
        <v>0</v>
      </c>
      <c r="K176" s="232">
        <v>0</v>
      </c>
      <c r="L176" s="232">
        <v>0</v>
      </c>
      <c r="M176" s="232">
        <v>0</v>
      </c>
      <c r="N176" s="232">
        <v>0</v>
      </c>
      <c r="O176" s="232">
        <v>0</v>
      </c>
    </row>
    <row r="177" spans="1:15" ht="38.25">
      <c r="A177" s="253">
        <v>1</v>
      </c>
      <c r="B177" s="253"/>
      <c r="C177" s="250" t="s">
        <v>292</v>
      </c>
      <c r="D177" s="231">
        <v>0</v>
      </c>
      <c r="E177" s="232">
        <v>0</v>
      </c>
      <c r="F177" s="232">
        <v>0</v>
      </c>
      <c r="G177" s="232">
        <v>0</v>
      </c>
      <c r="H177" s="232">
        <v>0</v>
      </c>
      <c r="I177" s="232">
        <v>0</v>
      </c>
      <c r="J177" s="234">
        <v>0</v>
      </c>
      <c r="K177" s="232">
        <v>0</v>
      </c>
      <c r="L177" s="232">
        <v>0</v>
      </c>
      <c r="M177" s="232">
        <v>0</v>
      </c>
      <c r="N177" s="232">
        <v>0</v>
      </c>
      <c r="O177" s="232">
        <v>0</v>
      </c>
    </row>
    <row r="178" spans="1:15">
      <c r="A178" s="253">
        <v>2</v>
      </c>
      <c r="B178" s="253"/>
      <c r="C178" s="250" t="s">
        <v>155</v>
      </c>
      <c r="D178" s="231">
        <v>0</v>
      </c>
      <c r="E178" s="232">
        <v>0</v>
      </c>
      <c r="F178" s="232">
        <v>0</v>
      </c>
      <c r="G178" s="232">
        <v>0</v>
      </c>
      <c r="H178" s="232">
        <v>0</v>
      </c>
      <c r="I178" s="232">
        <v>0</v>
      </c>
      <c r="J178" s="234">
        <v>0</v>
      </c>
      <c r="K178" s="232">
        <v>0</v>
      </c>
      <c r="L178" s="232">
        <v>0</v>
      </c>
      <c r="M178" s="232">
        <v>0</v>
      </c>
      <c r="N178" s="232">
        <v>0</v>
      </c>
      <c r="O178" s="232">
        <v>0</v>
      </c>
    </row>
    <row r="179" spans="1:15" ht="25.5">
      <c r="A179" s="253" t="s">
        <v>58</v>
      </c>
      <c r="B179" s="253"/>
      <c r="C179" s="250" t="s">
        <v>156</v>
      </c>
      <c r="D179" s="231">
        <v>117359198189</v>
      </c>
      <c r="E179" s="232">
        <v>0</v>
      </c>
      <c r="F179" s="232">
        <v>117359198189</v>
      </c>
      <c r="G179" s="232">
        <v>814496723</v>
      </c>
      <c r="H179" s="232">
        <v>80699813000</v>
      </c>
      <c r="I179" s="232">
        <v>35844888466</v>
      </c>
      <c r="J179" s="234">
        <v>1999601447948</v>
      </c>
      <c r="K179" s="232">
        <v>0</v>
      </c>
      <c r="L179" s="232">
        <v>1999601447948</v>
      </c>
      <c r="M179" s="232">
        <v>1252817329000</v>
      </c>
      <c r="N179" s="232">
        <v>621225000000</v>
      </c>
      <c r="O179" s="232">
        <v>125559118948</v>
      </c>
    </row>
    <row r="180" spans="1:15" ht="25.5">
      <c r="A180" s="253" t="s">
        <v>24</v>
      </c>
      <c r="B180" s="253"/>
      <c r="C180" s="250" t="s">
        <v>157</v>
      </c>
      <c r="D180" s="231">
        <v>116544888466</v>
      </c>
      <c r="E180" s="232">
        <v>0</v>
      </c>
      <c r="F180" s="232">
        <v>116544888466</v>
      </c>
      <c r="G180" s="232">
        <v>0</v>
      </c>
      <c r="H180" s="232">
        <v>80700000000</v>
      </c>
      <c r="I180" s="232">
        <v>35844888466</v>
      </c>
      <c r="J180" s="234">
        <v>1996596118948</v>
      </c>
      <c r="K180" s="232">
        <v>0</v>
      </c>
      <c r="L180" s="232">
        <v>1996596118948</v>
      </c>
      <c r="M180" s="232">
        <v>1249812000000</v>
      </c>
      <c r="N180" s="232">
        <v>621225000000</v>
      </c>
      <c r="O180" s="232">
        <v>125559118948</v>
      </c>
    </row>
    <row r="181" spans="1:15">
      <c r="A181" s="253">
        <v>1</v>
      </c>
      <c r="B181" s="253"/>
      <c r="C181" s="250" t="s">
        <v>158</v>
      </c>
      <c r="D181" s="231">
        <v>108345658916</v>
      </c>
      <c r="E181" s="232">
        <v>0</v>
      </c>
      <c r="F181" s="232">
        <v>108345658916</v>
      </c>
      <c r="G181" s="232">
        <v>0</v>
      </c>
      <c r="H181" s="232">
        <v>75700000000</v>
      </c>
      <c r="I181" s="232">
        <v>32645658916</v>
      </c>
      <c r="J181" s="234">
        <v>1576496825748</v>
      </c>
      <c r="K181" s="232">
        <v>0</v>
      </c>
      <c r="L181" s="232">
        <v>1576496825748</v>
      </c>
      <c r="M181" s="232">
        <v>981278000000</v>
      </c>
      <c r="N181" s="232">
        <v>488899000000</v>
      </c>
      <c r="O181" s="232">
        <v>106319825748</v>
      </c>
    </row>
    <row r="182" spans="1:15">
      <c r="A182" s="253">
        <v>2</v>
      </c>
      <c r="B182" s="253"/>
      <c r="C182" s="250" t="s">
        <v>159</v>
      </c>
      <c r="D182" s="231">
        <v>8199229550</v>
      </c>
      <c r="E182" s="232">
        <v>0</v>
      </c>
      <c r="F182" s="232">
        <v>8199229550</v>
      </c>
      <c r="G182" s="232">
        <v>0</v>
      </c>
      <c r="H182" s="232">
        <v>5000000000</v>
      </c>
      <c r="I182" s="232">
        <v>3199229550</v>
      </c>
      <c r="J182" s="234">
        <v>420099293200</v>
      </c>
      <c r="K182" s="232">
        <v>0</v>
      </c>
      <c r="L182" s="232">
        <v>420099293200</v>
      </c>
      <c r="M182" s="232">
        <v>268534000000</v>
      </c>
      <c r="N182" s="232">
        <v>132326000000</v>
      </c>
      <c r="O182" s="232">
        <v>19239293200</v>
      </c>
    </row>
    <row r="183" spans="1:15" ht="38.25">
      <c r="A183" s="253" t="s">
        <v>98</v>
      </c>
      <c r="B183" s="253"/>
      <c r="C183" s="250" t="s">
        <v>160</v>
      </c>
      <c r="D183" s="231">
        <v>8199229550</v>
      </c>
      <c r="E183" s="232">
        <v>0</v>
      </c>
      <c r="F183" s="232">
        <v>8199229550</v>
      </c>
      <c r="G183" s="232">
        <v>0</v>
      </c>
      <c r="H183" s="232">
        <v>5000000000</v>
      </c>
      <c r="I183" s="232">
        <v>3199229550</v>
      </c>
      <c r="J183" s="234">
        <v>420099293200</v>
      </c>
      <c r="K183" s="232">
        <v>0</v>
      </c>
      <c r="L183" s="232">
        <v>420099293200</v>
      </c>
      <c r="M183" s="232">
        <v>268534000000</v>
      </c>
      <c r="N183" s="232">
        <v>132326000000</v>
      </c>
      <c r="O183" s="232">
        <v>19239293200</v>
      </c>
    </row>
    <row r="184" spans="1:15" ht="38.25">
      <c r="A184" s="253" t="s">
        <v>99</v>
      </c>
      <c r="B184" s="253"/>
      <c r="C184" s="250" t="s">
        <v>161</v>
      </c>
      <c r="D184" s="231">
        <v>0</v>
      </c>
      <c r="E184" s="232">
        <v>0</v>
      </c>
      <c r="F184" s="232">
        <v>0</v>
      </c>
      <c r="G184" s="232">
        <v>0</v>
      </c>
      <c r="H184" s="232">
        <v>0</v>
      </c>
      <c r="I184" s="232">
        <v>0</v>
      </c>
      <c r="J184" s="234">
        <v>0</v>
      </c>
      <c r="K184" s="232">
        <v>0</v>
      </c>
      <c r="L184" s="232">
        <v>0</v>
      </c>
      <c r="M184" s="232">
        <v>0</v>
      </c>
      <c r="N184" s="232">
        <v>0</v>
      </c>
      <c r="O184" s="232">
        <v>0</v>
      </c>
    </row>
    <row r="185" spans="1:15" ht="25.5">
      <c r="A185" s="253" t="s">
        <v>55</v>
      </c>
      <c r="B185" s="253"/>
      <c r="C185" s="250" t="s">
        <v>162</v>
      </c>
      <c r="D185" s="231">
        <v>814309723</v>
      </c>
      <c r="E185" s="232">
        <v>0</v>
      </c>
      <c r="F185" s="232">
        <v>814309723</v>
      </c>
      <c r="G185" s="232">
        <v>814496723</v>
      </c>
      <c r="H185" s="232">
        <v>-187</v>
      </c>
      <c r="I185" s="232">
        <v>0</v>
      </c>
      <c r="J185" s="234">
        <v>3005329000</v>
      </c>
      <c r="K185" s="232">
        <v>0</v>
      </c>
      <c r="L185" s="232">
        <v>3005329000</v>
      </c>
      <c r="M185" s="232">
        <v>3005329000</v>
      </c>
      <c r="N185" s="232">
        <v>0</v>
      </c>
      <c r="O185" s="232">
        <v>0</v>
      </c>
    </row>
    <row r="186" spans="1:15" ht="25.5">
      <c r="A186" s="253" t="s">
        <v>59</v>
      </c>
      <c r="B186" s="253"/>
      <c r="C186" s="250" t="s">
        <v>293</v>
      </c>
      <c r="D186" s="231">
        <v>0</v>
      </c>
      <c r="E186" s="232">
        <v>0</v>
      </c>
      <c r="F186" s="232">
        <v>0</v>
      </c>
      <c r="G186" s="232">
        <v>0</v>
      </c>
      <c r="H186" s="232">
        <v>0</v>
      </c>
      <c r="I186" s="232">
        <v>0</v>
      </c>
      <c r="J186" s="234">
        <v>0</v>
      </c>
      <c r="K186" s="232">
        <v>0</v>
      </c>
      <c r="L186" s="232">
        <v>0</v>
      </c>
      <c r="M186" s="232">
        <v>0</v>
      </c>
      <c r="N186" s="232">
        <v>0</v>
      </c>
      <c r="O186" s="232">
        <v>0</v>
      </c>
    </row>
    <row r="187" spans="1:15" ht="25.5">
      <c r="A187" s="253" t="s">
        <v>60</v>
      </c>
      <c r="B187" s="253"/>
      <c r="C187" s="250" t="s">
        <v>294</v>
      </c>
      <c r="D187" s="231">
        <v>0</v>
      </c>
      <c r="E187" s="232">
        <v>0</v>
      </c>
      <c r="F187" s="232">
        <v>0</v>
      </c>
      <c r="G187" s="232">
        <v>0</v>
      </c>
      <c r="H187" s="232">
        <v>0</v>
      </c>
      <c r="I187" s="232">
        <v>0</v>
      </c>
      <c r="J187" s="234">
        <v>0</v>
      </c>
      <c r="K187" s="232">
        <v>0</v>
      </c>
      <c r="L187" s="232">
        <v>0</v>
      </c>
      <c r="M187" s="232">
        <v>0</v>
      </c>
      <c r="N187" s="232">
        <v>0</v>
      </c>
      <c r="O187" s="232">
        <v>0</v>
      </c>
    </row>
    <row r="188" spans="1:15" ht="38.25">
      <c r="A188" s="240"/>
      <c r="B188" s="240"/>
      <c r="C188" s="250" t="s">
        <v>152</v>
      </c>
      <c r="D188" s="231">
        <v>0</v>
      </c>
      <c r="E188" s="232">
        <v>0</v>
      </c>
      <c r="F188" s="232">
        <v>0</v>
      </c>
      <c r="G188" s="232">
        <v>0</v>
      </c>
      <c r="H188" s="232">
        <v>0</v>
      </c>
      <c r="I188" s="232">
        <v>0</v>
      </c>
      <c r="J188" s="234">
        <v>0</v>
      </c>
      <c r="K188" s="232">
        <v>0</v>
      </c>
      <c r="L188" s="232">
        <v>0</v>
      </c>
      <c r="M188" s="232">
        <v>0</v>
      </c>
      <c r="N188" s="232">
        <v>0</v>
      </c>
      <c r="O188" s="232">
        <v>0</v>
      </c>
    </row>
    <row r="189" spans="1:15">
      <c r="A189" s="253" t="s">
        <v>163</v>
      </c>
      <c r="B189" s="253"/>
      <c r="C189" s="250" t="s">
        <v>295</v>
      </c>
      <c r="D189" s="231">
        <v>652711093202</v>
      </c>
      <c r="E189" s="232">
        <v>0</v>
      </c>
      <c r="F189" s="232">
        <v>652711093202</v>
      </c>
      <c r="G189" s="232">
        <v>0</v>
      </c>
      <c r="H189" s="232">
        <v>624239477166</v>
      </c>
      <c r="I189" s="232">
        <v>28471616036</v>
      </c>
      <c r="J189" s="234">
        <v>662266396186</v>
      </c>
      <c r="K189" s="232">
        <v>0</v>
      </c>
      <c r="L189" s="232">
        <v>662266396186</v>
      </c>
      <c r="M189" s="232">
        <v>0</v>
      </c>
      <c r="N189" s="232">
        <v>624239477166</v>
      </c>
      <c r="O189" s="232">
        <v>38026919020</v>
      </c>
    </row>
    <row r="190" spans="1:15">
      <c r="A190" s="253" t="s">
        <v>24</v>
      </c>
      <c r="B190" s="253"/>
      <c r="C190" s="250" t="s">
        <v>164</v>
      </c>
      <c r="D190" s="231">
        <v>652711093202</v>
      </c>
      <c r="E190" s="232">
        <v>0</v>
      </c>
      <c r="F190" s="232">
        <v>652711093202</v>
      </c>
      <c r="G190" s="232">
        <v>0</v>
      </c>
      <c r="H190" s="232">
        <v>624239477166</v>
      </c>
      <c r="I190" s="232">
        <v>28471616036</v>
      </c>
      <c r="J190" s="234">
        <v>662266396186</v>
      </c>
      <c r="K190" s="232">
        <v>0</v>
      </c>
      <c r="L190" s="232">
        <v>662266396186</v>
      </c>
      <c r="M190" s="232">
        <v>0</v>
      </c>
      <c r="N190" s="232">
        <v>624239477166</v>
      </c>
      <c r="O190" s="232">
        <v>38026919020</v>
      </c>
    </row>
    <row r="191" spans="1:15" ht="25.5">
      <c r="A191" s="253" t="s">
        <v>55</v>
      </c>
      <c r="B191" s="253"/>
      <c r="C191" s="250" t="s">
        <v>151</v>
      </c>
      <c r="D191" s="231">
        <v>0</v>
      </c>
      <c r="E191" s="232">
        <v>0</v>
      </c>
      <c r="F191" s="232">
        <v>0</v>
      </c>
      <c r="G191" s="232">
        <v>0</v>
      </c>
      <c r="H191" s="232">
        <v>0</v>
      </c>
      <c r="I191" s="232">
        <v>0</v>
      </c>
      <c r="J191" s="234">
        <v>0</v>
      </c>
      <c r="K191" s="232">
        <v>0</v>
      </c>
      <c r="L191" s="232">
        <v>0</v>
      </c>
      <c r="M191" s="232">
        <v>0</v>
      </c>
      <c r="N191" s="232">
        <v>0</v>
      </c>
      <c r="O191" s="232">
        <v>0</v>
      </c>
    </row>
    <row r="192" spans="1:15" ht="38.25">
      <c r="A192" s="240"/>
      <c r="B192" s="240"/>
      <c r="C192" s="250" t="s">
        <v>152</v>
      </c>
      <c r="D192" s="231">
        <v>0</v>
      </c>
      <c r="E192" s="232">
        <v>0</v>
      </c>
      <c r="F192" s="232">
        <v>0</v>
      </c>
      <c r="G192" s="232">
        <v>0</v>
      </c>
      <c r="H192" s="232">
        <v>0</v>
      </c>
      <c r="I192" s="232">
        <v>0</v>
      </c>
      <c r="J192" s="234">
        <v>0</v>
      </c>
      <c r="K192" s="232">
        <v>0</v>
      </c>
      <c r="L192" s="232">
        <v>0</v>
      </c>
      <c r="M192" s="232">
        <v>0</v>
      </c>
      <c r="N192" s="232">
        <v>0</v>
      </c>
      <c r="O192" s="232">
        <v>0</v>
      </c>
    </row>
    <row r="193" spans="1:15" ht="25.5">
      <c r="A193" s="253" t="s">
        <v>165</v>
      </c>
      <c r="B193" s="253"/>
      <c r="C193" s="250" t="s">
        <v>166</v>
      </c>
      <c r="D193" s="231">
        <v>0</v>
      </c>
      <c r="E193" s="232">
        <v>0</v>
      </c>
      <c r="F193" s="232">
        <v>0</v>
      </c>
      <c r="G193" s="232">
        <v>0</v>
      </c>
      <c r="H193" s="232">
        <v>0</v>
      </c>
      <c r="I193" s="232">
        <v>0</v>
      </c>
      <c r="J193" s="234">
        <v>0</v>
      </c>
      <c r="K193" s="232">
        <v>0</v>
      </c>
      <c r="L193" s="232">
        <v>0</v>
      </c>
      <c r="M193" s="232">
        <v>0</v>
      </c>
      <c r="N193" s="232">
        <v>0</v>
      </c>
      <c r="O193" s="232">
        <v>0</v>
      </c>
    </row>
    <row r="194" spans="1:15">
      <c r="A194" s="253" t="s">
        <v>24</v>
      </c>
      <c r="B194" s="253"/>
      <c r="C194" s="250" t="s">
        <v>167</v>
      </c>
      <c r="D194" s="231">
        <v>0</v>
      </c>
      <c r="E194" s="232">
        <v>0</v>
      </c>
      <c r="F194" s="232">
        <v>0</v>
      </c>
      <c r="G194" s="232">
        <v>0</v>
      </c>
      <c r="H194" s="232">
        <v>0</v>
      </c>
      <c r="I194" s="232">
        <v>0</v>
      </c>
      <c r="J194" s="234">
        <v>0</v>
      </c>
      <c r="K194" s="232">
        <v>0</v>
      </c>
      <c r="L194" s="232">
        <v>0</v>
      </c>
      <c r="M194" s="232">
        <v>0</v>
      </c>
      <c r="N194" s="232">
        <v>0</v>
      </c>
      <c r="O194" s="232">
        <v>0</v>
      </c>
    </row>
    <row r="195" spans="1:15" ht="25.5">
      <c r="A195" s="253" t="s">
        <v>55</v>
      </c>
      <c r="B195" s="253"/>
      <c r="C195" s="250" t="s">
        <v>287</v>
      </c>
      <c r="D195" s="231">
        <v>0</v>
      </c>
      <c r="E195" s="232">
        <v>0</v>
      </c>
      <c r="F195" s="232">
        <v>0</v>
      </c>
      <c r="G195" s="232">
        <v>0</v>
      </c>
      <c r="H195" s="232">
        <v>0</v>
      </c>
      <c r="I195" s="232">
        <v>0</v>
      </c>
      <c r="J195" s="234">
        <v>0</v>
      </c>
      <c r="K195" s="232">
        <v>0</v>
      </c>
      <c r="L195" s="232">
        <v>0</v>
      </c>
      <c r="M195" s="232">
        <v>0</v>
      </c>
      <c r="N195" s="232">
        <v>0</v>
      </c>
      <c r="O195" s="232">
        <v>0</v>
      </c>
    </row>
    <row r="196" spans="1:15" ht="38.25">
      <c r="A196" s="240"/>
      <c r="B196" s="240"/>
      <c r="C196" s="250" t="s">
        <v>152</v>
      </c>
      <c r="D196" s="231">
        <v>0</v>
      </c>
      <c r="E196" s="232">
        <v>0</v>
      </c>
      <c r="F196" s="232">
        <v>0</v>
      </c>
      <c r="G196" s="232">
        <v>0</v>
      </c>
      <c r="H196" s="232">
        <v>0</v>
      </c>
      <c r="I196" s="232">
        <v>0</v>
      </c>
      <c r="J196" s="234">
        <v>0</v>
      </c>
      <c r="K196" s="232">
        <v>0</v>
      </c>
      <c r="L196" s="232">
        <v>0</v>
      </c>
      <c r="M196" s="232">
        <v>0</v>
      </c>
      <c r="N196" s="232">
        <v>0</v>
      </c>
      <c r="O196" s="232">
        <v>0</v>
      </c>
    </row>
    <row r="197" spans="1:15">
      <c r="D197" s="231">
        <v>0</v>
      </c>
      <c r="E197" s="232">
        <v>0</v>
      </c>
      <c r="F197" s="232">
        <v>0</v>
      </c>
      <c r="G197" s="232">
        <v>0</v>
      </c>
      <c r="H197" s="232">
        <v>0</v>
      </c>
      <c r="I197" s="232">
        <v>0</v>
      </c>
      <c r="J197" s="234">
        <v>0</v>
      </c>
      <c r="K197" s="232">
        <v>0</v>
      </c>
      <c r="L197" s="232">
        <v>0</v>
      </c>
      <c r="M197" s="232">
        <v>0</v>
      </c>
      <c r="N197" s="232">
        <v>0</v>
      </c>
      <c r="O197" s="232">
        <v>0</v>
      </c>
    </row>
    <row r="198" spans="1:15">
      <c r="D198" s="231">
        <v>0</v>
      </c>
      <c r="E198" s="232">
        <v>0</v>
      </c>
      <c r="F198" s="232">
        <v>0</v>
      </c>
      <c r="G198" s="232">
        <v>0</v>
      </c>
      <c r="H198" s="232">
        <v>0</v>
      </c>
      <c r="I198" s="232">
        <v>0</v>
      </c>
      <c r="J198" s="234">
        <v>0</v>
      </c>
      <c r="K198" s="232">
        <v>0</v>
      </c>
      <c r="L198" s="232">
        <v>0</v>
      </c>
      <c r="M198" s="232">
        <v>0</v>
      </c>
      <c r="N198" s="232">
        <v>0</v>
      </c>
      <c r="O198" s="232">
        <v>0</v>
      </c>
    </row>
  </sheetData>
  <mergeCells count="12">
    <mergeCell ref="A8:A10"/>
    <mergeCell ref="C8:C10"/>
    <mergeCell ref="D8:I8"/>
    <mergeCell ref="J8:O8"/>
    <mergeCell ref="D9:D10"/>
    <mergeCell ref="E9:E10"/>
    <mergeCell ref="F9:F10"/>
    <mergeCell ref="G9:I9"/>
    <mergeCell ref="J9:J10"/>
    <mergeCell ref="K9:K10"/>
    <mergeCell ref="L9:L10"/>
    <mergeCell ref="M9:O9"/>
  </mergeCells>
  <printOptions horizontalCentered="1"/>
  <pageMargins left="0.11811023622047245" right="0.11811023622047245" top="0.15748031496062992" bottom="0.15748031496062992" header="0.11811023622047245" footer="0.11811023622047245"/>
  <pageSetup paperSize="9" scale="5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4"/>
  <sheetViews>
    <sheetView topLeftCell="E1" workbookViewId="0">
      <selection activeCell="B198" sqref="B198:C198"/>
    </sheetView>
  </sheetViews>
  <sheetFormatPr defaultColWidth="9.125" defaultRowHeight="14.25"/>
  <cols>
    <col min="1" max="1" width="18.125" style="236" customWidth="1"/>
    <col min="2" max="2" width="37.5" style="236" customWidth="1"/>
    <col min="3" max="4" width="18.125" style="236" customWidth="1"/>
    <col min="5" max="5" width="18.5" style="236" customWidth="1"/>
    <col min="6" max="6" width="15.5" style="236" customWidth="1"/>
    <col min="7" max="8" width="14.5" style="236" customWidth="1"/>
    <col min="9" max="9" width="15.5" style="236" customWidth="1"/>
    <col min="10" max="10" width="13.5" style="236" customWidth="1"/>
    <col min="11" max="14" width="14.5" style="236" customWidth="1"/>
    <col min="15" max="16384" width="9.125" style="236"/>
  </cols>
  <sheetData>
    <row r="1" spans="1:14" ht="9.1999999999999993" customHeight="1">
      <c r="A1" s="458" t="s">
        <v>542</v>
      </c>
      <c r="B1" s="458"/>
      <c r="C1" s="458"/>
      <c r="D1" s="458"/>
      <c r="E1" s="458"/>
      <c r="F1" s="237"/>
      <c r="G1" s="237"/>
      <c r="H1" s="237"/>
      <c r="I1" s="237"/>
      <c r="J1" s="237"/>
      <c r="K1" s="448" t="s">
        <v>543</v>
      </c>
      <c r="L1" s="448"/>
      <c r="M1" s="448"/>
      <c r="N1" s="448"/>
    </row>
    <row r="2" spans="1:14" ht="9.1999999999999993" customHeight="1">
      <c r="A2" s="449"/>
      <c r="B2" s="449"/>
      <c r="C2" s="449"/>
      <c r="D2" s="449"/>
      <c r="E2" s="449"/>
      <c r="F2" s="237"/>
      <c r="G2" s="237"/>
      <c r="H2" s="237"/>
      <c r="I2" s="237"/>
      <c r="J2" s="237"/>
      <c r="K2" s="448" t="s">
        <v>544</v>
      </c>
      <c r="L2" s="448"/>
      <c r="M2" s="448"/>
      <c r="N2" s="448"/>
    </row>
    <row r="3" spans="1:14" ht="9.1999999999999993" customHeight="1">
      <c r="A3" s="459" t="s">
        <v>579</v>
      </c>
      <c r="B3" s="459"/>
      <c r="C3" s="459"/>
      <c r="D3" s="459"/>
      <c r="E3" s="459"/>
      <c r="F3" s="459"/>
      <c r="G3" s="459"/>
      <c r="H3" s="459"/>
      <c r="I3" s="459"/>
      <c r="J3" s="459"/>
      <c r="K3" s="459"/>
      <c r="L3" s="459"/>
      <c r="M3" s="459"/>
      <c r="N3" s="459"/>
    </row>
    <row r="4" spans="1:14" ht="9.1999999999999993" customHeight="1">
      <c r="A4" s="448" t="s">
        <v>580</v>
      </c>
      <c r="B4" s="448"/>
      <c r="C4" s="448"/>
      <c r="D4" s="448"/>
      <c r="E4" s="448"/>
      <c r="F4" s="448"/>
      <c r="G4" s="448"/>
      <c r="H4" s="448"/>
      <c r="I4" s="448"/>
      <c r="J4" s="448"/>
      <c r="K4" s="448"/>
      <c r="L4" s="448"/>
      <c r="M4" s="448"/>
      <c r="N4" s="448"/>
    </row>
    <row r="5" spans="1:14" ht="9.1999999999999993" customHeight="1">
      <c r="A5" s="448" t="s">
        <v>583</v>
      </c>
      <c r="B5" s="448"/>
      <c r="C5" s="448"/>
      <c r="D5" s="448"/>
      <c r="E5" s="448"/>
      <c r="F5" s="448"/>
      <c r="G5" s="448"/>
      <c r="H5" s="448"/>
      <c r="I5" s="448"/>
      <c r="J5" s="448"/>
      <c r="K5" s="448"/>
      <c r="L5" s="448"/>
      <c r="M5" s="448"/>
      <c r="N5" s="448"/>
    </row>
    <row r="6" spans="1:14" ht="9.1999999999999993" customHeight="1">
      <c r="A6" s="448" t="s">
        <v>545</v>
      </c>
      <c r="B6" s="448"/>
      <c r="C6" s="448"/>
      <c r="D6" s="448"/>
      <c r="E6" s="448"/>
      <c r="F6" s="448"/>
      <c r="G6" s="448"/>
      <c r="H6" s="448"/>
      <c r="I6" s="448"/>
      <c r="J6" s="448"/>
      <c r="K6" s="448"/>
      <c r="L6" s="448"/>
      <c r="M6" s="448"/>
      <c r="N6" s="448"/>
    </row>
    <row r="7" spans="1:14" ht="9.4" customHeight="1">
      <c r="A7" s="238"/>
      <c r="B7" s="238"/>
      <c r="C7" s="238"/>
      <c r="D7" s="238"/>
      <c r="E7" s="238"/>
      <c r="F7" s="238"/>
      <c r="G7" s="238"/>
      <c r="H7" s="238"/>
      <c r="I7" s="238"/>
      <c r="J7" s="238"/>
      <c r="K7" s="238"/>
      <c r="L7" s="451" t="s">
        <v>423</v>
      </c>
      <c r="M7" s="451"/>
      <c r="N7" s="451"/>
    </row>
    <row r="8" spans="1:14" ht="9.75" customHeight="1">
      <c r="A8" s="452" t="s">
        <v>2</v>
      </c>
      <c r="B8" s="452" t="s">
        <v>75</v>
      </c>
      <c r="C8" s="455" t="s">
        <v>76</v>
      </c>
      <c r="D8" s="456"/>
      <c r="E8" s="456"/>
      <c r="F8" s="456"/>
      <c r="G8" s="456"/>
      <c r="H8" s="457"/>
      <c r="I8" s="455" t="s">
        <v>77</v>
      </c>
      <c r="J8" s="456"/>
      <c r="K8" s="456"/>
      <c r="L8" s="456"/>
      <c r="M8" s="456"/>
      <c r="N8" s="457"/>
    </row>
    <row r="9" spans="1:14" ht="9.75" customHeight="1">
      <c r="A9" s="453"/>
      <c r="B9" s="453"/>
      <c r="C9" s="452" t="s">
        <v>78</v>
      </c>
      <c r="D9" s="452" t="s">
        <v>15</v>
      </c>
      <c r="E9" s="452" t="s">
        <v>79</v>
      </c>
      <c r="F9" s="455" t="s">
        <v>80</v>
      </c>
      <c r="G9" s="456"/>
      <c r="H9" s="457"/>
      <c r="I9" s="452" t="s">
        <v>78</v>
      </c>
      <c r="J9" s="452" t="s">
        <v>15</v>
      </c>
      <c r="K9" s="452" t="s">
        <v>79</v>
      </c>
      <c r="L9" s="455" t="s">
        <v>80</v>
      </c>
      <c r="M9" s="456"/>
      <c r="N9" s="457"/>
    </row>
    <row r="10" spans="1:14" ht="9.75" customHeight="1">
      <c r="A10" s="454"/>
      <c r="B10" s="454"/>
      <c r="C10" s="454"/>
      <c r="D10" s="454"/>
      <c r="E10" s="454"/>
      <c r="F10" s="239" t="s">
        <v>81</v>
      </c>
      <c r="G10" s="239" t="s">
        <v>82</v>
      </c>
      <c r="H10" s="239" t="s">
        <v>83</v>
      </c>
      <c r="I10" s="454"/>
      <c r="J10" s="454"/>
      <c r="K10" s="454"/>
      <c r="L10" s="239" t="s">
        <v>81</v>
      </c>
      <c r="M10" s="239" t="s">
        <v>82</v>
      </c>
      <c r="N10" s="239" t="s">
        <v>83</v>
      </c>
    </row>
    <row r="11" spans="1:14" ht="10.7" customHeight="1">
      <c r="A11" s="239" t="s">
        <v>23</v>
      </c>
      <c r="B11" s="239" t="s">
        <v>57</v>
      </c>
      <c r="C11" s="239" t="s">
        <v>84</v>
      </c>
      <c r="D11" s="239">
        <v>2</v>
      </c>
      <c r="E11" s="239" t="s">
        <v>85</v>
      </c>
      <c r="F11" s="239">
        <v>4</v>
      </c>
      <c r="G11" s="239">
        <v>5</v>
      </c>
      <c r="H11" s="239">
        <v>6</v>
      </c>
      <c r="I11" s="239" t="s">
        <v>86</v>
      </c>
      <c r="J11" s="239">
        <v>8</v>
      </c>
      <c r="K11" s="239" t="s">
        <v>87</v>
      </c>
      <c r="L11" s="239">
        <v>10</v>
      </c>
      <c r="M11" s="239">
        <v>11</v>
      </c>
      <c r="N11" s="239">
        <v>12</v>
      </c>
    </row>
    <row r="12" spans="1:14" ht="10.7" customHeight="1">
      <c r="A12" s="240"/>
      <c r="B12" s="241" t="s">
        <v>210</v>
      </c>
      <c r="C12" s="231">
        <v>258523634876</v>
      </c>
      <c r="D12" s="232">
        <v>11495385506</v>
      </c>
      <c r="E12" s="232">
        <v>247028249370</v>
      </c>
      <c r="F12" s="232">
        <v>68000079266</v>
      </c>
      <c r="G12" s="232">
        <v>170984149286</v>
      </c>
      <c r="H12" s="232">
        <v>8044020818</v>
      </c>
      <c r="I12" s="232">
        <v>1956944055448</v>
      </c>
      <c r="J12" s="232">
        <v>50689039310</v>
      </c>
      <c r="K12" s="232">
        <v>1906255016138</v>
      </c>
      <c r="L12" s="232">
        <v>1520443298088</v>
      </c>
      <c r="M12" s="232">
        <v>349132517548</v>
      </c>
      <c r="N12" s="232">
        <v>36679200502</v>
      </c>
    </row>
    <row r="13" spans="1:14" ht="10.7" customHeight="1">
      <c r="A13" s="240"/>
      <c r="B13" s="241" t="s">
        <v>546</v>
      </c>
      <c r="C13" s="231">
        <v>187322490404</v>
      </c>
      <c r="D13" s="232">
        <v>-59705758966</v>
      </c>
      <c r="E13" s="232">
        <v>247028249370</v>
      </c>
      <c r="F13" s="232">
        <v>68000079266</v>
      </c>
      <c r="G13" s="232">
        <v>170984149286</v>
      </c>
      <c r="H13" s="232">
        <v>8044020818</v>
      </c>
      <c r="I13" s="232">
        <v>1776895036931</v>
      </c>
      <c r="J13" s="232">
        <v>-129359979207</v>
      </c>
      <c r="K13" s="232">
        <v>1906255016138</v>
      </c>
      <c r="L13" s="232">
        <v>1520443298088</v>
      </c>
      <c r="M13" s="232">
        <v>349132517548</v>
      </c>
      <c r="N13" s="232">
        <v>36679200502</v>
      </c>
    </row>
    <row r="14" spans="1:14" ht="10.7" customHeight="1">
      <c r="A14" s="242" t="s">
        <v>23</v>
      </c>
      <c r="B14" s="241" t="s">
        <v>88</v>
      </c>
      <c r="C14" s="231">
        <v>116379336698</v>
      </c>
      <c r="D14" s="232">
        <v>11495385506</v>
      </c>
      <c r="E14" s="232">
        <v>104883951192</v>
      </c>
      <c r="F14" s="232">
        <v>64439079266</v>
      </c>
      <c r="G14" s="232">
        <v>38823747684</v>
      </c>
      <c r="H14" s="232">
        <v>1621124242</v>
      </c>
      <c r="I14" s="232">
        <v>468223469008</v>
      </c>
      <c r="J14" s="232">
        <v>50689039310</v>
      </c>
      <c r="K14" s="232">
        <v>417534429698</v>
      </c>
      <c r="L14" s="232">
        <v>267070298088</v>
      </c>
      <c r="M14" s="232">
        <v>142972115946</v>
      </c>
      <c r="N14" s="232">
        <v>7492015664</v>
      </c>
    </row>
    <row r="15" spans="1:14" ht="10.7" customHeight="1">
      <c r="A15" s="240"/>
      <c r="B15" s="241" t="s">
        <v>547</v>
      </c>
      <c r="C15" s="231">
        <v>45178192226</v>
      </c>
      <c r="D15" s="232">
        <v>-59705758966</v>
      </c>
      <c r="E15" s="232">
        <v>104883951192</v>
      </c>
      <c r="F15" s="232">
        <v>64439079266</v>
      </c>
      <c r="G15" s="232">
        <v>38823747684</v>
      </c>
      <c r="H15" s="232">
        <v>1621124242</v>
      </c>
      <c r="I15" s="232">
        <v>288174450491</v>
      </c>
      <c r="J15" s="232">
        <v>-129359979207</v>
      </c>
      <c r="K15" s="232">
        <v>417534429698</v>
      </c>
      <c r="L15" s="232">
        <v>267070298088</v>
      </c>
      <c r="M15" s="232">
        <v>142972115946</v>
      </c>
      <c r="N15" s="232">
        <v>7492015664</v>
      </c>
    </row>
    <row r="16" spans="1:14" ht="10.7" customHeight="1">
      <c r="A16" s="242" t="s">
        <v>24</v>
      </c>
      <c r="B16" s="241" t="s">
        <v>213</v>
      </c>
      <c r="C16" s="231">
        <v>116364141954</v>
      </c>
      <c r="D16" s="232">
        <v>11480190762</v>
      </c>
      <c r="E16" s="232">
        <v>104883951192</v>
      </c>
      <c r="F16" s="232">
        <v>64439079266</v>
      </c>
      <c r="G16" s="232">
        <v>38823747684</v>
      </c>
      <c r="H16" s="232">
        <v>1621124242</v>
      </c>
      <c r="I16" s="232">
        <v>467438276764</v>
      </c>
      <c r="J16" s="232">
        <v>49903847066</v>
      </c>
      <c r="K16" s="232">
        <v>417534429698</v>
      </c>
      <c r="L16" s="232">
        <v>267070298088</v>
      </c>
      <c r="M16" s="232">
        <v>142972115946</v>
      </c>
      <c r="N16" s="232">
        <v>7492015664</v>
      </c>
    </row>
    <row r="17" spans="1:14" ht="10.7" customHeight="1">
      <c r="A17" s="242">
        <v>1</v>
      </c>
      <c r="B17" s="241" t="s">
        <v>214</v>
      </c>
      <c r="C17" s="231">
        <v>36892349774</v>
      </c>
      <c r="D17" s="232">
        <v>0</v>
      </c>
      <c r="E17" s="232">
        <v>36892349774</v>
      </c>
      <c r="F17" s="232">
        <v>35318423050</v>
      </c>
      <c r="G17" s="232">
        <v>1573926724</v>
      </c>
      <c r="H17" s="232">
        <v>0</v>
      </c>
      <c r="I17" s="232">
        <v>151034694787</v>
      </c>
      <c r="J17" s="232">
        <v>0</v>
      </c>
      <c r="K17" s="232">
        <v>151034694787</v>
      </c>
      <c r="L17" s="232">
        <v>144689973525</v>
      </c>
      <c r="M17" s="232">
        <v>6344721262</v>
      </c>
      <c r="N17" s="232">
        <v>0</v>
      </c>
    </row>
    <row r="18" spans="1:14" ht="10.7" customHeight="1">
      <c r="A18" s="242" t="s">
        <v>89</v>
      </c>
      <c r="B18" s="241" t="s">
        <v>215</v>
      </c>
      <c r="C18" s="231">
        <v>36635693647</v>
      </c>
      <c r="D18" s="232">
        <v>0</v>
      </c>
      <c r="E18" s="232">
        <v>36635693647</v>
      </c>
      <c r="F18" s="232">
        <v>35086925286</v>
      </c>
      <c r="G18" s="232">
        <v>1548768361</v>
      </c>
      <c r="H18" s="232">
        <v>0</v>
      </c>
      <c r="I18" s="232">
        <v>145279704494</v>
      </c>
      <c r="J18" s="232">
        <v>0</v>
      </c>
      <c r="K18" s="232">
        <v>145279704494</v>
      </c>
      <c r="L18" s="232">
        <v>139508359710</v>
      </c>
      <c r="M18" s="232">
        <v>5771344784</v>
      </c>
      <c r="N18" s="232">
        <v>0</v>
      </c>
    </row>
    <row r="19" spans="1:14" ht="10.7" customHeight="1">
      <c r="A19" s="242" t="s">
        <v>216</v>
      </c>
      <c r="B19" s="241" t="s">
        <v>90</v>
      </c>
      <c r="C19" s="231">
        <v>15487683547</v>
      </c>
      <c r="D19" s="232">
        <v>0</v>
      </c>
      <c r="E19" s="232">
        <v>15487683547</v>
      </c>
      <c r="F19" s="232">
        <v>13938915186</v>
      </c>
      <c r="G19" s="232">
        <v>1548768361</v>
      </c>
      <c r="H19" s="232">
        <v>0</v>
      </c>
      <c r="I19" s="232">
        <v>56267784020</v>
      </c>
      <c r="J19" s="232">
        <v>0</v>
      </c>
      <c r="K19" s="232">
        <v>56267784020</v>
      </c>
      <c r="L19" s="232">
        <v>50641005595</v>
      </c>
      <c r="M19" s="232">
        <v>5626778425</v>
      </c>
      <c r="N19" s="232">
        <v>0</v>
      </c>
    </row>
    <row r="20" spans="1:14" ht="10.7" customHeight="1">
      <c r="A20" s="240"/>
      <c r="B20" s="241" t="s">
        <v>297</v>
      </c>
      <c r="C20" s="231">
        <v>0</v>
      </c>
      <c r="D20" s="232">
        <v>0</v>
      </c>
      <c r="E20" s="232">
        <v>0</v>
      </c>
      <c r="F20" s="232">
        <v>0</v>
      </c>
      <c r="G20" s="232">
        <v>0</v>
      </c>
      <c r="H20" s="232">
        <v>0</v>
      </c>
      <c r="I20" s="232">
        <v>0</v>
      </c>
      <c r="J20" s="232">
        <v>0</v>
      </c>
      <c r="K20" s="232">
        <v>0</v>
      </c>
      <c r="L20" s="232">
        <v>0</v>
      </c>
      <c r="M20" s="232">
        <v>0</v>
      </c>
      <c r="N20" s="232">
        <v>0</v>
      </c>
    </row>
    <row r="21" spans="1:14" ht="10.7" customHeight="1">
      <c r="A21" s="242" t="s">
        <v>217</v>
      </c>
      <c r="B21" s="241" t="s">
        <v>218</v>
      </c>
      <c r="C21" s="231">
        <v>0</v>
      </c>
      <c r="D21" s="232">
        <v>0</v>
      </c>
      <c r="E21" s="232">
        <v>0</v>
      </c>
      <c r="F21" s="232">
        <v>0</v>
      </c>
      <c r="G21" s="232">
        <v>0</v>
      </c>
      <c r="H21" s="232">
        <v>0</v>
      </c>
      <c r="I21" s="232">
        <v>0</v>
      </c>
      <c r="J21" s="232">
        <v>0</v>
      </c>
      <c r="K21" s="232">
        <v>0</v>
      </c>
      <c r="L21" s="232">
        <v>0</v>
      </c>
      <c r="M21" s="232">
        <v>0</v>
      </c>
      <c r="N21" s="232">
        <v>0</v>
      </c>
    </row>
    <row r="22" spans="1:14" ht="10.7" customHeight="1">
      <c r="A22" s="240"/>
      <c r="B22" s="241" t="s">
        <v>219</v>
      </c>
      <c r="C22" s="231">
        <v>0</v>
      </c>
      <c r="D22" s="232">
        <v>0</v>
      </c>
      <c r="E22" s="232">
        <v>0</v>
      </c>
      <c r="F22" s="232">
        <v>0</v>
      </c>
      <c r="G22" s="232">
        <v>0</v>
      </c>
      <c r="H22" s="232">
        <v>0</v>
      </c>
      <c r="I22" s="232">
        <v>0</v>
      </c>
      <c r="J22" s="232">
        <v>0</v>
      </c>
      <c r="K22" s="232">
        <v>0</v>
      </c>
      <c r="L22" s="232">
        <v>0</v>
      </c>
      <c r="M22" s="232">
        <v>0</v>
      </c>
      <c r="N22" s="232">
        <v>0</v>
      </c>
    </row>
    <row r="23" spans="1:14" ht="10.7" customHeight="1">
      <c r="A23" s="242" t="s">
        <v>220</v>
      </c>
      <c r="B23" s="241" t="s">
        <v>221</v>
      </c>
      <c r="C23" s="231">
        <v>0</v>
      </c>
      <c r="D23" s="232">
        <v>0</v>
      </c>
      <c r="E23" s="232">
        <v>0</v>
      </c>
      <c r="F23" s="232">
        <v>0</v>
      </c>
      <c r="G23" s="232">
        <v>0</v>
      </c>
      <c r="H23" s="232">
        <v>0</v>
      </c>
      <c r="I23" s="232">
        <v>1445663540</v>
      </c>
      <c r="J23" s="232">
        <v>0</v>
      </c>
      <c r="K23" s="232">
        <v>1445663540</v>
      </c>
      <c r="L23" s="232">
        <v>1301097181</v>
      </c>
      <c r="M23" s="232">
        <v>144566359</v>
      </c>
      <c r="N23" s="232">
        <v>0</v>
      </c>
    </row>
    <row r="24" spans="1:14" ht="10.7" customHeight="1">
      <c r="A24" s="240"/>
      <c r="B24" s="241" t="s">
        <v>298</v>
      </c>
      <c r="C24" s="231">
        <v>0</v>
      </c>
      <c r="D24" s="232">
        <v>0</v>
      </c>
      <c r="E24" s="232">
        <v>0</v>
      </c>
      <c r="F24" s="232">
        <v>0</v>
      </c>
      <c r="G24" s="232">
        <v>0</v>
      </c>
      <c r="H24" s="232">
        <v>0</v>
      </c>
      <c r="I24" s="232">
        <v>0</v>
      </c>
      <c r="J24" s="232">
        <v>0</v>
      </c>
      <c r="K24" s="232">
        <v>0</v>
      </c>
      <c r="L24" s="232">
        <v>0</v>
      </c>
      <c r="M24" s="232">
        <v>0</v>
      </c>
      <c r="N24" s="232">
        <v>0</v>
      </c>
    </row>
    <row r="25" spans="1:14" ht="10.7" customHeight="1">
      <c r="A25" s="242" t="s">
        <v>222</v>
      </c>
      <c r="B25" s="241" t="s">
        <v>28</v>
      </c>
      <c r="C25" s="231">
        <v>21148010100</v>
      </c>
      <c r="D25" s="232">
        <v>0</v>
      </c>
      <c r="E25" s="232">
        <v>21148010100</v>
      </c>
      <c r="F25" s="232">
        <v>21148010100</v>
      </c>
      <c r="G25" s="232">
        <v>0</v>
      </c>
      <c r="H25" s="232">
        <v>0</v>
      </c>
      <c r="I25" s="232">
        <v>87566256934</v>
      </c>
      <c r="J25" s="232">
        <v>0</v>
      </c>
      <c r="K25" s="232">
        <v>87566256934</v>
      </c>
      <c r="L25" s="232">
        <v>87566256934</v>
      </c>
      <c r="M25" s="232">
        <v>0</v>
      </c>
      <c r="N25" s="232">
        <v>0</v>
      </c>
    </row>
    <row r="26" spans="1:14" ht="10.7" customHeight="1">
      <c r="A26" s="240"/>
      <c r="B26" s="241" t="s">
        <v>299</v>
      </c>
      <c r="C26" s="231">
        <v>0</v>
      </c>
      <c r="D26" s="232">
        <v>0</v>
      </c>
      <c r="E26" s="232">
        <v>0</v>
      </c>
      <c r="F26" s="232">
        <v>0</v>
      </c>
      <c r="G26" s="232">
        <v>0</v>
      </c>
      <c r="H26" s="232">
        <v>0</v>
      </c>
      <c r="I26" s="232">
        <v>0</v>
      </c>
      <c r="J26" s="232">
        <v>0</v>
      </c>
      <c r="K26" s="232">
        <v>0</v>
      </c>
      <c r="L26" s="232">
        <v>0</v>
      </c>
      <c r="M26" s="232">
        <v>0</v>
      </c>
      <c r="N26" s="232">
        <v>0</v>
      </c>
    </row>
    <row r="27" spans="1:14" ht="10.7" customHeight="1">
      <c r="A27" s="240"/>
      <c r="B27" s="241" t="s">
        <v>223</v>
      </c>
      <c r="C27" s="231">
        <v>21145590196</v>
      </c>
      <c r="D27" s="232">
        <v>0</v>
      </c>
      <c r="E27" s="232">
        <v>21145590196</v>
      </c>
      <c r="F27" s="232">
        <v>21145590196</v>
      </c>
      <c r="G27" s="232">
        <v>0</v>
      </c>
      <c r="H27" s="232">
        <v>0</v>
      </c>
      <c r="I27" s="232">
        <v>87532958186</v>
      </c>
      <c r="J27" s="232">
        <v>0</v>
      </c>
      <c r="K27" s="232">
        <v>87532958186</v>
      </c>
      <c r="L27" s="232">
        <v>87532958186</v>
      </c>
      <c r="M27" s="232">
        <v>0</v>
      </c>
      <c r="N27" s="232">
        <v>0</v>
      </c>
    </row>
    <row r="28" spans="1:14" ht="10.7" customHeight="1">
      <c r="A28" s="242" t="s">
        <v>224</v>
      </c>
      <c r="B28" s="241" t="s">
        <v>300</v>
      </c>
      <c r="C28" s="231">
        <v>0</v>
      </c>
      <c r="D28" s="232">
        <v>0</v>
      </c>
      <c r="E28" s="232">
        <v>0</v>
      </c>
      <c r="F28" s="232">
        <v>0</v>
      </c>
      <c r="G28" s="232">
        <v>0</v>
      </c>
      <c r="H28" s="232">
        <v>0</v>
      </c>
      <c r="I28" s="232">
        <v>0</v>
      </c>
      <c r="J28" s="232">
        <v>0</v>
      </c>
      <c r="K28" s="232">
        <v>0</v>
      </c>
      <c r="L28" s="232">
        <v>0</v>
      </c>
      <c r="M28" s="232">
        <v>0</v>
      </c>
      <c r="N28" s="232">
        <v>0</v>
      </c>
    </row>
    <row r="29" spans="1:14" ht="10.7" customHeight="1">
      <c r="A29" s="242" t="s">
        <v>91</v>
      </c>
      <c r="B29" s="241" t="s">
        <v>225</v>
      </c>
      <c r="C29" s="231">
        <v>256656127</v>
      </c>
      <c r="D29" s="232">
        <v>0</v>
      </c>
      <c r="E29" s="232">
        <v>256656127</v>
      </c>
      <c r="F29" s="232">
        <v>231497764</v>
      </c>
      <c r="G29" s="232">
        <v>25158363</v>
      </c>
      <c r="H29" s="232">
        <v>0</v>
      </c>
      <c r="I29" s="232">
        <v>5754990293</v>
      </c>
      <c r="J29" s="232">
        <v>0</v>
      </c>
      <c r="K29" s="232">
        <v>5754990293</v>
      </c>
      <c r="L29" s="232">
        <v>5181613815</v>
      </c>
      <c r="M29" s="232">
        <v>573376478</v>
      </c>
      <c r="N29" s="232">
        <v>0</v>
      </c>
    </row>
    <row r="30" spans="1:14" ht="10.7" customHeight="1">
      <c r="A30" s="242" t="s">
        <v>226</v>
      </c>
      <c r="B30" s="241" t="s">
        <v>90</v>
      </c>
      <c r="C30" s="231">
        <v>99970622</v>
      </c>
      <c r="D30" s="232">
        <v>0</v>
      </c>
      <c r="E30" s="232">
        <v>99970622</v>
      </c>
      <c r="F30" s="232">
        <v>89973559</v>
      </c>
      <c r="G30" s="232">
        <v>9997063</v>
      </c>
      <c r="H30" s="232">
        <v>0</v>
      </c>
      <c r="I30" s="232">
        <v>4519332667</v>
      </c>
      <c r="J30" s="232">
        <v>0</v>
      </c>
      <c r="K30" s="232">
        <v>4519332667</v>
      </c>
      <c r="L30" s="232">
        <v>4067399392</v>
      </c>
      <c r="M30" s="232">
        <v>451933275</v>
      </c>
      <c r="N30" s="232">
        <v>0</v>
      </c>
    </row>
    <row r="31" spans="1:14" ht="10.7" customHeight="1">
      <c r="A31" s="240"/>
      <c r="B31" s="241" t="s">
        <v>297</v>
      </c>
      <c r="C31" s="231">
        <v>0</v>
      </c>
      <c r="D31" s="232">
        <v>0</v>
      </c>
      <c r="E31" s="232">
        <v>0</v>
      </c>
      <c r="F31" s="232">
        <v>0</v>
      </c>
      <c r="G31" s="232">
        <v>0</v>
      </c>
      <c r="H31" s="232">
        <v>0</v>
      </c>
      <c r="I31" s="232">
        <v>0</v>
      </c>
      <c r="J31" s="232">
        <v>0</v>
      </c>
      <c r="K31" s="232">
        <v>0</v>
      </c>
      <c r="L31" s="232">
        <v>0</v>
      </c>
      <c r="M31" s="232">
        <v>0</v>
      </c>
      <c r="N31" s="232">
        <v>0</v>
      </c>
    </row>
    <row r="32" spans="1:14" ht="10.7" customHeight="1">
      <c r="A32" s="242" t="s">
        <v>227</v>
      </c>
      <c r="B32" s="241" t="s">
        <v>218</v>
      </c>
      <c r="C32" s="231">
        <v>0</v>
      </c>
      <c r="D32" s="232">
        <v>0</v>
      </c>
      <c r="E32" s="232">
        <v>0</v>
      </c>
      <c r="F32" s="232">
        <v>0</v>
      </c>
      <c r="G32" s="232">
        <v>0</v>
      </c>
      <c r="H32" s="232">
        <v>0</v>
      </c>
      <c r="I32" s="232">
        <v>0</v>
      </c>
      <c r="J32" s="232">
        <v>0</v>
      </c>
      <c r="K32" s="232">
        <v>0</v>
      </c>
      <c r="L32" s="232">
        <v>0</v>
      </c>
      <c r="M32" s="232">
        <v>0</v>
      </c>
      <c r="N32" s="232">
        <v>0</v>
      </c>
    </row>
    <row r="33" spans="1:14" ht="10.7" customHeight="1">
      <c r="A33" s="240"/>
      <c r="B33" s="241" t="s">
        <v>219</v>
      </c>
      <c r="C33" s="231">
        <v>0</v>
      </c>
      <c r="D33" s="232">
        <v>0</v>
      </c>
      <c r="E33" s="232">
        <v>0</v>
      </c>
      <c r="F33" s="232">
        <v>0</v>
      </c>
      <c r="G33" s="232">
        <v>0</v>
      </c>
      <c r="H33" s="232">
        <v>0</v>
      </c>
      <c r="I33" s="232">
        <v>0</v>
      </c>
      <c r="J33" s="232">
        <v>0</v>
      </c>
      <c r="K33" s="232">
        <v>0</v>
      </c>
      <c r="L33" s="232">
        <v>0</v>
      </c>
      <c r="M33" s="232">
        <v>0</v>
      </c>
      <c r="N33" s="232">
        <v>0</v>
      </c>
    </row>
    <row r="34" spans="1:14" ht="10.7" customHeight="1">
      <c r="A34" s="242" t="s">
        <v>228</v>
      </c>
      <c r="B34" s="241" t="s">
        <v>221</v>
      </c>
      <c r="C34" s="231">
        <v>151612985</v>
      </c>
      <c r="D34" s="232">
        <v>0</v>
      </c>
      <c r="E34" s="232">
        <v>151612985</v>
      </c>
      <c r="F34" s="232">
        <v>136451685</v>
      </c>
      <c r="G34" s="232">
        <v>15161300</v>
      </c>
      <c r="H34" s="232">
        <v>0</v>
      </c>
      <c r="I34" s="232">
        <v>1214431946</v>
      </c>
      <c r="J34" s="232">
        <v>0</v>
      </c>
      <c r="K34" s="232">
        <v>1214431946</v>
      </c>
      <c r="L34" s="232">
        <v>1092988743</v>
      </c>
      <c r="M34" s="232">
        <v>121443203</v>
      </c>
      <c r="N34" s="232">
        <v>0</v>
      </c>
    </row>
    <row r="35" spans="1:14" ht="10.7" customHeight="1">
      <c r="A35" s="240"/>
      <c r="B35" s="241" t="s">
        <v>301</v>
      </c>
      <c r="C35" s="231">
        <v>0</v>
      </c>
      <c r="D35" s="232">
        <v>0</v>
      </c>
      <c r="E35" s="232">
        <v>0</v>
      </c>
      <c r="F35" s="232">
        <v>0</v>
      </c>
      <c r="G35" s="232">
        <v>0</v>
      </c>
      <c r="H35" s="232">
        <v>0</v>
      </c>
      <c r="I35" s="232">
        <v>0</v>
      </c>
      <c r="J35" s="232">
        <v>0</v>
      </c>
      <c r="K35" s="232">
        <v>0</v>
      </c>
      <c r="L35" s="232">
        <v>0</v>
      </c>
      <c r="M35" s="232">
        <v>0</v>
      </c>
      <c r="N35" s="232">
        <v>0</v>
      </c>
    </row>
    <row r="36" spans="1:14" ht="10.7" customHeight="1">
      <c r="A36" s="242" t="s">
        <v>229</v>
      </c>
      <c r="B36" s="241" t="s">
        <v>28</v>
      </c>
      <c r="C36" s="231">
        <v>5072520</v>
      </c>
      <c r="D36" s="232">
        <v>0</v>
      </c>
      <c r="E36" s="232">
        <v>5072520</v>
      </c>
      <c r="F36" s="232">
        <v>5072520</v>
      </c>
      <c r="G36" s="232">
        <v>0</v>
      </c>
      <c r="H36" s="232">
        <v>0</v>
      </c>
      <c r="I36" s="232">
        <v>21225680</v>
      </c>
      <c r="J36" s="232">
        <v>0</v>
      </c>
      <c r="K36" s="232">
        <v>21225680</v>
      </c>
      <c r="L36" s="232">
        <v>21225680</v>
      </c>
      <c r="M36" s="232">
        <v>0</v>
      </c>
      <c r="N36" s="232">
        <v>0</v>
      </c>
    </row>
    <row r="37" spans="1:14" ht="10.7" customHeight="1">
      <c r="A37" s="240"/>
      <c r="B37" s="241" t="s">
        <v>299</v>
      </c>
      <c r="C37" s="231">
        <v>0</v>
      </c>
      <c r="D37" s="232">
        <v>0</v>
      </c>
      <c r="E37" s="232">
        <v>0</v>
      </c>
      <c r="F37" s="232">
        <v>0</v>
      </c>
      <c r="G37" s="232">
        <v>0</v>
      </c>
      <c r="H37" s="232">
        <v>0</v>
      </c>
      <c r="I37" s="232">
        <v>0</v>
      </c>
      <c r="J37" s="232">
        <v>0</v>
      </c>
      <c r="K37" s="232">
        <v>0</v>
      </c>
      <c r="L37" s="232">
        <v>0</v>
      </c>
      <c r="M37" s="232">
        <v>0</v>
      </c>
      <c r="N37" s="232">
        <v>0</v>
      </c>
    </row>
    <row r="38" spans="1:14" ht="10.7" customHeight="1">
      <c r="A38" s="240"/>
      <c r="B38" s="241" t="s">
        <v>230</v>
      </c>
      <c r="C38" s="231">
        <v>0</v>
      </c>
      <c r="D38" s="232">
        <v>0</v>
      </c>
      <c r="E38" s="232">
        <v>0</v>
      </c>
      <c r="F38" s="232">
        <v>0</v>
      </c>
      <c r="G38" s="232">
        <v>0</v>
      </c>
      <c r="H38" s="232">
        <v>0</v>
      </c>
      <c r="I38" s="232">
        <v>0</v>
      </c>
      <c r="J38" s="232">
        <v>0</v>
      </c>
      <c r="K38" s="232">
        <v>0</v>
      </c>
      <c r="L38" s="232">
        <v>0</v>
      </c>
      <c r="M38" s="232">
        <v>0</v>
      </c>
      <c r="N38" s="232">
        <v>0</v>
      </c>
    </row>
    <row r="39" spans="1:14" ht="10.7" customHeight="1">
      <c r="A39" s="242" t="s">
        <v>231</v>
      </c>
      <c r="B39" s="241" t="s">
        <v>300</v>
      </c>
      <c r="C39" s="231">
        <v>0</v>
      </c>
      <c r="D39" s="232">
        <v>0</v>
      </c>
      <c r="E39" s="232">
        <v>0</v>
      </c>
      <c r="F39" s="232">
        <v>0</v>
      </c>
      <c r="G39" s="232">
        <v>0</v>
      </c>
      <c r="H39" s="232">
        <v>0</v>
      </c>
      <c r="I39" s="232">
        <v>0</v>
      </c>
      <c r="J39" s="232">
        <v>0</v>
      </c>
      <c r="K39" s="232">
        <v>0</v>
      </c>
      <c r="L39" s="232">
        <v>0</v>
      </c>
      <c r="M39" s="232">
        <v>0</v>
      </c>
      <c r="N39" s="232">
        <v>0</v>
      </c>
    </row>
    <row r="40" spans="1:14" ht="10.7" customHeight="1">
      <c r="A40" s="242">
        <v>2</v>
      </c>
      <c r="B40" s="241" t="s">
        <v>232</v>
      </c>
      <c r="C40" s="231">
        <v>7808174</v>
      </c>
      <c r="D40" s="232">
        <v>0</v>
      </c>
      <c r="E40" s="232">
        <v>7808174</v>
      </c>
      <c r="F40" s="232">
        <v>7027356</v>
      </c>
      <c r="G40" s="232">
        <v>780818</v>
      </c>
      <c r="H40" s="232">
        <v>0</v>
      </c>
      <c r="I40" s="232">
        <v>144967938</v>
      </c>
      <c r="J40" s="232">
        <v>0</v>
      </c>
      <c r="K40" s="232">
        <v>144967938</v>
      </c>
      <c r="L40" s="232">
        <v>130471142</v>
      </c>
      <c r="M40" s="232">
        <v>14496796</v>
      </c>
      <c r="N40" s="232">
        <v>0</v>
      </c>
    </row>
    <row r="41" spans="1:14" ht="10.7" customHeight="1">
      <c r="A41" s="242" t="s">
        <v>98</v>
      </c>
      <c r="B41" s="241" t="s">
        <v>90</v>
      </c>
      <c r="C41" s="231">
        <v>7808174</v>
      </c>
      <c r="D41" s="232">
        <v>0</v>
      </c>
      <c r="E41" s="232">
        <v>7808174</v>
      </c>
      <c r="F41" s="232">
        <v>7027356</v>
      </c>
      <c r="G41" s="232">
        <v>780818</v>
      </c>
      <c r="H41" s="232">
        <v>0</v>
      </c>
      <c r="I41" s="232">
        <v>142231364</v>
      </c>
      <c r="J41" s="232">
        <v>0</v>
      </c>
      <c r="K41" s="232">
        <v>142231364</v>
      </c>
      <c r="L41" s="232">
        <v>128008226</v>
      </c>
      <c r="M41" s="232">
        <v>14223138</v>
      </c>
      <c r="N41" s="232">
        <v>0</v>
      </c>
    </row>
    <row r="42" spans="1:14" ht="10.7" customHeight="1">
      <c r="A42" s="240"/>
      <c r="B42" s="241" t="s">
        <v>297</v>
      </c>
      <c r="C42" s="231">
        <v>0</v>
      </c>
      <c r="D42" s="232">
        <v>0</v>
      </c>
      <c r="E42" s="232">
        <v>0</v>
      </c>
      <c r="F42" s="232">
        <v>0</v>
      </c>
      <c r="G42" s="232">
        <v>0</v>
      </c>
      <c r="H42" s="232">
        <v>0</v>
      </c>
      <c r="I42" s="232">
        <v>0</v>
      </c>
      <c r="J42" s="232">
        <v>0</v>
      </c>
      <c r="K42" s="232">
        <v>0</v>
      </c>
      <c r="L42" s="232">
        <v>0</v>
      </c>
      <c r="M42" s="232">
        <v>0</v>
      </c>
      <c r="N42" s="232">
        <v>0</v>
      </c>
    </row>
    <row r="43" spans="1:14" ht="10.7" customHeight="1">
      <c r="A43" s="242" t="s">
        <v>99</v>
      </c>
      <c r="B43" s="241" t="s">
        <v>218</v>
      </c>
      <c r="C43" s="231">
        <v>0</v>
      </c>
      <c r="D43" s="232">
        <v>0</v>
      </c>
      <c r="E43" s="232">
        <v>0</v>
      </c>
      <c r="F43" s="232">
        <v>0</v>
      </c>
      <c r="G43" s="232">
        <v>0</v>
      </c>
      <c r="H43" s="232">
        <v>0</v>
      </c>
      <c r="I43" s="232">
        <v>0</v>
      </c>
      <c r="J43" s="232">
        <v>0</v>
      </c>
      <c r="K43" s="232">
        <v>0</v>
      </c>
      <c r="L43" s="232">
        <v>0</v>
      </c>
      <c r="M43" s="232">
        <v>0</v>
      </c>
      <c r="N43" s="232">
        <v>0</v>
      </c>
    </row>
    <row r="44" spans="1:14" ht="10.7" customHeight="1">
      <c r="A44" s="240"/>
      <c r="B44" s="241" t="s">
        <v>219</v>
      </c>
      <c r="C44" s="231">
        <v>0</v>
      </c>
      <c r="D44" s="232">
        <v>0</v>
      </c>
      <c r="E44" s="232">
        <v>0</v>
      </c>
      <c r="F44" s="232">
        <v>0</v>
      </c>
      <c r="G44" s="232">
        <v>0</v>
      </c>
      <c r="H44" s="232">
        <v>0</v>
      </c>
      <c r="I44" s="232">
        <v>0</v>
      </c>
      <c r="J44" s="232">
        <v>0</v>
      </c>
      <c r="K44" s="232">
        <v>0</v>
      </c>
      <c r="L44" s="232">
        <v>0</v>
      </c>
      <c r="M44" s="232">
        <v>0</v>
      </c>
      <c r="N44" s="232">
        <v>0</v>
      </c>
    </row>
    <row r="45" spans="1:14" ht="10.7" customHeight="1">
      <c r="A45" s="242" t="s">
        <v>100</v>
      </c>
      <c r="B45" s="241" t="s">
        <v>27</v>
      </c>
      <c r="C45" s="231">
        <v>0</v>
      </c>
      <c r="D45" s="232">
        <v>0</v>
      </c>
      <c r="E45" s="232">
        <v>0</v>
      </c>
      <c r="F45" s="232">
        <v>0</v>
      </c>
      <c r="G45" s="232">
        <v>0</v>
      </c>
      <c r="H45" s="232">
        <v>0</v>
      </c>
      <c r="I45" s="232">
        <v>2736574</v>
      </c>
      <c r="J45" s="232">
        <v>0</v>
      </c>
      <c r="K45" s="232">
        <v>2736574</v>
      </c>
      <c r="L45" s="232">
        <v>2462916</v>
      </c>
      <c r="M45" s="232">
        <v>273658</v>
      </c>
      <c r="N45" s="232">
        <v>0</v>
      </c>
    </row>
    <row r="46" spans="1:14" ht="10.7" customHeight="1">
      <c r="A46" s="240"/>
      <c r="B46" s="241" t="s">
        <v>301</v>
      </c>
      <c r="C46" s="231">
        <v>0</v>
      </c>
      <c r="D46" s="232">
        <v>0</v>
      </c>
      <c r="E46" s="232">
        <v>0</v>
      </c>
      <c r="F46" s="232">
        <v>0</v>
      </c>
      <c r="G46" s="232">
        <v>0</v>
      </c>
      <c r="H46" s="232">
        <v>0</v>
      </c>
      <c r="I46" s="232">
        <v>0</v>
      </c>
      <c r="J46" s="232">
        <v>0</v>
      </c>
      <c r="K46" s="232">
        <v>0</v>
      </c>
      <c r="L46" s="232">
        <v>0</v>
      </c>
      <c r="M46" s="232">
        <v>0</v>
      </c>
      <c r="N46" s="232">
        <v>0</v>
      </c>
    </row>
    <row r="47" spans="1:14" ht="10.7" customHeight="1">
      <c r="A47" s="242" t="s">
        <v>101</v>
      </c>
      <c r="B47" s="241" t="s">
        <v>28</v>
      </c>
      <c r="C47" s="231">
        <v>0</v>
      </c>
      <c r="D47" s="232">
        <v>0</v>
      </c>
      <c r="E47" s="232">
        <v>0</v>
      </c>
      <c r="F47" s="232">
        <v>0</v>
      </c>
      <c r="G47" s="232">
        <v>0</v>
      </c>
      <c r="H47" s="232">
        <v>0</v>
      </c>
      <c r="I47" s="232">
        <v>0</v>
      </c>
      <c r="J47" s="232">
        <v>0</v>
      </c>
      <c r="K47" s="232">
        <v>0</v>
      </c>
      <c r="L47" s="232">
        <v>0</v>
      </c>
      <c r="M47" s="232">
        <v>0</v>
      </c>
      <c r="N47" s="232">
        <v>0</v>
      </c>
    </row>
    <row r="48" spans="1:14" ht="10.7" customHeight="1">
      <c r="A48" s="240"/>
      <c r="B48" s="241" t="s">
        <v>302</v>
      </c>
      <c r="C48" s="231">
        <v>0</v>
      </c>
      <c r="D48" s="232">
        <v>0</v>
      </c>
      <c r="E48" s="232">
        <v>0</v>
      </c>
      <c r="F48" s="232">
        <v>0</v>
      </c>
      <c r="G48" s="232">
        <v>0</v>
      </c>
      <c r="H48" s="232">
        <v>0</v>
      </c>
      <c r="I48" s="232">
        <v>0</v>
      </c>
      <c r="J48" s="232">
        <v>0</v>
      </c>
      <c r="K48" s="232">
        <v>0</v>
      </c>
      <c r="L48" s="232">
        <v>0</v>
      </c>
      <c r="M48" s="232">
        <v>0</v>
      </c>
      <c r="N48" s="232">
        <v>0</v>
      </c>
    </row>
    <row r="49" spans="1:14" ht="10.7" customHeight="1">
      <c r="A49" s="240"/>
      <c r="B49" s="241" t="s">
        <v>223</v>
      </c>
      <c r="C49" s="231">
        <v>0</v>
      </c>
      <c r="D49" s="232">
        <v>0</v>
      </c>
      <c r="E49" s="232">
        <v>0</v>
      </c>
      <c r="F49" s="232">
        <v>0</v>
      </c>
      <c r="G49" s="232">
        <v>0</v>
      </c>
      <c r="H49" s="232">
        <v>0</v>
      </c>
      <c r="I49" s="232">
        <v>0</v>
      </c>
      <c r="J49" s="232">
        <v>0</v>
      </c>
      <c r="K49" s="232">
        <v>0</v>
      </c>
      <c r="L49" s="232">
        <v>0</v>
      </c>
      <c r="M49" s="232">
        <v>0</v>
      </c>
      <c r="N49" s="232">
        <v>0</v>
      </c>
    </row>
    <row r="50" spans="1:14" ht="10.7" customHeight="1">
      <c r="A50" s="242" t="s">
        <v>102</v>
      </c>
      <c r="B50" s="241" t="s">
        <v>303</v>
      </c>
      <c r="C50" s="231">
        <v>0</v>
      </c>
      <c r="D50" s="232">
        <v>0</v>
      </c>
      <c r="E50" s="232">
        <v>0</v>
      </c>
      <c r="F50" s="232">
        <v>0</v>
      </c>
      <c r="G50" s="232">
        <v>0</v>
      </c>
      <c r="H50" s="232">
        <v>0</v>
      </c>
      <c r="I50" s="232">
        <v>0</v>
      </c>
      <c r="J50" s="232">
        <v>0</v>
      </c>
      <c r="K50" s="232">
        <v>0</v>
      </c>
      <c r="L50" s="232">
        <v>0</v>
      </c>
      <c r="M50" s="232">
        <v>0</v>
      </c>
      <c r="N50" s="232">
        <v>0</v>
      </c>
    </row>
    <row r="51" spans="1:14" ht="10.7" customHeight="1">
      <c r="A51" s="242">
        <v>3</v>
      </c>
      <c r="B51" s="241" t="s">
        <v>169</v>
      </c>
      <c r="C51" s="231">
        <v>22470981698</v>
      </c>
      <c r="D51" s="232">
        <v>0</v>
      </c>
      <c r="E51" s="232">
        <v>22470981698</v>
      </c>
      <c r="F51" s="232">
        <v>6447381219</v>
      </c>
      <c r="G51" s="232">
        <v>16023600479</v>
      </c>
      <c r="H51" s="232">
        <v>0</v>
      </c>
      <c r="I51" s="232">
        <v>106733934745</v>
      </c>
      <c r="J51" s="232">
        <v>0</v>
      </c>
      <c r="K51" s="232">
        <v>106733934745</v>
      </c>
      <c r="L51" s="232">
        <v>30826888345</v>
      </c>
      <c r="M51" s="232">
        <v>75907046400</v>
      </c>
      <c r="N51" s="232">
        <v>0</v>
      </c>
    </row>
    <row r="52" spans="1:14" ht="10.7" customHeight="1">
      <c r="A52" s="242" t="s">
        <v>32</v>
      </c>
      <c r="B52" s="241" t="s">
        <v>90</v>
      </c>
      <c r="C52" s="231">
        <v>16292722134</v>
      </c>
      <c r="D52" s="232">
        <v>0</v>
      </c>
      <c r="E52" s="232">
        <v>16292722134</v>
      </c>
      <c r="F52" s="232">
        <v>4887816454</v>
      </c>
      <c r="G52" s="232">
        <v>11404905680</v>
      </c>
      <c r="H52" s="232">
        <v>0</v>
      </c>
      <c r="I52" s="232">
        <v>88825178282</v>
      </c>
      <c r="J52" s="232">
        <v>0</v>
      </c>
      <c r="K52" s="232">
        <v>88825178282</v>
      </c>
      <c r="L52" s="232">
        <v>26647552874</v>
      </c>
      <c r="M52" s="232">
        <v>62177625408</v>
      </c>
      <c r="N52" s="232">
        <v>0</v>
      </c>
    </row>
    <row r="53" spans="1:14" ht="10.7" customHeight="1">
      <c r="A53" s="240"/>
      <c r="B53" s="241" t="s">
        <v>297</v>
      </c>
      <c r="C53" s="231">
        <v>0</v>
      </c>
      <c r="D53" s="232">
        <v>0</v>
      </c>
      <c r="E53" s="232">
        <v>0</v>
      </c>
      <c r="F53" s="232">
        <v>0</v>
      </c>
      <c r="G53" s="232">
        <v>0</v>
      </c>
      <c r="H53" s="232">
        <v>0</v>
      </c>
      <c r="I53" s="232">
        <v>0</v>
      </c>
      <c r="J53" s="232">
        <v>0</v>
      </c>
      <c r="K53" s="232">
        <v>0</v>
      </c>
      <c r="L53" s="232">
        <v>0</v>
      </c>
      <c r="M53" s="232">
        <v>0</v>
      </c>
      <c r="N53" s="232">
        <v>0</v>
      </c>
    </row>
    <row r="54" spans="1:14" ht="10.7" customHeight="1">
      <c r="A54" s="242" t="s">
        <v>33</v>
      </c>
      <c r="B54" s="241" t="s">
        <v>218</v>
      </c>
      <c r="C54" s="231">
        <v>212101633</v>
      </c>
      <c r="D54" s="232">
        <v>0</v>
      </c>
      <c r="E54" s="232">
        <v>212101633</v>
      </c>
      <c r="F54" s="232">
        <v>0</v>
      </c>
      <c r="G54" s="232">
        <v>212101633</v>
      </c>
      <c r="H54" s="232">
        <v>0</v>
      </c>
      <c r="I54" s="232">
        <v>1401293245</v>
      </c>
      <c r="J54" s="232">
        <v>0</v>
      </c>
      <c r="K54" s="232">
        <v>1401293245</v>
      </c>
      <c r="L54" s="232">
        <v>0</v>
      </c>
      <c r="M54" s="232">
        <v>1401293245</v>
      </c>
      <c r="N54" s="232">
        <v>0</v>
      </c>
    </row>
    <row r="55" spans="1:14" ht="10.7" customHeight="1">
      <c r="A55" s="240"/>
      <c r="B55" s="241" t="s">
        <v>219</v>
      </c>
      <c r="C55" s="231">
        <v>0</v>
      </c>
      <c r="D55" s="232">
        <v>0</v>
      </c>
      <c r="E55" s="232">
        <v>0</v>
      </c>
      <c r="F55" s="232">
        <v>0</v>
      </c>
      <c r="G55" s="232">
        <v>0</v>
      </c>
      <c r="H55" s="232">
        <v>0</v>
      </c>
      <c r="I55" s="232">
        <v>0</v>
      </c>
      <c r="J55" s="232">
        <v>0</v>
      </c>
      <c r="K55" s="232">
        <v>0</v>
      </c>
      <c r="L55" s="232">
        <v>0</v>
      </c>
      <c r="M55" s="232">
        <v>0</v>
      </c>
      <c r="N55" s="232">
        <v>0</v>
      </c>
    </row>
    <row r="56" spans="1:14" ht="10.7" customHeight="1">
      <c r="A56" s="242" t="s">
        <v>106</v>
      </c>
      <c r="B56" s="241" t="s">
        <v>27</v>
      </c>
      <c r="C56" s="231">
        <v>3746474514</v>
      </c>
      <c r="D56" s="232">
        <v>0</v>
      </c>
      <c r="E56" s="232">
        <v>3746474514</v>
      </c>
      <c r="F56" s="232">
        <v>1123942324</v>
      </c>
      <c r="G56" s="232">
        <v>2622532190</v>
      </c>
      <c r="H56" s="232">
        <v>0</v>
      </c>
      <c r="I56" s="232">
        <v>9463430484</v>
      </c>
      <c r="J56" s="232">
        <v>0</v>
      </c>
      <c r="K56" s="232">
        <v>9463430484</v>
      </c>
      <c r="L56" s="232">
        <v>2839029059</v>
      </c>
      <c r="M56" s="232">
        <v>6624401425</v>
      </c>
      <c r="N56" s="232">
        <v>0</v>
      </c>
    </row>
    <row r="57" spans="1:14" ht="10.7" customHeight="1">
      <c r="A57" s="240"/>
      <c r="B57" s="241" t="s">
        <v>301</v>
      </c>
      <c r="C57" s="231">
        <v>0</v>
      </c>
      <c r="D57" s="232">
        <v>0</v>
      </c>
      <c r="E57" s="232">
        <v>0</v>
      </c>
      <c r="F57" s="232">
        <v>0</v>
      </c>
      <c r="G57" s="232">
        <v>0</v>
      </c>
      <c r="H57" s="232">
        <v>0</v>
      </c>
      <c r="I57" s="232">
        <v>0</v>
      </c>
      <c r="J57" s="232">
        <v>0</v>
      </c>
      <c r="K57" s="232">
        <v>0</v>
      </c>
      <c r="L57" s="232">
        <v>0</v>
      </c>
      <c r="M57" s="232">
        <v>0</v>
      </c>
      <c r="N57" s="232">
        <v>0</v>
      </c>
    </row>
    <row r="58" spans="1:14" ht="10.7" customHeight="1">
      <c r="A58" s="242" t="s">
        <v>107</v>
      </c>
      <c r="B58" s="241" t="s">
        <v>28</v>
      </c>
      <c r="C58" s="231">
        <v>2219683417</v>
      </c>
      <c r="D58" s="232">
        <v>0</v>
      </c>
      <c r="E58" s="232">
        <v>2219683417</v>
      </c>
      <c r="F58" s="232">
        <v>435622441</v>
      </c>
      <c r="G58" s="232">
        <v>1784060976</v>
      </c>
      <c r="H58" s="232">
        <v>0</v>
      </c>
      <c r="I58" s="232">
        <v>7044032734</v>
      </c>
      <c r="J58" s="232">
        <v>0</v>
      </c>
      <c r="K58" s="232">
        <v>7044032734</v>
      </c>
      <c r="L58" s="232">
        <v>1340306412</v>
      </c>
      <c r="M58" s="232">
        <v>5703726322</v>
      </c>
      <c r="N58" s="232">
        <v>0</v>
      </c>
    </row>
    <row r="59" spans="1:14" ht="10.7" customHeight="1">
      <c r="A59" s="240"/>
      <c r="B59" s="241" t="s">
        <v>302</v>
      </c>
      <c r="C59" s="231">
        <v>0</v>
      </c>
      <c r="D59" s="232">
        <v>0</v>
      </c>
      <c r="E59" s="232">
        <v>0</v>
      </c>
      <c r="F59" s="232">
        <v>0</v>
      </c>
      <c r="G59" s="232">
        <v>0</v>
      </c>
      <c r="H59" s="232">
        <v>0</v>
      </c>
      <c r="I59" s="232">
        <v>0</v>
      </c>
      <c r="J59" s="232">
        <v>0</v>
      </c>
      <c r="K59" s="232">
        <v>0</v>
      </c>
      <c r="L59" s="232">
        <v>0</v>
      </c>
      <c r="M59" s="232">
        <v>0</v>
      </c>
      <c r="N59" s="232">
        <v>0</v>
      </c>
    </row>
    <row r="60" spans="1:14" ht="10.7" customHeight="1">
      <c r="A60" s="240"/>
      <c r="B60" s="241" t="s">
        <v>223</v>
      </c>
      <c r="C60" s="231">
        <v>1401208975</v>
      </c>
      <c r="D60" s="232">
        <v>0</v>
      </c>
      <c r="E60" s="232">
        <v>1401208975</v>
      </c>
      <c r="F60" s="232">
        <v>420362691</v>
      </c>
      <c r="G60" s="232">
        <v>980846284</v>
      </c>
      <c r="H60" s="232">
        <v>0</v>
      </c>
      <c r="I60" s="232">
        <v>4370451143</v>
      </c>
      <c r="J60" s="232">
        <v>0</v>
      </c>
      <c r="K60" s="232">
        <v>4370451143</v>
      </c>
      <c r="L60" s="232">
        <v>1311135339</v>
      </c>
      <c r="M60" s="232">
        <v>3059315804</v>
      </c>
      <c r="N60" s="232">
        <v>0</v>
      </c>
    </row>
    <row r="61" spans="1:14" ht="10.7" customHeight="1">
      <c r="A61" s="242" t="s">
        <v>108</v>
      </c>
      <c r="B61" s="241" t="s">
        <v>303</v>
      </c>
      <c r="C61" s="231">
        <v>0</v>
      </c>
      <c r="D61" s="232">
        <v>0</v>
      </c>
      <c r="E61" s="232">
        <v>0</v>
      </c>
      <c r="F61" s="232">
        <v>0</v>
      </c>
      <c r="G61" s="232">
        <v>0</v>
      </c>
      <c r="H61" s="232">
        <v>0</v>
      </c>
      <c r="I61" s="232">
        <v>0</v>
      </c>
      <c r="J61" s="232">
        <v>0</v>
      </c>
      <c r="K61" s="232">
        <v>0</v>
      </c>
      <c r="L61" s="232">
        <v>0</v>
      </c>
      <c r="M61" s="232">
        <v>0</v>
      </c>
      <c r="N61" s="232">
        <v>0</v>
      </c>
    </row>
    <row r="62" spans="1:14" ht="10.7" customHeight="1">
      <c r="A62" s="242">
        <v>4</v>
      </c>
      <c r="B62" s="241" t="s">
        <v>44</v>
      </c>
      <c r="C62" s="231">
        <v>11651342762</v>
      </c>
      <c r="D62" s="232">
        <v>0</v>
      </c>
      <c r="E62" s="232">
        <v>11651342762</v>
      </c>
      <c r="F62" s="232">
        <v>1165134101</v>
      </c>
      <c r="G62" s="232">
        <v>10486208661</v>
      </c>
      <c r="H62" s="232">
        <v>0</v>
      </c>
      <c r="I62" s="232">
        <v>33208062409</v>
      </c>
      <c r="J62" s="232">
        <v>0</v>
      </c>
      <c r="K62" s="232">
        <v>33208062409</v>
      </c>
      <c r="L62" s="232">
        <v>3320805738</v>
      </c>
      <c r="M62" s="232">
        <v>29887256671</v>
      </c>
      <c r="N62" s="232">
        <v>0</v>
      </c>
    </row>
    <row r="63" spans="1:14" ht="10.7" customHeight="1">
      <c r="A63" s="242">
        <v>5</v>
      </c>
      <c r="B63" s="241" t="s">
        <v>233</v>
      </c>
      <c r="C63" s="231">
        <v>15774691916</v>
      </c>
      <c r="D63" s="232">
        <v>9906506521</v>
      </c>
      <c r="E63" s="232">
        <v>5868185395</v>
      </c>
      <c r="F63" s="232">
        <v>5868185395</v>
      </c>
      <c r="G63" s="232">
        <v>0</v>
      </c>
      <c r="H63" s="232">
        <v>0</v>
      </c>
      <c r="I63" s="232">
        <v>56760050138</v>
      </c>
      <c r="J63" s="232">
        <v>35645311480</v>
      </c>
      <c r="K63" s="232">
        <v>21114738658</v>
      </c>
      <c r="L63" s="232">
        <v>21114738658</v>
      </c>
      <c r="M63" s="232">
        <v>0</v>
      </c>
      <c r="N63" s="232">
        <v>0</v>
      </c>
    </row>
    <row r="64" spans="1:14" ht="10.7" customHeight="1">
      <c r="A64" s="240"/>
      <c r="B64" s="241" t="s">
        <v>234</v>
      </c>
      <c r="C64" s="231">
        <v>0</v>
      </c>
      <c r="D64" s="232">
        <v>0</v>
      </c>
      <c r="E64" s="232">
        <v>0</v>
      </c>
      <c r="F64" s="232">
        <v>0</v>
      </c>
      <c r="G64" s="232">
        <v>0</v>
      </c>
      <c r="H64" s="232">
        <v>0</v>
      </c>
      <c r="I64" s="232">
        <v>0</v>
      </c>
      <c r="J64" s="232">
        <v>0</v>
      </c>
      <c r="K64" s="232">
        <v>0</v>
      </c>
      <c r="L64" s="232">
        <v>0</v>
      </c>
      <c r="M64" s="232">
        <v>0</v>
      </c>
      <c r="N64" s="232">
        <v>0</v>
      </c>
    </row>
    <row r="65" spans="1:14" ht="10.7" customHeight="1">
      <c r="A65" s="240"/>
      <c r="B65" s="241" t="s">
        <v>235</v>
      </c>
      <c r="C65" s="231">
        <v>0</v>
      </c>
      <c r="D65" s="232">
        <v>0</v>
      </c>
      <c r="E65" s="232">
        <v>0</v>
      </c>
      <c r="F65" s="232">
        <v>0</v>
      </c>
      <c r="G65" s="232">
        <v>0</v>
      </c>
      <c r="H65" s="232">
        <v>0</v>
      </c>
      <c r="I65" s="232">
        <v>0</v>
      </c>
      <c r="J65" s="232">
        <v>0</v>
      </c>
      <c r="K65" s="232">
        <v>0</v>
      </c>
      <c r="L65" s="232">
        <v>0</v>
      </c>
      <c r="M65" s="232">
        <v>0</v>
      </c>
      <c r="N65" s="232">
        <v>0</v>
      </c>
    </row>
    <row r="66" spans="1:14" ht="10.7" customHeight="1">
      <c r="A66" s="242">
        <v>6</v>
      </c>
      <c r="B66" s="241" t="s">
        <v>38</v>
      </c>
      <c r="C66" s="231">
        <v>6256701224</v>
      </c>
      <c r="D66" s="232">
        <v>0</v>
      </c>
      <c r="E66" s="232">
        <v>6256701224</v>
      </c>
      <c r="F66" s="232">
        <v>0</v>
      </c>
      <c r="G66" s="232">
        <v>5764977820</v>
      </c>
      <c r="H66" s="232">
        <v>491723404</v>
      </c>
      <c r="I66" s="232">
        <v>16654401655</v>
      </c>
      <c r="J66" s="232">
        <v>0</v>
      </c>
      <c r="K66" s="232">
        <v>16654401655</v>
      </c>
      <c r="L66" s="232">
        <v>0</v>
      </c>
      <c r="M66" s="232">
        <v>15582571450</v>
      </c>
      <c r="N66" s="232">
        <v>1071830205</v>
      </c>
    </row>
    <row r="67" spans="1:14" ht="10.7" customHeight="1">
      <c r="A67" s="242">
        <v>7</v>
      </c>
      <c r="B67" s="241" t="s">
        <v>304</v>
      </c>
      <c r="C67" s="231">
        <v>1775319632</v>
      </c>
      <c r="D67" s="232">
        <v>518496901</v>
      </c>
      <c r="E67" s="232">
        <v>1256822731</v>
      </c>
      <c r="F67" s="232">
        <v>332421940</v>
      </c>
      <c r="G67" s="232">
        <v>588505425</v>
      </c>
      <c r="H67" s="232">
        <v>335895366</v>
      </c>
      <c r="I67" s="232">
        <v>9356538269</v>
      </c>
      <c r="J67" s="232">
        <v>1582674315</v>
      </c>
      <c r="K67" s="232">
        <v>7773863954</v>
      </c>
      <c r="L67" s="232">
        <v>1742939184</v>
      </c>
      <c r="M67" s="232">
        <v>1684036404</v>
      </c>
      <c r="N67" s="232">
        <v>4346888366</v>
      </c>
    </row>
    <row r="68" spans="1:14" ht="10.7" customHeight="1">
      <c r="A68" s="240"/>
      <c r="B68" s="241" t="s">
        <v>236</v>
      </c>
      <c r="C68" s="231">
        <v>25086000</v>
      </c>
      <c r="D68" s="232">
        <v>0</v>
      </c>
      <c r="E68" s="232">
        <v>25086000</v>
      </c>
      <c r="F68" s="232">
        <v>0</v>
      </c>
      <c r="G68" s="232">
        <v>0</v>
      </c>
      <c r="H68" s="232">
        <v>25086000</v>
      </c>
      <c r="I68" s="232">
        <v>84351000</v>
      </c>
      <c r="J68" s="232">
        <v>0</v>
      </c>
      <c r="K68" s="232">
        <v>84351000</v>
      </c>
      <c r="L68" s="232">
        <v>36745000</v>
      </c>
      <c r="M68" s="232">
        <v>0</v>
      </c>
      <c r="N68" s="232">
        <v>47606000</v>
      </c>
    </row>
    <row r="69" spans="1:14" ht="10.7" customHeight="1">
      <c r="A69" s="240"/>
      <c r="B69" s="241" t="s">
        <v>237</v>
      </c>
      <c r="C69" s="231">
        <v>0</v>
      </c>
      <c r="D69" s="232">
        <v>0</v>
      </c>
      <c r="E69" s="232">
        <v>0</v>
      </c>
      <c r="F69" s="232">
        <v>0</v>
      </c>
      <c r="G69" s="232">
        <v>0</v>
      </c>
      <c r="H69" s="232">
        <v>0</v>
      </c>
      <c r="I69" s="232">
        <v>0</v>
      </c>
      <c r="J69" s="232">
        <v>0</v>
      </c>
      <c r="K69" s="232">
        <v>0</v>
      </c>
      <c r="L69" s="232">
        <v>0</v>
      </c>
      <c r="M69" s="232">
        <v>0</v>
      </c>
      <c r="N69" s="232">
        <v>0</v>
      </c>
    </row>
    <row r="70" spans="1:14" ht="10.7" customHeight="1">
      <c r="A70" s="240"/>
      <c r="B70" s="241" t="s">
        <v>238</v>
      </c>
      <c r="C70" s="231">
        <v>350055907</v>
      </c>
      <c r="D70" s="232">
        <v>0</v>
      </c>
      <c r="E70" s="232">
        <v>350055907</v>
      </c>
      <c r="F70" s="232">
        <v>0</v>
      </c>
      <c r="G70" s="232">
        <v>350055907</v>
      </c>
      <c r="H70" s="232">
        <v>0</v>
      </c>
      <c r="I70" s="232">
        <v>978184771</v>
      </c>
      <c r="J70" s="232">
        <v>0</v>
      </c>
      <c r="K70" s="232">
        <v>978184771</v>
      </c>
      <c r="L70" s="232">
        <v>0</v>
      </c>
      <c r="M70" s="232">
        <v>978184771</v>
      </c>
      <c r="N70" s="232">
        <v>0</v>
      </c>
    </row>
    <row r="71" spans="1:14" ht="10.7" customHeight="1">
      <c r="A71" s="240"/>
      <c r="B71" s="241" t="s">
        <v>548</v>
      </c>
      <c r="C71" s="231">
        <v>0</v>
      </c>
      <c r="D71" s="232">
        <v>0</v>
      </c>
      <c r="E71" s="232">
        <v>0</v>
      </c>
      <c r="F71" s="232">
        <v>0</v>
      </c>
      <c r="G71" s="232">
        <v>0</v>
      </c>
      <c r="H71" s="232">
        <v>0</v>
      </c>
      <c r="I71" s="232">
        <v>0</v>
      </c>
      <c r="J71" s="232">
        <v>0</v>
      </c>
      <c r="K71" s="232">
        <v>0</v>
      </c>
      <c r="L71" s="232">
        <v>0</v>
      </c>
      <c r="M71" s="232">
        <v>0</v>
      </c>
      <c r="N71" s="232">
        <v>0</v>
      </c>
    </row>
    <row r="72" spans="1:14" ht="10.7" customHeight="1">
      <c r="A72" s="240"/>
      <c r="B72" s="241" t="s">
        <v>581</v>
      </c>
      <c r="C72" s="231">
        <v>0</v>
      </c>
      <c r="D72" s="232">
        <v>0</v>
      </c>
      <c r="E72" s="232">
        <v>0</v>
      </c>
      <c r="F72" s="232">
        <v>0</v>
      </c>
      <c r="G72" s="232">
        <v>0</v>
      </c>
      <c r="H72" s="232">
        <v>0</v>
      </c>
      <c r="I72" s="232">
        <v>0</v>
      </c>
      <c r="J72" s="232">
        <v>0</v>
      </c>
      <c r="K72" s="232">
        <v>0</v>
      </c>
      <c r="L72" s="232">
        <v>0</v>
      </c>
      <c r="M72" s="232">
        <v>0</v>
      </c>
      <c r="N72" s="232">
        <v>0</v>
      </c>
    </row>
    <row r="73" spans="1:14" ht="10.7" customHeight="1">
      <c r="A73" s="242" t="s">
        <v>239</v>
      </c>
      <c r="B73" s="241" t="s">
        <v>171</v>
      </c>
      <c r="C73" s="231">
        <v>524496901</v>
      </c>
      <c r="D73" s="232">
        <v>518496901</v>
      </c>
      <c r="E73" s="232">
        <v>6000000</v>
      </c>
      <c r="F73" s="232">
        <v>0</v>
      </c>
      <c r="G73" s="232">
        <v>0</v>
      </c>
      <c r="H73" s="232">
        <v>6000000</v>
      </c>
      <c r="I73" s="232">
        <v>1787674315</v>
      </c>
      <c r="J73" s="232">
        <v>1582674315</v>
      </c>
      <c r="K73" s="232">
        <v>205000000</v>
      </c>
      <c r="L73" s="232">
        <v>0</v>
      </c>
      <c r="M73" s="232">
        <v>0</v>
      </c>
      <c r="N73" s="232">
        <v>205000000</v>
      </c>
    </row>
    <row r="74" spans="1:14" ht="10.7" customHeight="1">
      <c r="A74" s="242" t="s">
        <v>240</v>
      </c>
      <c r="B74" s="241" t="s">
        <v>305</v>
      </c>
      <c r="C74" s="231">
        <v>776135210</v>
      </c>
      <c r="D74" s="232">
        <v>0</v>
      </c>
      <c r="E74" s="232">
        <v>776135210</v>
      </c>
      <c r="F74" s="232">
        <v>332421940</v>
      </c>
      <c r="G74" s="232">
        <v>408713270</v>
      </c>
      <c r="H74" s="232">
        <v>35000000</v>
      </c>
      <c r="I74" s="232">
        <v>3752835560</v>
      </c>
      <c r="J74" s="232">
        <v>0</v>
      </c>
      <c r="K74" s="232">
        <v>3752835560</v>
      </c>
      <c r="L74" s="232">
        <v>1742939184</v>
      </c>
      <c r="M74" s="232">
        <v>1112796376</v>
      </c>
      <c r="N74" s="232">
        <v>897100000</v>
      </c>
    </row>
    <row r="75" spans="1:14" ht="10.7" customHeight="1">
      <c r="A75" s="242" t="s">
        <v>241</v>
      </c>
      <c r="B75" s="241" t="s">
        <v>306</v>
      </c>
      <c r="C75" s="231">
        <v>388299521</v>
      </c>
      <c r="D75" s="232">
        <v>0</v>
      </c>
      <c r="E75" s="232">
        <v>388299521</v>
      </c>
      <c r="F75" s="232">
        <v>0</v>
      </c>
      <c r="G75" s="232">
        <v>179792155</v>
      </c>
      <c r="H75" s="232">
        <v>208507366</v>
      </c>
      <c r="I75" s="232">
        <v>3610204394</v>
      </c>
      <c r="J75" s="232">
        <v>0</v>
      </c>
      <c r="K75" s="232">
        <v>3610204394</v>
      </c>
      <c r="L75" s="232">
        <v>0</v>
      </c>
      <c r="M75" s="232">
        <v>571240028</v>
      </c>
      <c r="N75" s="232">
        <v>3038964366</v>
      </c>
    </row>
    <row r="76" spans="1:14" ht="10.7" customHeight="1">
      <c r="A76" s="242" t="s">
        <v>242</v>
      </c>
      <c r="B76" s="241" t="s">
        <v>172</v>
      </c>
      <c r="C76" s="231">
        <v>86388000</v>
      </c>
      <c r="D76" s="232">
        <v>0</v>
      </c>
      <c r="E76" s="232">
        <v>86388000</v>
      </c>
      <c r="F76" s="232">
        <v>0</v>
      </c>
      <c r="G76" s="232">
        <v>0</v>
      </c>
      <c r="H76" s="232">
        <v>86388000</v>
      </c>
      <c r="I76" s="232">
        <v>205824000</v>
      </c>
      <c r="J76" s="232">
        <v>0</v>
      </c>
      <c r="K76" s="232">
        <v>205824000</v>
      </c>
      <c r="L76" s="232">
        <v>0</v>
      </c>
      <c r="M76" s="232">
        <v>0</v>
      </c>
      <c r="N76" s="232">
        <v>205824000</v>
      </c>
    </row>
    <row r="77" spans="1:14" ht="10.7" customHeight="1">
      <c r="A77" s="242">
        <v>8</v>
      </c>
      <c r="B77" s="241" t="s">
        <v>307</v>
      </c>
      <c r="C77" s="231">
        <v>8344594100</v>
      </c>
      <c r="D77" s="232">
        <v>0</v>
      </c>
      <c r="E77" s="232">
        <v>8344594100</v>
      </c>
      <c r="F77" s="232">
        <v>3941076128</v>
      </c>
      <c r="G77" s="232">
        <v>3799862424</v>
      </c>
      <c r="H77" s="232">
        <v>603655548</v>
      </c>
      <c r="I77" s="232">
        <v>37987753172</v>
      </c>
      <c r="J77" s="232">
        <v>0</v>
      </c>
      <c r="K77" s="232">
        <v>37987753172</v>
      </c>
      <c r="L77" s="232">
        <v>23764821021</v>
      </c>
      <c r="M77" s="232">
        <v>12441933982</v>
      </c>
      <c r="N77" s="232">
        <v>1780998169</v>
      </c>
    </row>
    <row r="78" spans="1:14" ht="10.7" customHeight="1">
      <c r="A78" s="242" t="s">
        <v>109</v>
      </c>
      <c r="B78" s="241" t="s">
        <v>40</v>
      </c>
      <c r="C78" s="231">
        <v>3634</v>
      </c>
      <c r="D78" s="232">
        <v>0</v>
      </c>
      <c r="E78" s="232">
        <v>3634</v>
      </c>
      <c r="F78" s="232">
        <v>0</v>
      </c>
      <c r="G78" s="232">
        <v>0</v>
      </c>
      <c r="H78" s="232">
        <v>3634</v>
      </c>
      <c r="I78" s="232">
        <v>1548340</v>
      </c>
      <c r="J78" s="232">
        <v>0</v>
      </c>
      <c r="K78" s="232">
        <v>1548340</v>
      </c>
      <c r="L78" s="232">
        <v>0</v>
      </c>
      <c r="M78" s="232">
        <v>0</v>
      </c>
      <c r="N78" s="232">
        <v>1548340</v>
      </c>
    </row>
    <row r="79" spans="1:14" ht="10.7" customHeight="1">
      <c r="A79" s="242" t="s">
        <v>110</v>
      </c>
      <c r="B79" s="241" t="s">
        <v>113</v>
      </c>
      <c r="C79" s="231">
        <v>121522405</v>
      </c>
      <c r="D79" s="232">
        <v>0</v>
      </c>
      <c r="E79" s="232">
        <v>121522405</v>
      </c>
      <c r="F79" s="232">
        <v>0</v>
      </c>
      <c r="G79" s="232">
        <v>0</v>
      </c>
      <c r="H79" s="232">
        <v>121522405</v>
      </c>
      <c r="I79" s="232">
        <v>229630788</v>
      </c>
      <c r="J79" s="232">
        <v>0</v>
      </c>
      <c r="K79" s="232">
        <v>229630788</v>
      </c>
      <c r="L79" s="232">
        <v>0</v>
      </c>
      <c r="M79" s="232">
        <v>0</v>
      </c>
      <c r="N79" s="232">
        <v>229630788</v>
      </c>
    </row>
    <row r="80" spans="1:14" ht="10.7" customHeight="1">
      <c r="A80" s="242" t="s">
        <v>111</v>
      </c>
      <c r="B80" s="241" t="s">
        <v>308</v>
      </c>
      <c r="C80" s="231">
        <v>49384210</v>
      </c>
      <c r="D80" s="232">
        <v>0</v>
      </c>
      <c r="E80" s="232">
        <v>49384210</v>
      </c>
      <c r="F80" s="232">
        <v>9876841</v>
      </c>
      <c r="G80" s="232">
        <v>39507369</v>
      </c>
      <c r="H80" s="232">
        <v>0</v>
      </c>
      <c r="I80" s="232">
        <v>441681850</v>
      </c>
      <c r="J80" s="232">
        <v>0</v>
      </c>
      <c r="K80" s="232">
        <v>441681850</v>
      </c>
      <c r="L80" s="232">
        <v>88336366</v>
      </c>
      <c r="M80" s="232">
        <v>353345484</v>
      </c>
      <c r="N80" s="232">
        <v>0</v>
      </c>
    </row>
    <row r="81" spans="1:14" ht="10.7" customHeight="1">
      <c r="A81" s="240"/>
      <c r="B81" s="241" t="s">
        <v>309</v>
      </c>
      <c r="C81" s="231">
        <v>0</v>
      </c>
      <c r="D81" s="232">
        <v>0</v>
      </c>
      <c r="E81" s="232">
        <v>0</v>
      </c>
      <c r="F81" s="232">
        <v>0</v>
      </c>
      <c r="G81" s="232">
        <v>0</v>
      </c>
      <c r="H81" s="232">
        <v>0</v>
      </c>
      <c r="I81" s="232">
        <v>0</v>
      </c>
      <c r="J81" s="232">
        <v>0</v>
      </c>
      <c r="K81" s="232">
        <v>0</v>
      </c>
      <c r="L81" s="232">
        <v>0</v>
      </c>
      <c r="M81" s="232">
        <v>0</v>
      </c>
      <c r="N81" s="232">
        <v>0</v>
      </c>
    </row>
    <row r="82" spans="1:14" ht="10.7" customHeight="1">
      <c r="A82" s="240"/>
      <c r="B82" s="241" t="s">
        <v>582</v>
      </c>
      <c r="C82" s="231">
        <v>0</v>
      </c>
      <c r="D82" s="232">
        <v>0</v>
      </c>
      <c r="E82" s="232">
        <v>0</v>
      </c>
      <c r="F82" s="232">
        <v>0</v>
      </c>
      <c r="G82" s="232">
        <v>0</v>
      </c>
      <c r="H82" s="232">
        <v>0</v>
      </c>
      <c r="I82" s="232">
        <v>0</v>
      </c>
      <c r="J82" s="232">
        <v>0</v>
      </c>
      <c r="K82" s="232">
        <v>0</v>
      </c>
      <c r="L82" s="232">
        <v>0</v>
      </c>
      <c r="M82" s="232">
        <v>0</v>
      </c>
      <c r="N82" s="232">
        <v>0</v>
      </c>
    </row>
    <row r="83" spans="1:14" ht="10.7" customHeight="1">
      <c r="A83" s="242" t="s">
        <v>243</v>
      </c>
      <c r="B83" s="241" t="s">
        <v>117</v>
      </c>
      <c r="C83" s="231">
        <v>8173651145</v>
      </c>
      <c r="D83" s="232">
        <v>0</v>
      </c>
      <c r="E83" s="232">
        <v>8173651145</v>
      </c>
      <c r="F83" s="232">
        <v>3931199287</v>
      </c>
      <c r="G83" s="232">
        <v>3760355055</v>
      </c>
      <c r="H83" s="232">
        <v>482096803</v>
      </c>
      <c r="I83" s="232">
        <v>37314892194</v>
      </c>
      <c r="J83" s="232">
        <v>0</v>
      </c>
      <c r="K83" s="232">
        <v>37314892194</v>
      </c>
      <c r="L83" s="232">
        <v>23676484655</v>
      </c>
      <c r="M83" s="232">
        <v>12088588498</v>
      </c>
      <c r="N83" s="232">
        <v>1549819041</v>
      </c>
    </row>
    <row r="84" spans="1:14" ht="10.7" customHeight="1">
      <c r="A84" s="240"/>
      <c r="B84" s="241" t="s">
        <v>310</v>
      </c>
      <c r="C84" s="231">
        <v>0</v>
      </c>
      <c r="D84" s="232">
        <v>0</v>
      </c>
      <c r="E84" s="232">
        <v>0</v>
      </c>
      <c r="F84" s="232">
        <v>0</v>
      </c>
      <c r="G84" s="232">
        <v>0</v>
      </c>
      <c r="H84" s="232">
        <v>0</v>
      </c>
      <c r="I84" s="232">
        <v>0</v>
      </c>
      <c r="J84" s="232">
        <v>0</v>
      </c>
      <c r="K84" s="232">
        <v>0</v>
      </c>
      <c r="L84" s="232">
        <v>0</v>
      </c>
      <c r="M84" s="232">
        <v>0</v>
      </c>
      <c r="N84" s="232">
        <v>0</v>
      </c>
    </row>
    <row r="85" spans="1:14" ht="10.7" customHeight="1">
      <c r="A85" s="242" t="s">
        <v>244</v>
      </c>
      <c r="B85" s="241" t="s">
        <v>245</v>
      </c>
      <c r="C85" s="231">
        <v>0</v>
      </c>
      <c r="D85" s="232">
        <v>0</v>
      </c>
      <c r="E85" s="232">
        <v>0</v>
      </c>
      <c r="F85" s="232">
        <v>0</v>
      </c>
      <c r="G85" s="232">
        <v>0</v>
      </c>
      <c r="H85" s="232">
        <v>0</v>
      </c>
      <c r="I85" s="232">
        <v>0</v>
      </c>
      <c r="J85" s="232">
        <v>0</v>
      </c>
      <c r="K85" s="232">
        <v>0</v>
      </c>
      <c r="L85" s="232">
        <v>0</v>
      </c>
      <c r="M85" s="232">
        <v>0</v>
      </c>
      <c r="N85" s="232">
        <v>0</v>
      </c>
    </row>
    <row r="86" spans="1:14" ht="10.7" customHeight="1">
      <c r="A86" s="242">
        <v>9</v>
      </c>
      <c r="B86" s="241" t="s">
        <v>246</v>
      </c>
      <c r="C86" s="231">
        <v>9520576385</v>
      </c>
      <c r="D86" s="232">
        <v>0</v>
      </c>
      <c r="E86" s="232">
        <v>9520576385</v>
      </c>
      <c r="F86" s="232">
        <v>9520576385</v>
      </c>
      <c r="G86" s="232">
        <v>0</v>
      </c>
      <c r="H86" s="232">
        <v>0</v>
      </c>
      <c r="I86" s="232">
        <v>30818070801</v>
      </c>
      <c r="J86" s="232">
        <v>0</v>
      </c>
      <c r="K86" s="232">
        <v>30818070801</v>
      </c>
      <c r="L86" s="232">
        <v>30818070801</v>
      </c>
      <c r="M86" s="232">
        <v>0</v>
      </c>
      <c r="N86" s="232">
        <v>0</v>
      </c>
    </row>
    <row r="87" spans="1:14" ht="10.7" customHeight="1">
      <c r="A87" s="242" t="s">
        <v>112</v>
      </c>
      <c r="B87" s="241" t="s">
        <v>26</v>
      </c>
      <c r="C87" s="231">
        <v>4101182545</v>
      </c>
      <c r="D87" s="232">
        <v>0</v>
      </c>
      <c r="E87" s="232">
        <v>4101182545</v>
      </c>
      <c r="F87" s="232">
        <v>4101182545</v>
      </c>
      <c r="G87" s="232">
        <v>0</v>
      </c>
      <c r="H87" s="232">
        <v>0</v>
      </c>
      <c r="I87" s="232">
        <v>9744762703</v>
      </c>
      <c r="J87" s="232">
        <v>0</v>
      </c>
      <c r="K87" s="232">
        <v>9744762703</v>
      </c>
      <c r="L87" s="232">
        <v>9744762703</v>
      </c>
      <c r="M87" s="232">
        <v>0</v>
      </c>
      <c r="N87" s="232">
        <v>0</v>
      </c>
    </row>
    <row r="88" spans="1:14" ht="10.7" customHeight="1">
      <c r="A88" s="242" t="s">
        <v>114</v>
      </c>
      <c r="B88" s="241" t="s">
        <v>27</v>
      </c>
      <c r="C88" s="231">
        <v>4131997</v>
      </c>
      <c r="D88" s="232">
        <v>0</v>
      </c>
      <c r="E88" s="232">
        <v>4131997</v>
      </c>
      <c r="F88" s="232">
        <v>4131997</v>
      </c>
      <c r="G88" s="232">
        <v>0</v>
      </c>
      <c r="H88" s="232">
        <v>0</v>
      </c>
      <c r="I88" s="232">
        <v>1434401803</v>
      </c>
      <c r="J88" s="232">
        <v>0</v>
      </c>
      <c r="K88" s="232">
        <v>1434401803</v>
      </c>
      <c r="L88" s="232">
        <v>1434401803</v>
      </c>
      <c r="M88" s="232">
        <v>0</v>
      </c>
      <c r="N88" s="232">
        <v>0</v>
      </c>
    </row>
    <row r="89" spans="1:14" ht="10.7" customHeight="1">
      <c r="A89" s="242" t="s">
        <v>115</v>
      </c>
      <c r="B89" s="241" t="s">
        <v>247</v>
      </c>
      <c r="C89" s="231">
        <v>15072119</v>
      </c>
      <c r="D89" s="232">
        <v>0</v>
      </c>
      <c r="E89" s="232">
        <v>15072119</v>
      </c>
      <c r="F89" s="232">
        <v>15072119</v>
      </c>
      <c r="G89" s="232">
        <v>0</v>
      </c>
      <c r="H89" s="232">
        <v>0</v>
      </c>
      <c r="I89" s="232">
        <v>6593887715</v>
      </c>
      <c r="J89" s="232">
        <v>0</v>
      </c>
      <c r="K89" s="232">
        <v>6593887715</v>
      </c>
      <c r="L89" s="232">
        <v>6593887715</v>
      </c>
      <c r="M89" s="232">
        <v>0</v>
      </c>
      <c r="N89" s="232">
        <v>0</v>
      </c>
    </row>
    <row r="90" spans="1:14" ht="10.7" customHeight="1">
      <c r="A90" s="242" t="s">
        <v>116</v>
      </c>
      <c r="B90" s="241" t="s">
        <v>135</v>
      </c>
      <c r="C90" s="231">
        <v>5400189724</v>
      </c>
      <c r="D90" s="232">
        <v>0</v>
      </c>
      <c r="E90" s="232">
        <v>5400189724</v>
      </c>
      <c r="F90" s="232">
        <v>5400189724</v>
      </c>
      <c r="G90" s="232">
        <v>0</v>
      </c>
      <c r="H90" s="232">
        <v>0</v>
      </c>
      <c r="I90" s="232">
        <v>13045018580</v>
      </c>
      <c r="J90" s="232">
        <v>0</v>
      </c>
      <c r="K90" s="232">
        <v>13045018580</v>
      </c>
      <c r="L90" s="232">
        <v>13045018580</v>
      </c>
      <c r="M90" s="232">
        <v>0</v>
      </c>
      <c r="N90" s="232">
        <v>0</v>
      </c>
    </row>
    <row r="91" spans="1:14" ht="10.7" customHeight="1">
      <c r="A91" s="242" t="s">
        <v>118</v>
      </c>
      <c r="B91" s="241" t="s">
        <v>34</v>
      </c>
      <c r="C91" s="231">
        <v>0</v>
      </c>
      <c r="D91" s="232">
        <v>0</v>
      </c>
      <c r="E91" s="232">
        <v>0</v>
      </c>
      <c r="F91" s="232">
        <v>0</v>
      </c>
      <c r="G91" s="232">
        <v>0</v>
      </c>
      <c r="H91" s="232">
        <v>0</v>
      </c>
      <c r="I91" s="232">
        <v>0</v>
      </c>
      <c r="J91" s="232">
        <v>0</v>
      </c>
      <c r="K91" s="232">
        <v>0</v>
      </c>
      <c r="L91" s="232">
        <v>0</v>
      </c>
      <c r="M91" s="232">
        <v>0</v>
      </c>
      <c r="N91" s="232">
        <v>0</v>
      </c>
    </row>
    <row r="92" spans="1:14" ht="10.7" customHeight="1">
      <c r="A92" s="242">
        <v>10</v>
      </c>
      <c r="B92" s="241" t="s">
        <v>311</v>
      </c>
      <c r="C92" s="231">
        <v>428586430</v>
      </c>
      <c r="D92" s="232">
        <v>0</v>
      </c>
      <c r="E92" s="232">
        <v>428586430</v>
      </c>
      <c r="F92" s="232">
        <v>4906867</v>
      </c>
      <c r="G92" s="232">
        <v>423679563</v>
      </c>
      <c r="H92" s="232">
        <v>0</v>
      </c>
      <c r="I92" s="232">
        <v>13023254054</v>
      </c>
      <c r="J92" s="232">
        <v>8486288493</v>
      </c>
      <c r="K92" s="232">
        <v>4536965561</v>
      </c>
      <c r="L92" s="232">
        <v>3671201993</v>
      </c>
      <c r="M92" s="232">
        <v>865763568</v>
      </c>
      <c r="N92" s="232">
        <v>0</v>
      </c>
    </row>
    <row r="93" spans="1:14" ht="10.7" customHeight="1">
      <c r="A93" s="242" t="s">
        <v>120</v>
      </c>
      <c r="B93" s="241" t="s">
        <v>119</v>
      </c>
      <c r="C93" s="231">
        <v>423679563</v>
      </c>
      <c r="D93" s="232">
        <v>0</v>
      </c>
      <c r="E93" s="232">
        <v>423679563</v>
      </c>
      <c r="F93" s="232">
        <v>0</v>
      </c>
      <c r="G93" s="232">
        <v>423679563</v>
      </c>
      <c r="H93" s="232">
        <v>0</v>
      </c>
      <c r="I93" s="232">
        <v>677107770</v>
      </c>
      <c r="J93" s="232">
        <v>0</v>
      </c>
      <c r="K93" s="232">
        <v>677107770</v>
      </c>
      <c r="L93" s="232">
        <v>0</v>
      </c>
      <c r="M93" s="232">
        <v>677107770</v>
      </c>
      <c r="N93" s="232">
        <v>0</v>
      </c>
    </row>
    <row r="94" spans="1:14" ht="10.7" customHeight="1">
      <c r="A94" s="240"/>
      <c r="B94" s="241" t="s">
        <v>248</v>
      </c>
      <c r="C94" s="231">
        <v>0</v>
      </c>
      <c r="D94" s="232">
        <v>0</v>
      </c>
      <c r="E94" s="232">
        <v>0</v>
      </c>
      <c r="F94" s="232">
        <v>0</v>
      </c>
      <c r="G94" s="232">
        <v>0</v>
      </c>
      <c r="H94" s="232">
        <v>0</v>
      </c>
      <c r="I94" s="232">
        <v>0</v>
      </c>
      <c r="J94" s="232">
        <v>0</v>
      </c>
      <c r="K94" s="232">
        <v>0</v>
      </c>
      <c r="L94" s="232">
        <v>0</v>
      </c>
      <c r="M94" s="232">
        <v>0</v>
      </c>
      <c r="N94" s="232">
        <v>0</v>
      </c>
    </row>
    <row r="95" spans="1:14" ht="10.7" customHeight="1">
      <c r="A95" s="240"/>
      <c r="B95" s="241" t="s">
        <v>249</v>
      </c>
      <c r="C95" s="231">
        <v>423679563</v>
      </c>
      <c r="D95" s="232">
        <v>0</v>
      </c>
      <c r="E95" s="232">
        <v>423679563</v>
      </c>
      <c r="F95" s="232">
        <v>0</v>
      </c>
      <c r="G95" s="232">
        <v>423679563</v>
      </c>
      <c r="H95" s="232">
        <v>0</v>
      </c>
      <c r="I95" s="232">
        <v>677107770</v>
      </c>
      <c r="J95" s="232">
        <v>0</v>
      </c>
      <c r="K95" s="232">
        <v>677107770</v>
      </c>
      <c r="L95" s="232">
        <v>0</v>
      </c>
      <c r="M95" s="232">
        <v>677107770</v>
      </c>
      <c r="N95" s="232">
        <v>0</v>
      </c>
    </row>
    <row r="96" spans="1:14" ht="10.7" customHeight="1">
      <c r="A96" s="242" t="s">
        <v>121</v>
      </c>
      <c r="B96" s="241" t="s">
        <v>250</v>
      </c>
      <c r="C96" s="231">
        <v>0</v>
      </c>
      <c r="D96" s="232">
        <v>0</v>
      </c>
      <c r="E96" s="232">
        <v>0</v>
      </c>
      <c r="F96" s="232">
        <v>0</v>
      </c>
      <c r="G96" s="232">
        <v>0</v>
      </c>
      <c r="H96" s="232">
        <v>0</v>
      </c>
      <c r="I96" s="232">
        <v>0</v>
      </c>
      <c r="J96" s="232">
        <v>0</v>
      </c>
      <c r="K96" s="232">
        <v>0</v>
      </c>
      <c r="L96" s="232">
        <v>0</v>
      </c>
      <c r="M96" s="232">
        <v>0</v>
      </c>
      <c r="N96" s="232">
        <v>0</v>
      </c>
    </row>
    <row r="97" spans="1:14" ht="10.7" customHeight="1">
      <c r="A97" s="240"/>
      <c r="B97" s="241" t="s">
        <v>248</v>
      </c>
      <c r="C97" s="231">
        <v>0</v>
      </c>
      <c r="D97" s="232">
        <v>0</v>
      </c>
      <c r="E97" s="232">
        <v>0</v>
      </c>
      <c r="F97" s="232">
        <v>0</v>
      </c>
      <c r="G97" s="232">
        <v>0</v>
      </c>
      <c r="H97" s="232">
        <v>0</v>
      </c>
      <c r="I97" s="232">
        <v>0</v>
      </c>
      <c r="J97" s="232">
        <v>0</v>
      </c>
      <c r="K97" s="232">
        <v>0</v>
      </c>
      <c r="L97" s="232">
        <v>0</v>
      </c>
      <c r="M97" s="232">
        <v>0</v>
      </c>
      <c r="N97" s="232">
        <v>0</v>
      </c>
    </row>
    <row r="98" spans="1:14" ht="10.7" customHeight="1">
      <c r="A98" s="240"/>
      <c r="B98" s="241" t="s">
        <v>249</v>
      </c>
      <c r="C98" s="231">
        <v>0</v>
      </c>
      <c r="D98" s="232">
        <v>0</v>
      </c>
      <c r="E98" s="232">
        <v>0</v>
      </c>
      <c r="F98" s="232">
        <v>0</v>
      </c>
      <c r="G98" s="232">
        <v>0</v>
      </c>
      <c r="H98" s="232">
        <v>0</v>
      </c>
      <c r="I98" s="232">
        <v>0</v>
      </c>
      <c r="J98" s="232">
        <v>0</v>
      </c>
      <c r="K98" s="232">
        <v>0</v>
      </c>
      <c r="L98" s="232">
        <v>0</v>
      </c>
      <c r="M98" s="232">
        <v>0</v>
      </c>
      <c r="N98" s="232">
        <v>0</v>
      </c>
    </row>
    <row r="99" spans="1:14" ht="10.7" customHeight="1">
      <c r="A99" s="242" t="s">
        <v>122</v>
      </c>
      <c r="B99" s="241" t="s">
        <v>251</v>
      </c>
      <c r="C99" s="231">
        <v>4906867</v>
      </c>
      <c r="D99" s="232">
        <v>0</v>
      </c>
      <c r="E99" s="232">
        <v>4906867</v>
      </c>
      <c r="F99" s="232">
        <v>4906867</v>
      </c>
      <c r="G99" s="232">
        <v>0</v>
      </c>
      <c r="H99" s="232">
        <v>0</v>
      </c>
      <c r="I99" s="232">
        <v>12346146284</v>
      </c>
      <c r="J99" s="232">
        <v>8486288493</v>
      </c>
      <c r="K99" s="232">
        <v>3859857791</v>
      </c>
      <c r="L99" s="232">
        <v>3671201993</v>
      </c>
      <c r="M99" s="232">
        <v>188655798</v>
      </c>
      <c r="N99" s="232">
        <v>0</v>
      </c>
    </row>
    <row r="100" spans="1:14" ht="10.7" customHeight="1">
      <c r="A100" s="240"/>
      <c r="B100" s="241" t="s">
        <v>248</v>
      </c>
      <c r="C100" s="231">
        <v>0</v>
      </c>
      <c r="D100" s="232">
        <v>0</v>
      </c>
      <c r="E100" s="232">
        <v>0</v>
      </c>
      <c r="F100" s="232">
        <v>0</v>
      </c>
      <c r="G100" s="232">
        <v>0</v>
      </c>
      <c r="H100" s="232">
        <v>0</v>
      </c>
      <c r="I100" s="232">
        <v>12123269278</v>
      </c>
      <c r="J100" s="232">
        <v>8486288493</v>
      </c>
      <c r="K100" s="232">
        <v>3636980785</v>
      </c>
      <c r="L100" s="232">
        <v>3636980785</v>
      </c>
      <c r="M100" s="232">
        <v>0</v>
      </c>
      <c r="N100" s="232">
        <v>0</v>
      </c>
    </row>
    <row r="101" spans="1:14" ht="10.7" customHeight="1">
      <c r="A101" s="240"/>
      <c r="B101" s="241" t="s">
        <v>249</v>
      </c>
      <c r="C101" s="231">
        <v>4906867</v>
      </c>
      <c r="D101" s="232">
        <v>0</v>
      </c>
      <c r="E101" s="232">
        <v>4906867</v>
      </c>
      <c r="F101" s="232">
        <v>4906867</v>
      </c>
      <c r="G101" s="232">
        <v>0</v>
      </c>
      <c r="H101" s="232">
        <v>0</v>
      </c>
      <c r="I101" s="232">
        <v>222877006</v>
      </c>
      <c r="J101" s="232">
        <v>0</v>
      </c>
      <c r="K101" s="232">
        <v>222877006</v>
      </c>
      <c r="L101" s="232">
        <v>34221208</v>
      </c>
      <c r="M101" s="232">
        <v>188655798</v>
      </c>
      <c r="N101" s="232">
        <v>0</v>
      </c>
    </row>
    <row r="102" spans="1:14" ht="10.7" customHeight="1">
      <c r="A102" s="242">
        <v>11</v>
      </c>
      <c r="B102" s="241" t="s">
        <v>66</v>
      </c>
      <c r="C102" s="231">
        <v>3126709935</v>
      </c>
      <c r="D102" s="232">
        <v>1055187340</v>
      </c>
      <c r="E102" s="232">
        <v>2071522595</v>
      </c>
      <c r="F102" s="232">
        <v>1833946825</v>
      </c>
      <c r="G102" s="232">
        <v>162205770</v>
      </c>
      <c r="H102" s="232">
        <v>75370000</v>
      </c>
      <c r="I102" s="232">
        <v>11598068872</v>
      </c>
      <c r="J102" s="232">
        <v>4189572778</v>
      </c>
      <c r="K102" s="232">
        <v>7408496094</v>
      </c>
      <c r="L102" s="232">
        <v>6990387681</v>
      </c>
      <c r="M102" s="232">
        <v>244289413</v>
      </c>
      <c r="N102" s="232">
        <v>173819000</v>
      </c>
    </row>
    <row r="103" spans="1:14" ht="10.7" customHeight="1">
      <c r="A103" s="242" t="s">
        <v>123</v>
      </c>
      <c r="B103" s="241" t="s">
        <v>124</v>
      </c>
      <c r="C103" s="231">
        <v>0</v>
      </c>
      <c r="D103" s="232">
        <v>0</v>
      </c>
      <c r="E103" s="232">
        <v>0</v>
      </c>
      <c r="F103" s="232">
        <v>0</v>
      </c>
      <c r="G103" s="232">
        <v>0</v>
      </c>
      <c r="H103" s="232">
        <v>0</v>
      </c>
      <c r="I103" s="232">
        <v>0</v>
      </c>
      <c r="J103" s="232">
        <v>0</v>
      </c>
      <c r="K103" s="232">
        <v>0</v>
      </c>
      <c r="L103" s="232">
        <v>0</v>
      </c>
      <c r="M103" s="232">
        <v>0</v>
      </c>
      <c r="N103" s="232">
        <v>0</v>
      </c>
    </row>
    <row r="104" spans="1:14" ht="10.7" customHeight="1">
      <c r="A104" s="242" t="s">
        <v>125</v>
      </c>
      <c r="B104" s="241" t="s">
        <v>252</v>
      </c>
      <c r="C104" s="231">
        <v>1198045894</v>
      </c>
      <c r="D104" s="232">
        <v>994815894</v>
      </c>
      <c r="E104" s="232">
        <v>203230000</v>
      </c>
      <c r="F104" s="232">
        <v>112762000</v>
      </c>
      <c r="G104" s="232">
        <v>15098000</v>
      </c>
      <c r="H104" s="232">
        <v>75370000</v>
      </c>
      <c r="I104" s="232">
        <v>3755381391</v>
      </c>
      <c r="J104" s="232">
        <v>3199490332</v>
      </c>
      <c r="K104" s="232">
        <v>555891059</v>
      </c>
      <c r="L104" s="232">
        <v>359724059</v>
      </c>
      <c r="M104" s="232">
        <v>22348000</v>
      </c>
      <c r="N104" s="232">
        <v>173819000</v>
      </c>
    </row>
    <row r="105" spans="1:14" ht="10.7" customHeight="1">
      <c r="A105" s="240"/>
      <c r="B105" s="241" t="s">
        <v>253</v>
      </c>
      <c r="C105" s="231">
        <v>873367000</v>
      </c>
      <c r="D105" s="232">
        <v>794593000</v>
      </c>
      <c r="E105" s="232">
        <v>78774000</v>
      </c>
      <c r="F105" s="232">
        <v>55149000</v>
      </c>
      <c r="G105" s="232">
        <v>0</v>
      </c>
      <c r="H105" s="232">
        <v>23625000</v>
      </c>
      <c r="I105" s="232">
        <v>2595701000</v>
      </c>
      <c r="J105" s="232">
        <v>2439363000</v>
      </c>
      <c r="K105" s="232">
        <v>156338000</v>
      </c>
      <c r="L105" s="232">
        <v>118404000</v>
      </c>
      <c r="M105" s="232">
        <v>0</v>
      </c>
      <c r="N105" s="232">
        <v>37934000</v>
      </c>
    </row>
    <row r="106" spans="1:14" ht="10.7" customHeight="1">
      <c r="A106" s="240"/>
      <c r="B106" s="241" t="s">
        <v>254</v>
      </c>
      <c r="C106" s="231">
        <v>164634894</v>
      </c>
      <c r="D106" s="232">
        <v>164634894</v>
      </c>
      <c r="E106" s="232">
        <v>0</v>
      </c>
      <c r="F106" s="232">
        <v>0</v>
      </c>
      <c r="G106" s="232">
        <v>0</v>
      </c>
      <c r="H106" s="232">
        <v>0</v>
      </c>
      <c r="I106" s="232">
        <v>485146332</v>
      </c>
      <c r="J106" s="232">
        <v>485146332</v>
      </c>
      <c r="K106" s="232">
        <v>0</v>
      </c>
      <c r="L106" s="232">
        <v>0</v>
      </c>
      <c r="M106" s="232">
        <v>0</v>
      </c>
      <c r="N106" s="232">
        <v>0</v>
      </c>
    </row>
    <row r="107" spans="1:14" ht="10.7" customHeight="1">
      <c r="A107" s="242" t="s">
        <v>126</v>
      </c>
      <c r="B107" s="241" t="s">
        <v>255</v>
      </c>
      <c r="C107" s="231">
        <v>51075400</v>
      </c>
      <c r="D107" s="232">
        <v>35165000</v>
      </c>
      <c r="E107" s="232">
        <v>15910400</v>
      </c>
      <c r="F107" s="232">
        <v>15910400</v>
      </c>
      <c r="G107" s="232">
        <v>0</v>
      </c>
      <c r="H107" s="232">
        <v>0</v>
      </c>
      <c r="I107" s="232">
        <v>230533243</v>
      </c>
      <c r="J107" s="232">
        <v>50290000</v>
      </c>
      <c r="K107" s="232">
        <v>180243243</v>
      </c>
      <c r="L107" s="232">
        <v>180243243</v>
      </c>
      <c r="M107" s="232">
        <v>0</v>
      </c>
      <c r="N107" s="232">
        <v>0</v>
      </c>
    </row>
    <row r="108" spans="1:14" ht="10.7" customHeight="1">
      <c r="A108" s="240"/>
      <c r="B108" s="241" t="s">
        <v>128</v>
      </c>
      <c r="C108" s="231">
        <v>0</v>
      </c>
      <c r="D108" s="232">
        <v>0</v>
      </c>
      <c r="E108" s="232">
        <v>0</v>
      </c>
      <c r="F108" s="232">
        <v>0</v>
      </c>
      <c r="G108" s="232">
        <v>0</v>
      </c>
      <c r="H108" s="232">
        <v>0</v>
      </c>
      <c r="I108" s="232">
        <v>0</v>
      </c>
      <c r="J108" s="232">
        <v>0</v>
      </c>
      <c r="K108" s="232">
        <v>0</v>
      </c>
      <c r="L108" s="232">
        <v>0</v>
      </c>
      <c r="M108" s="232">
        <v>0</v>
      </c>
      <c r="N108" s="232">
        <v>0</v>
      </c>
    </row>
    <row r="109" spans="1:14" ht="10.7" customHeight="1">
      <c r="A109" s="242" t="s">
        <v>127</v>
      </c>
      <c r="B109" s="241" t="s">
        <v>130</v>
      </c>
      <c r="C109" s="231">
        <v>1785873157</v>
      </c>
      <c r="D109" s="232">
        <v>0</v>
      </c>
      <c r="E109" s="232">
        <v>1785873157</v>
      </c>
      <c r="F109" s="232">
        <v>1682867131</v>
      </c>
      <c r="G109" s="232">
        <v>103006026</v>
      </c>
      <c r="H109" s="232">
        <v>0</v>
      </c>
      <c r="I109" s="232">
        <v>5975273222</v>
      </c>
      <c r="J109" s="232">
        <v>8100000</v>
      </c>
      <c r="K109" s="232">
        <v>5967173222</v>
      </c>
      <c r="L109" s="232">
        <v>5842904119</v>
      </c>
      <c r="M109" s="232">
        <v>124269103</v>
      </c>
      <c r="N109" s="232">
        <v>0</v>
      </c>
    </row>
    <row r="110" spans="1:14" ht="10.7" customHeight="1">
      <c r="A110" s="242" t="s">
        <v>129</v>
      </c>
      <c r="B110" s="241" t="s">
        <v>132</v>
      </c>
      <c r="C110" s="231">
        <v>0</v>
      </c>
      <c r="D110" s="232">
        <v>0</v>
      </c>
      <c r="E110" s="232">
        <v>0</v>
      </c>
      <c r="F110" s="232">
        <v>0</v>
      </c>
      <c r="G110" s="232">
        <v>0</v>
      </c>
      <c r="H110" s="232">
        <v>0</v>
      </c>
      <c r="I110" s="232">
        <v>0</v>
      </c>
      <c r="J110" s="232">
        <v>0</v>
      </c>
      <c r="K110" s="232">
        <v>0</v>
      </c>
      <c r="L110" s="232">
        <v>0</v>
      </c>
      <c r="M110" s="232">
        <v>0</v>
      </c>
      <c r="N110" s="232">
        <v>0</v>
      </c>
    </row>
    <row r="111" spans="1:14" ht="10.7" customHeight="1">
      <c r="A111" s="242" t="s">
        <v>131</v>
      </c>
      <c r="B111" s="241" t="s">
        <v>173</v>
      </c>
      <c r="C111" s="231">
        <v>25100000</v>
      </c>
      <c r="D111" s="232">
        <v>25100000</v>
      </c>
      <c r="E111" s="232">
        <v>0</v>
      </c>
      <c r="F111" s="232">
        <v>0</v>
      </c>
      <c r="G111" s="232">
        <v>0</v>
      </c>
      <c r="H111" s="232">
        <v>0</v>
      </c>
      <c r="I111" s="232">
        <v>25965000</v>
      </c>
      <c r="J111" s="232">
        <v>25100000</v>
      </c>
      <c r="K111" s="232">
        <v>865</v>
      </c>
      <c r="L111" s="232">
        <v>865</v>
      </c>
      <c r="M111" s="232">
        <v>0</v>
      </c>
      <c r="N111" s="232">
        <v>0</v>
      </c>
    </row>
    <row r="112" spans="1:14" ht="10.7" customHeight="1">
      <c r="A112" s="242" t="s">
        <v>133</v>
      </c>
      <c r="B112" s="241" t="s">
        <v>256</v>
      </c>
      <c r="C112" s="231">
        <v>0</v>
      </c>
      <c r="D112" s="232">
        <v>0</v>
      </c>
      <c r="E112" s="232">
        <v>0</v>
      </c>
      <c r="F112" s="232">
        <v>0</v>
      </c>
      <c r="G112" s="232">
        <v>0</v>
      </c>
      <c r="H112" s="232">
        <v>0</v>
      </c>
      <c r="I112" s="232">
        <v>0</v>
      </c>
      <c r="J112" s="232">
        <v>0</v>
      </c>
      <c r="K112" s="232">
        <v>0</v>
      </c>
      <c r="L112" s="232">
        <v>0</v>
      </c>
      <c r="M112" s="232">
        <v>0</v>
      </c>
      <c r="N112" s="232">
        <v>0</v>
      </c>
    </row>
    <row r="113" spans="1:14" ht="10.7" customHeight="1">
      <c r="A113" s="242" t="s">
        <v>134</v>
      </c>
      <c r="B113" s="241" t="s">
        <v>257</v>
      </c>
      <c r="C113" s="231">
        <v>66615484</v>
      </c>
      <c r="D113" s="232">
        <v>106446</v>
      </c>
      <c r="E113" s="232">
        <v>66509038</v>
      </c>
      <c r="F113" s="232">
        <v>22407294</v>
      </c>
      <c r="G113" s="232">
        <v>44101744</v>
      </c>
      <c r="H113" s="232">
        <v>0</v>
      </c>
      <c r="I113" s="232">
        <v>1610916016</v>
      </c>
      <c r="J113" s="232">
        <v>906592446</v>
      </c>
      <c r="K113" s="232">
        <v>704323570</v>
      </c>
      <c r="L113" s="232">
        <v>606651260</v>
      </c>
      <c r="M113" s="232">
        <v>97672310</v>
      </c>
      <c r="N113" s="232">
        <v>0</v>
      </c>
    </row>
    <row r="114" spans="1:14" ht="10.7" customHeight="1">
      <c r="A114" s="240"/>
      <c r="B114" s="241" t="s">
        <v>549</v>
      </c>
      <c r="C114" s="231">
        <v>0</v>
      </c>
      <c r="D114" s="232">
        <v>0</v>
      </c>
      <c r="E114" s="232">
        <v>0</v>
      </c>
      <c r="F114" s="232">
        <v>0</v>
      </c>
      <c r="G114" s="232">
        <v>0</v>
      </c>
      <c r="H114" s="232">
        <v>0</v>
      </c>
      <c r="I114" s="232">
        <v>387653120</v>
      </c>
      <c r="J114" s="232">
        <v>0</v>
      </c>
      <c r="K114" s="232">
        <v>387653120</v>
      </c>
      <c r="L114" s="232">
        <v>387653120</v>
      </c>
      <c r="M114" s="232">
        <v>0</v>
      </c>
      <c r="N114" s="232">
        <v>0</v>
      </c>
    </row>
    <row r="115" spans="1:14" ht="10.7" customHeight="1">
      <c r="A115" s="242">
        <v>12</v>
      </c>
      <c r="B115" s="241" t="s">
        <v>258</v>
      </c>
      <c r="C115" s="231">
        <v>114479924</v>
      </c>
      <c r="D115" s="232">
        <v>0</v>
      </c>
      <c r="E115" s="232">
        <v>114479924</v>
      </c>
      <c r="F115" s="232">
        <v>0</v>
      </c>
      <c r="G115" s="232">
        <v>0</v>
      </c>
      <c r="H115" s="232">
        <v>114479924</v>
      </c>
      <c r="I115" s="232">
        <v>118479924</v>
      </c>
      <c r="J115" s="232">
        <v>0</v>
      </c>
      <c r="K115" s="232">
        <v>118479924</v>
      </c>
      <c r="L115" s="232">
        <v>0</v>
      </c>
      <c r="M115" s="232">
        <v>0</v>
      </c>
      <c r="N115" s="232">
        <v>118479924</v>
      </c>
    </row>
    <row r="116" spans="1:14" ht="10.7" customHeight="1">
      <c r="A116" s="240"/>
      <c r="B116" s="241" t="s">
        <v>259</v>
      </c>
      <c r="C116" s="231">
        <v>57536659</v>
      </c>
      <c r="D116" s="232">
        <v>0</v>
      </c>
      <c r="E116" s="232">
        <v>57536659</v>
      </c>
      <c r="F116" s="232">
        <v>0</v>
      </c>
      <c r="G116" s="232">
        <v>0</v>
      </c>
      <c r="H116" s="232">
        <v>57536659</v>
      </c>
      <c r="I116" s="232">
        <v>57536659</v>
      </c>
      <c r="J116" s="232">
        <v>0</v>
      </c>
      <c r="K116" s="232">
        <v>57536659</v>
      </c>
      <c r="L116" s="232">
        <v>0</v>
      </c>
      <c r="M116" s="232">
        <v>0</v>
      </c>
      <c r="N116" s="232">
        <v>57536659</v>
      </c>
    </row>
    <row r="117" spans="1:14" ht="10.7" customHeight="1">
      <c r="A117" s="242">
        <v>13</v>
      </c>
      <c r="B117" s="241" t="s">
        <v>312</v>
      </c>
      <c r="C117" s="231">
        <v>0</v>
      </c>
      <c r="D117" s="232">
        <v>0</v>
      </c>
      <c r="E117" s="232">
        <v>0</v>
      </c>
      <c r="F117" s="232">
        <v>0</v>
      </c>
      <c r="G117" s="232">
        <v>0</v>
      </c>
      <c r="H117" s="232">
        <v>0</v>
      </c>
      <c r="I117" s="232">
        <v>0</v>
      </c>
      <c r="J117" s="232">
        <v>0</v>
      </c>
      <c r="K117" s="232">
        <v>0</v>
      </c>
      <c r="L117" s="232">
        <v>0</v>
      </c>
      <c r="M117" s="232">
        <v>0</v>
      </c>
      <c r="N117" s="232">
        <v>0</v>
      </c>
    </row>
    <row r="118" spans="1:14" ht="10.7" customHeight="1">
      <c r="A118" s="240"/>
      <c r="B118" s="241" t="s">
        <v>260</v>
      </c>
      <c r="C118" s="231">
        <v>0</v>
      </c>
      <c r="D118" s="232">
        <v>0</v>
      </c>
      <c r="E118" s="232">
        <v>0</v>
      </c>
      <c r="F118" s="232">
        <v>0</v>
      </c>
      <c r="G118" s="232">
        <v>0</v>
      </c>
      <c r="H118" s="232">
        <v>0</v>
      </c>
      <c r="I118" s="232">
        <v>0</v>
      </c>
      <c r="J118" s="232">
        <v>0</v>
      </c>
      <c r="K118" s="232">
        <v>0</v>
      </c>
      <c r="L118" s="232">
        <v>0</v>
      </c>
      <c r="M118" s="232">
        <v>0</v>
      </c>
      <c r="N118" s="232">
        <v>0</v>
      </c>
    </row>
    <row r="119" spans="1:14" ht="10.7" customHeight="1">
      <c r="A119" s="240"/>
      <c r="B119" s="241" t="s">
        <v>261</v>
      </c>
      <c r="C119" s="231">
        <v>0</v>
      </c>
      <c r="D119" s="232">
        <v>0</v>
      </c>
      <c r="E119" s="232">
        <v>0</v>
      </c>
      <c r="F119" s="232">
        <v>0</v>
      </c>
      <c r="G119" s="232">
        <v>0</v>
      </c>
      <c r="H119" s="232">
        <v>0</v>
      </c>
      <c r="I119" s="232">
        <v>0</v>
      </c>
      <c r="J119" s="232">
        <v>0</v>
      </c>
      <c r="K119" s="232">
        <v>0</v>
      </c>
      <c r="L119" s="232">
        <v>0</v>
      </c>
      <c r="M119" s="232">
        <v>0</v>
      </c>
      <c r="N119" s="232">
        <v>0</v>
      </c>
    </row>
    <row r="120" spans="1:14" ht="10.7" customHeight="1">
      <c r="A120" s="242" t="s">
        <v>262</v>
      </c>
      <c r="B120" s="241" t="s">
        <v>263</v>
      </c>
      <c r="C120" s="231">
        <v>0</v>
      </c>
      <c r="D120" s="232">
        <v>0</v>
      </c>
      <c r="E120" s="232">
        <v>0</v>
      </c>
      <c r="F120" s="232">
        <v>0</v>
      </c>
      <c r="G120" s="232">
        <v>0</v>
      </c>
      <c r="H120" s="232">
        <v>0</v>
      </c>
      <c r="I120" s="232">
        <v>0</v>
      </c>
      <c r="J120" s="232">
        <v>0</v>
      </c>
      <c r="K120" s="232">
        <v>0</v>
      </c>
      <c r="L120" s="232">
        <v>0</v>
      </c>
      <c r="M120" s="232">
        <v>0</v>
      </c>
      <c r="N120" s="232">
        <v>0</v>
      </c>
    </row>
    <row r="121" spans="1:14" ht="10.7" customHeight="1">
      <c r="A121" s="242" t="s">
        <v>264</v>
      </c>
      <c r="B121" s="241" t="s">
        <v>265</v>
      </c>
      <c r="C121" s="231">
        <v>0</v>
      </c>
      <c r="D121" s="232">
        <v>0</v>
      </c>
      <c r="E121" s="232">
        <v>0</v>
      </c>
      <c r="F121" s="232">
        <v>0</v>
      </c>
      <c r="G121" s="232">
        <v>0</v>
      </c>
      <c r="H121" s="232">
        <v>0</v>
      </c>
      <c r="I121" s="232">
        <v>0</v>
      </c>
      <c r="J121" s="232">
        <v>0</v>
      </c>
      <c r="K121" s="232">
        <v>0</v>
      </c>
      <c r="L121" s="232">
        <v>0</v>
      </c>
      <c r="M121" s="232">
        <v>0</v>
      </c>
      <c r="N121" s="232">
        <v>0</v>
      </c>
    </row>
    <row r="122" spans="1:14" ht="10.7" customHeight="1">
      <c r="A122" s="242" t="s">
        <v>266</v>
      </c>
      <c r="B122" s="241" t="s">
        <v>267</v>
      </c>
      <c r="C122" s="231">
        <v>0</v>
      </c>
      <c r="D122" s="232">
        <v>0</v>
      </c>
      <c r="E122" s="232">
        <v>0</v>
      </c>
      <c r="F122" s="232">
        <v>0</v>
      </c>
      <c r="G122" s="232">
        <v>0</v>
      </c>
      <c r="H122" s="232">
        <v>0</v>
      </c>
      <c r="I122" s="232">
        <v>0</v>
      </c>
      <c r="J122" s="232">
        <v>0</v>
      </c>
      <c r="K122" s="232">
        <v>0</v>
      </c>
      <c r="L122" s="232">
        <v>0</v>
      </c>
      <c r="M122" s="232">
        <v>0</v>
      </c>
      <c r="N122" s="232">
        <v>0</v>
      </c>
    </row>
    <row r="123" spans="1:14" ht="10.7" customHeight="1">
      <c r="A123" s="242" t="s">
        <v>268</v>
      </c>
      <c r="B123" s="241" t="s">
        <v>269</v>
      </c>
      <c r="C123" s="231">
        <v>0</v>
      </c>
      <c r="D123" s="232">
        <v>0</v>
      </c>
      <c r="E123" s="232">
        <v>0</v>
      </c>
      <c r="F123" s="232">
        <v>0</v>
      </c>
      <c r="G123" s="232">
        <v>0</v>
      </c>
      <c r="H123" s="232">
        <v>0</v>
      </c>
      <c r="I123" s="232">
        <v>0</v>
      </c>
      <c r="J123" s="232">
        <v>0</v>
      </c>
      <c r="K123" s="232">
        <v>0</v>
      </c>
      <c r="L123" s="232">
        <v>0</v>
      </c>
      <c r="M123" s="232">
        <v>0</v>
      </c>
      <c r="N123" s="232">
        <v>0</v>
      </c>
    </row>
    <row r="124" spans="1:14" ht="10.7" customHeight="1">
      <c r="A124" s="240"/>
      <c r="B124" s="241" t="s">
        <v>313</v>
      </c>
      <c r="C124" s="231">
        <v>0</v>
      </c>
      <c r="D124" s="232">
        <v>0</v>
      </c>
      <c r="E124" s="232">
        <v>0</v>
      </c>
      <c r="F124" s="232">
        <v>0</v>
      </c>
      <c r="G124" s="232">
        <v>0</v>
      </c>
      <c r="H124" s="232">
        <v>0</v>
      </c>
      <c r="I124" s="232">
        <v>0</v>
      </c>
      <c r="J124" s="232">
        <v>0</v>
      </c>
      <c r="K124" s="232">
        <v>0</v>
      </c>
      <c r="L124" s="232">
        <v>0</v>
      </c>
      <c r="M124" s="232">
        <v>0</v>
      </c>
      <c r="N124" s="232">
        <v>0</v>
      </c>
    </row>
    <row r="125" spans="1:14" ht="10.7" customHeight="1">
      <c r="A125" s="240"/>
      <c r="B125" s="241" t="s">
        <v>270</v>
      </c>
      <c r="C125" s="231">
        <v>0</v>
      </c>
      <c r="D125" s="232">
        <v>0</v>
      </c>
      <c r="E125" s="232">
        <v>0</v>
      </c>
      <c r="F125" s="232">
        <v>0</v>
      </c>
      <c r="G125" s="232">
        <v>0</v>
      </c>
      <c r="H125" s="232">
        <v>0</v>
      </c>
      <c r="I125" s="232">
        <v>0</v>
      </c>
      <c r="J125" s="232">
        <v>0</v>
      </c>
      <c r="K125" s="232">
        <v>0</v>
      </c>
      <c r="L125" s="232">
        <v>0</v>
      </c>
      <c r="M125" s="232">
        <v>0</v>
      </c>
      <c r="N125" s="232">
        <v>0</v>
      </c>
    </row>
    <row r="126" spans="1:14" ht="10.7" customHeight="1">
      <c r="A126" s="242" t="s">
        <v>271</v>
      </c>
      <c r="B126" s="241" t="s">
        <v>314</v>
      </c>
      <c r="C126" s="231">
        <v>0</v>
      </c>
      <c r="D126" s="232">
        <v>0</v>
      </c>
      <c r="E126" s="232">
        <v>0</v>
      </c>
      <c r="F126" s="232">
        <v>0</v>
      </c>
      <c r="G126" s="232">
        <v>0</v>
      </c>
      <c r="H126" s="232">
        <v>0</v>
      </c>
      <c r="I126" s="232">
        <v>0</v>
      </c>
      <c r="J126" s="232">
        <v>0</v>
      </c>
      <c r="K126" s="232">
        <v>0</v>
      </c>
      <c r="L126" s="232">
        <v>0</v>
      </c>
      <c r="M126" s="232">
        <v>0</v>
      </c>
      <c r="N126" s="232">
        <v>0</v>
      </c>
    </row>
    <row r="127" spans="1:14" ht="10.7" customHeight="1">
      <c r="A127" s="242" t="s">
        <v>55</v>
      </c>
      <c r="B127" s="241" t="s">
        <v>136</v>
      </c>
      <c r="C127" s="231">
        <v>0</v>
      </c>
      <c r="D127" s="232">
        <v>0</v>
      </c>
      <c r="E127" s="232">
        <v>0</v>
      </c>
      <c r="F127" s="232">
        <v>0</v>
      </c>
      <c r="G127" s="232">
        <v>0</v>
      </c>
      <c r="H127" s="232">
        <v>0</v>
      </c>
      <c r="I127" s="232">
        <v>0</v>
      </c>
      <c r="J127" s="232">
        <v>0</v>
      </c>
      <c r="K127" s="232">
        <v>0</v>
      </c>
      <c r="L127" s="232">
        <v>0</v>
      </c>
      <c r="M127" s="232">
        <v>0</v>
      </c>
      <c r="N127" s="232">
        <v>0</v>
      </c>
    </row>
    <row r="128" spans="1:14" ht="10.7" customHeight="1">
      <c r="A128" s="242">
        <v>1</v>
      </c>
      <c r="B128" s="241" t="s">
        <v>315</v>
      </c>
      <c r="C128" s="231">
        <v>0</v>
      </c>
      <c r="D128" s="232">
        <v>0</v>
      </c>
      <c r="E128" s="232">
        <v>0</v>
      </c>
      <c r="F128" s="232">
        <v>0</v>
      </c>
      <c r="G128" s="232">
        <v>0</v>
      </c>
      <c r="H128" s="232">
        <v>0</v>
      </c>
      <c r="I128" s="232">
        <v>0</v>
      </c>
      <c r="J128" s="232">
        <v>0</v>
      </c>
      <c r="K128" s="232">
        <v>0</v>
      </c>
      <c r="L128" s="232">
        <v>0</v>
      </c>
      <c r="M128" s="232">
        <v>0</v>
      </c>
      <c r="N128" s="232">
        <v>0</v>
      </c>
    </row>
    <row r="129" spans="1:14" ht="10.7" customHeight="1">
      <c r="A129" s="242" t="s">
        <v>89</v>
      </c>
      <c r="B129" s="241" t="s">
        <v>28</v>
      </c>
      <c r="C129" s="231">
        <v>0</v>
      </c>
      <c r="D129" s="232">
        <v>0</v>
      </c>
      <c r="E129" s="232">
        <v>0</v>
      </c>
      <c r="F129" s="232">
        <v>0</v>
      </c>
      <c r="G129" s="232">
        <v>0</v>
      </c>
      <c r="H129" s="232">
        <v>0</v>
      </c>
      <c r="I129" s="232">
        <v>0</v>
      </c>
      <c r="J129" s="232">
        <v>0</v>
      </c>
      <c r="K129" s="232">
        <v>0</v>
      </c>
      <c r="L129" s="232">
        <v>0</v>
      </c>
      <c r="M129" s="232">
        <v>0</v>
      </c>
      <c r="N129" s="232">
        <v>0</v>
      </c>
    </row>
    <row r="130" spans="1:14" ht="10.7" customHeight="1">
      <c r="A130" s="242" t="s">
        <v>91</v>
      </c>
      <c r="B130" s="241" t="s">
        <v>27</v>
      </c>
      <c r="C130" s="231">
        <v>0</v>
      </c>
      <c r="D130" s="232">
        <v>0</v>
      </c>
      <c r="E130" s="232">
        <v>0</v>
      </c>
      <c r="F130" s="232">
        <v>0</v>
      </c>
      <c r="G130" s="232">
        <v>0</v>
      </c>
      <c r="H130" s="232">
        <v>0</v>
      </c>
      <c r="I130" s="232">
        <v>0</v>
      </c>
      <c r="J130" s="232">
        <v>0</v>
      </c>
      <c r="K130" s="232">
        <v>0</v>
      </c>
      <c r="L130" s="232">
        <v>0</v>
      </c>
      <c r="M130" s="232">
        <v>0</v>
      </c>
      <c r="N130" s="232">
        <v>0</v>
      </c>
    </row>
    <row r="131" spans="1:14" ht="10.7" customHeight="1">
      <c r="A131" s="242" t="s">
        <v>92</v>
      </c>
      <c r="B131" s="241" t="s">
        <v>137</v>
      </c>
      <c r="C131" s="231">
        <v>0</v>
      </c>
      <c r="D131" s="232">
        <v>0</v>
      </c>
      <c r="E131" s="232">
        <v>0</v>
      </c>
      <c r="F131" s="232">
        <v>0</v>
      </c>
      <c r="G131" s="232">
        <v>0</v>
      </c>
      <c r="H131" s="232">
        <v>0</v>
      </c>
      <c r="I131" s="232">
        <v>0</v>
      </c>
      <c r="J131" s="232">
        <v>0</v>
      </c>
      <c r="K131" s="232">
        <v>0</v>
      </c>
      <c r="L131" s="232">
        <v>0</v>
      </c>
      <c r="M131" s="232">
        <v>0</v>
      </c>
      <c r="N131" s="232">
        <v>0</v>
      </c>
    </row>
    <row r="132" spans="1:14" ht="10.7" customHeight="1">
      <c r="A132" s="242" t="s">
        <v>93</v>
      </c>
      <c r="B132" s="241" t="s">
        <v>138</v>
      </c>
      <c r="C132" s="231">
        <v>0</v>
      </c>
      <c r="D132" s="232">
        <v>0</v>
      </c>
      <c r="E132" s="232">
        <v>0</v>
      </c>
      <c r="F132" s="232">
        <v>0</v>
      </c>
      <c r="G132" s="232">
        <v>0</v>
      </c>
      <c r="H132" s="232">
        <v>0</v>
      </c>
      <c r="I132" s="232">
        <v>0</v>
      </c>
      <c r="J132" s="232">
        <v>0</v>
      </c>
      <c r="K132" s="232">
        <v>0</v>
      </c>
      <c r="L132" s="232">
        <v>0</v>
      </c>
      <c r="M132" s="232">
        <v>0</v>
      </c>
      <c r="N132" s="232">
        <v>0</v>
      </c>
    </row>
    <row r="133" spans="1:14" ht="10.7" customHeight="1">
      <c r="A133" s="242" t="s">
        <v>94</v>
      </c>
      <c r="B133" s="241" t="s">
        <v>139</v>
      </c>
      <c r="C133" s="231">
        <v>0</v>
      </c>
      <c r="D133" s="232">
        <v>0</v>
      </c>
      <c r="E133" s="232">
        <v>0</v>
      </c>
      <c r="F133" s="232">
        <v>0</v>
      </c>
      <c r="G133" s="232">
        <v>0</v>
      </c>
      <c r="H133" s="232">
        <v>0</v>
      </c>
      <c r="I133" s="232">
        <v>0</v>
      </c>
      <c r="J133" s="232">
        <v>0</v>
      </c>
      <c r="K133" s="232">
        <v>0</v>
      </c>
      <c r="L133" s="232">
        <v>0</v>
      </c>
      <c r="M133" s="232">
        <v>0</v>
      </c>
      <c r="N133" s="232">
        <v>0</v>
      </c>
    </row>
    <row r="134" spans="1:14" ht="10.7" customHeight="1">
      <c r="A134" s="242" t="s">
        <v>95</v>
      </c>
      <c r="B134" s="241" t="s">
        <v>272</v>
      </c>
      <c r="C134" s="231">
        <v>0</v>
      </c>
      <c r="D134" s="232">
        <v>0</v>
      </c>
      <c r="E134" s="232">
        <v>0</v>
      </c>
      <c r="F134" s="232">
        <v>0</v>
      </c>
      <c r="G134" s="232">
        <v>0</v>
      </c>
      <c r="H134" s="232">
        <v>0</v>
      </c>
      <c r="I134" s="232">
        <v>0</v>
      </c>
      <c r="J134" s="232">
        <v>0</v>
      </c>
      <c r="K134" s="232">
        <v>0</v>
      </c>
      <c r="L134" s="232">
        <v>0</v>
      </c>
      <c r="M134" s="232">
        <v>0</v>
      </c>
      <c r="N134" s="232">
        <v>0</v>
      </c>
    </row>
    <row r="135" spans="1:14" ht="10.7" customHeight="1">
      <c r="A135" s="242" t="s">
        <v>96</v>
      </c>
      <c r="B135" s="241" t="s">
        <v>273</v>
      </c>
      <c r="C135" s="231">
        <v>0</v>
      </c>
      <c r="D135" s="232">
        <v>0</v>
      </c>
      <c r="E135" s="232">
        <v>0</v>
      </c>
      <c r="F135" s="232">
        <v>0</v>
      </c>
      <c r="G135" s="232">
        <v>0</v>
      </c>
      <c r="H135" s="232">
        <v>0</v>
      </c>
      <c r="I135" s="232">
        <v>0</v>
      </c>
      <c r="J135" s="232">
        <v>0</v>
      </c>
      <c r="K135" s="232">
        <v>0</v>
      </c>
      <c r="L135" s="232">
        <v>0</v>
      </c>
      <c r="M135" s="232">
        <v>0</v>
      </c>
      <c r="N135" s="232">
        <v>0</v>
      </c>
    </row>
    <row r="136" spans="1:14" ht="10.7" customHeight="1">
      <c r="A136" s="242" t="s">
        <v>97</v>
      </c>
      <c r="B136" s="241" t="s">
        <v>274</v>
      </c>
      <c r="C136" s="231">
        <v>0</v>
      </c>
      <c r="D136" s="232">
        <v>0</v>
      </c>
      <c r="E136" s="232">
        <v>0</v>
      </c>
      <c r="F136" s="232">
        <v>0</v>
      </c>
      <c r="G136" s="232">
        <v>0</v>
      </c>
      <c r="H136" s="232">
        <v>0</v>
      </c>
      <c r="I136" s="232">
        <v>0</v>
      </c>
      <c r="J136" s="232">
        <v>0</v>
      </c>
      <c r="K136" s="232">
        <v>0</v>
      </c>
      <c r="L136" s="232">
        <v>0</v>
      </c>
      <c r="M136" s="232">
        <v>0</v>
      </c>
      <c r="N136" s="232">
        <v>0</v>
      </c>
    </row>
    <row r="137" spans="1:14" ht="10.7" customHeight="1">
      <c r="A137" s="242">
        <v>2</v>
      </c>
      <c r="B137" s="241" t="s">
        <v>316</v>
      </c>
      <c r="C137" s="231">
        <v>0</v>
      </c>
      <c r="D137" s="232">
        <v>0</v>
      </c>
      <c r="E137" s="232">
        <v>0</v>
      </c>
      <c r="F137" s="232">
        <v>0</v>
      </c>
      <c r="G137" s="232">
        <v>0</v>
      </c>
      <c r="H137" s="232">
        <v>0</v>
      </c>
      <c r="I137" s="232">
        <v>0</v>
      </c>
      <c r="J137" s="232">
        <v>0</v>
      </c>
      <c r="K137" s="232">
        <v>0</v>
      </c>
      <c r="L137" s="232">
        <v>0</v>
      </c>
      <c r="M137" s="232">
        <v>0</v>
      </c>
      <c r="N137" s="232">
        <v>0</v>
      </c>
    </row>
    <row r="138" spans="1:14" ht="10.7" customHeight="1">
      <c r="A138" s="242" t="s">
        <v>98</v>
      </c>
      <c r="B138" s="241" t="s">
        <v>28</v>
      </c>
      <c r="C138" s="231">
        <v>0</v>
      </c>
      <c r="D138" s="232">
        <v>0</v>
      </c>
      <c r="E138" s="232">
        <v>0</v>
      </c>
      <c r="F138" s="232">
        <v>0</v>
      </c>
      <c r="G138" s="232">
        <v>0</v>
      </c>
      <c r="H138" s="232">
        <v>0</v>
      </c>
      <c r="I138" s="232">
        <v>0</v>
      </c>
      <c r="J138" s="232">
        <v>0</v>
      </c>
      <c r="K138" s="232">
        <v>0</v>
      </c>
      <c r="L138" s="232">
        <v>0</v>
      </c>
      <c r="M138" s="232">
        <v>0</v>
      </c>
      <c r="N138" s="232">
        <v>0</v>
      </c>
    </row>
    <row r="139" spans="1:14" ht="10.7" customHeight="1">
      <c r="A139" s="242" t="s">
        <v>99</v>
      </c>
      <c r="B139" s="241" t="s">
        <v>27</v>
      </c>
      <c r="C139" s="231">
        <v>0</v>
      </c>
      <c r="D139" s="232">
        <v>0</v>
      </c>
      <c r="E139" s="232">
        <v>0</v>
      </c>
      <c r="F139" s="232">
        <v>0</v>
      </c>
      <c r="G139" s="232">
        <v>0</v>
      </c>
      <c r="H139" s="232">
        <v>0</v>
      </c>
      <c r="I139" s="232">
        <v>0</v>
      </c>
      <c r="J139" s="232">
        <v>0</v>
      </c>
      <c r="K139" s="232">
        <v>0</v>
      </c>
      <c r="L139" s="232">
        <v>0</v>
      </c>
      <c r="M139" s="232">
        <v>0</v>
      </c>
      <c r="N139" s="232">
        <v>0</v>
      </c>
    </row>
    <row r="140" spans="1:14" ht="10.7" customHeight="1">
      <c r="A140" s="242" t="s">
        <v>100</v>
      </c>
      <c r="B140" s="241" t="s">
        <v>275</v>
      </c>
      <c r="C140" s="231">
        <v>0</v>
      </c>
      <c r="D140" s="232">
        <v>0</v>
      </c>
      <c r="E140" s="232">
        <v>0</v>
      </c>
      <c r="F140" s="232">
        <v>0</v>
      </c>
      <c r="G140" s="232">
        <v>0</v>
      </c>
      <c r="H140" s="232">
        <v>0</v>
      </c>
      <c r="I140" s="232">
        <v>0</v>
      </c>
      <c r="J140" s="232">
        <v>0</v>
      </c>
      <c r="K140" s="232">
        <v>0</v>
      </c>
      <c r="L140" s="232">
        <v>0</v>
      </c>
      <c r="M140" s="232">
        <v>0</v>
      </c>
      <c r="N140" s="232">
        <v>0</v>
      </c>
    </row>
    <row r="141" spans="1:14" ht="10.7" customHeight="1">
      <c r="A141" s="242" t="s">
        <v>101</v>
      </c>
      <c r="B141" s="241" t="s">
        <v>137</v>
      </c>
      <c r="C141" s="231">
        <v>0</v>
      </c>
      <c r="D141" s="232">
        <v>0</v>
      </c>
      <c r="E141" s="232">
        <v>0</v>
      </c>
      <c r="F141" s="232">
        <v>0</v>
      </c>
      <c r="G141" s="232">
        <v>0</v>
      </c>
      <c r="H141" s="232">
        <v>0</v>
      </c>
      <c r="I141" s="232">
        <v>0</v>
      </c>
      <c r="J141" s="232">
        <v>0</v>
      </c>
      <c r="K141" s="232">
        <v>0</v>
      </c>
      <c r="L141" s="232">
        <v>0</v>
      </c>
      <c r="M141" s="232">
        <v>0</v>
      </c>
      <c r="N141" s="232">
        <v>0</v>
      </c>
    </row>
    <row r="142" spans="1:14" ht="10.7" customHeight="1">
      <c r="A142" s="242" t="s">
        <v>102</v>
      </c>
      <c r="B142" s="241" t="s">
        <v>139</v>
      </c>
      <c r="C142" s="231">
        <v>0</v>
      </c>
      <c r="D142" s="232">
        <v>0</v>
      </c>
      <c r="E142" s="232">
        <v>0</v>
      </c>
      <c r="F142" s="232">
        <v>0</v>
      </c>
      <c r="G142" s="232">
        <v>0</v>
      </c>
      <c r="H142" s="232">
        <v>0</v>
      </c>
      <c r="I142" s="232">
        <v>0</v>
      </c>
      <c r="J142" s="232">
        <v>0</v>
      </c>
      <c r="K142" s="232">
        <v>0</v>
      </c>
      <c r="L142" s="232">
        <v>0</v>
      </c>
      <c r="M142" s="232">
        <v>0</v>
      </c>
      <c r="N142" s="232">
        <v>0</v>
      </c>
    </row>
    <row r="143" spans="1:14" ht="10.7" customHeight="1">
      <c r="A143" s="242" t="s">
        <v>103</v>
      </c>
      <c r="B143" s="241" t="s">
        <v>276</v>
      </c>
      <c r="C143" s="231">
        <v>0</v>
      </c>
      <c r="D143" s="232">
        <v>0</v>
      </c>
      <c r="E143" s="232">
        <v>0</v>
      </c>
      <c r="F143" s="232">
        <v>0</v>
      </c>
      <c r="G143" s="232">
        <v>0</v>
      </c>
      <c r="H143" s="232">
        <v>0</v>
      </c>
      <c r="I143" s="232">
        <v>0</v>
      </c>
      <c r="J143" s="232">
        <v>0</v>
      </c>
      <c r="K143" s="232">
        <v>0</v>
      </c>
      <c r="L143" s="232">
        <v>0</v>
      </c>
      <c r="M143" s="232">
        <v>0</v>
      </c>
      <c r="N143" s="232">
        <v>0</v>
      </c>
    </row>
    <row r="144" spans="1:14" ht="10.7" customHeight="1">
      <c r="A144" s="242" t="s">
        <v>104</v>
      </c>
      <c r="B144" s="241" t="s">
        <v>277</v>
      </c>
      <c r="C144" s="231">
        <v>0</v>
      </c>
      <c r="D144" s="232">
        <v>0</v>
      </c>
      <c r="E144" s="232">
        <v>0</v>
      </c>
      <c r="F144" s="232">
        <v>0</v>
      </c>
      <c r="G144" s="232">
        <v>0</v>
      </c>
      <c r="H144" s="232">
        <v>0</v>
      </c>
      <c r="I144" s="232">
        <v>0</v>
      </c>
      <c r="J144" s="232">
        <v>0</v>
      </c>
      <c r="K144" s="232">
        <v>0</v>
      </c>
      <c r="L144" s="232">
        <v>0</v>
      </c>
      <c r="M144" s="232">
        <v>0</v>
      </c>
      <c r="N144" s="232">
        <v>0</v>
      </c>
    </row>
    <row r="145" spans="1:14" ht="10.7" customHeight="1">
      <c r="A145" s="242" t="s">
        <v>105</v>
      </c>
      <c r="B145" s="241" t="s">
        <v>274</v>
      </c>
      <c r="C145" s="231">
        <v>0</v>
      </c>
      <c r="D145" s="232">
        <v>0</v>
      </c>
      <c r="E145" s="232">
        <v>0</v>
      </c>
      <c r="F145" s="232">
        <v>0</v>
      </c>
      <c r="G145" s="232">
        <v>0</v>
      </c>
      <c r="H145" s="232">
        <v>0</v>
      </c>
      <c r="I145" s="232">
        <v>0</v>
      </c>
      <c r="J145" s="232">
        <v>0</v>
      </c>
      <c r="K145" s="232">
        <v>0</v>
      </c>
      <c r="L145" s="232">
        <v>0</v>
      </c>
      <c r="M145" s="232">
        <v>0</v>
      </c>
      <c r="N145" s="232">
        <v>0</v>
      </c>
    </row>
    <row r="146" spans="1:14" ht="10.7" customHeight="1">
      <c r="A146" s="242" t="s">
        <v>59</v>
      </c>
      <c r="B146" s="241" t="s">
        <v>67</v>
      </c>
      <c r="C146" s="231">
        <v>-71185949728</v>
      </c>
      <c r="D146" s="232">
        <v>-71185949728</v>
      </c>
      <c r="E146" s="232">
        <v>0</v>
      </c>
      <c r="F146" s="232">
        <v>0</v>
      </c>
      <c r="G146" s="232">
        <v>0</v>
      </c>
      <c r="H146" s="232">
        <v>0</v>
      </c>
      <c r="I146" s="232">
        <v>-179263826273</v>
      </c>
      <c r="J146" s="232">
        <v>-179263826273</v>
      </c>
      <c r="K146" s="232">
        <v>0</v>
      </c>
      <c r="L146" s="232">
        <v>0</v>
      </c>
      <c r="M146" s="232">
        <v>0</v>
      </c>
      <c r="N146" s="232">
        <v>0</v>
      </c>
    </row>
    <row r="147" spans="1:14" ht="10.7" customHeight="1">
      <c r="A147" s="242">
        <v>1</v>
      </c>
      <c r="B147" s="241" t="s">
        <v>278</v>
      </c>
      <c r="C147" s="231">
        <v>15194744</v>
      </c>
      <c r="D147" s="232">
        <v>15194744</v>
      </c>
      <c r="E147" s="232">
        <v>0</v>
      </c>
      <c r="F147" s="232">
        <v>0</v>
      </c>
      <c r="G147" s="232">
        <v>0</v>
      </c>
      <c r="H147" s="232">
        <v>0</v>
      </c>
      <c r="I147" s="232">
        <v>785192244</v>
      </c>
      <c r="J147" s="232">
        <v>785192244</v>
      </c>
      <c r="K147" s="232">
        <v>0</v>
      </c>
      <c r="L147" s="232">
        <v>0</v>
      </c>
      <c r="M147" s="232">
        <v>0</v>
      </c>
      <c r="N147" s="232">
        <v>0</v>
      </c>
    </row>
    <row r="148" spans="1:14" ht="10.7" customHeight="1">
      <c r="A148" s="242" t="s">
        <v>89</v>
      </c>
      <c r="B148" s="241" t="s">
        <v>74</v>
      </c>
      <c r="C148" s="231">
        <v>0</v>
      </c>
      <c r="D148" s="232">
        <v>0</v>
      </c>
      <c r="E148" s="232">
        <v>0</v>
      </c>
      <c r="F148" s="232">
        <v>0</v>
      </c>
      <c r="G148" s="232">
        <v>0</v>
      </c>
      <c r="H148" s="232">
        <v>0</v>
      </c>
      <c r="I148" s="232">
        <v>0</v>
      </c>
      <c r="J148" s="232">
        <v>0</v>
      </c>
      <c r="K148" s="232">
        <v>0</v>
      </c>
      <c r="L148" s="232">
        <v>0</v>
      </c>
      <c r="M148" s="232">
        <v>0</v>
      </c>
      <c r="N148" s="232">
        <v>0</v>
      </c>
    </row>
    <row r="149" spans="1:14" ht="10.7" customHeight="1">
      <c r="A149" s="242" t="s">
        <v>91</v>
      </c>
      <c r="B149" s="241" t="s">
        <v>73</v>
      </c>
      <c r="C149" s="231">
        <v>0</v>
      </c>
      <c r="D149" s="232">
        <v>0</v>
      </c>
      <c r="E149" s="232">
        <v>0</v>
      </c>
      <c r="F149" s="232">
        <v>0</v>
      </c>
      <c r="G149" s="232">
        <v>0</v>
      </c>
      <c r="H149" s="232">
        <v>0</v>
      </c>
      <c r="I149" s="232">
        <v>0</v>
      </c>
      <c r="J149" s="232">
        <v>0</v>
      </c>
      <c r="K149" s="232">
        <v>0</v>
      </c>
      <c r="L149" s="232">
        <v>0</v>
      </c>
      <c r="M149" s="232">
        <v>0</v>
      </c>
      <c r="N149" s="232">
        <v>0</v>
      </c>
    </row>
    <row r="150" spans="1:14" ht="10.7" customHeight="1">
      <c r="A150" s="242" t="s">
        <v>92</v>
      </c>
      <c r="B150" s="241" t="s">
        <v>140</v>
      </c>
      <c r="C150" s="231">
        <v>0</v>
      </c>
      <c r="D150" s="232">
        <v>0</v>
      </c>
      <c r="E150" s="232">
        <v>0</v>
      </c>
      <c r="F150" s="232">
        <v>0</v>
      </c>
      <c r="G150" s="232">
        <v>0</v>
      </c>
      <c r="H150" s="232">
        <v>0</v>
      </c>
      <c r="I150" s="232">
        <v>0</v>
      </c>
      <c r="J150" s="232">
        <v>0</v>
      </c>
      <c r="K150" s="232">
        <v>0</v>
      </c>
      <c r="L150" s="232">
        <v>0</v>
      </c>
      <c r="M150" s="232">
        <v>0</v>
      </c>
      <c r="N150" s="232">
        <v>0</v>
      </c>
    </row>
    <row r="151" spans="1:14" ht="10.7" customHeight="1">
      <c r="A151" s="242" t="s">
        <v>93</v>
      </c>
      <c r="B151" s="241" t="s">
        <v>141</v>
      </c>
      <c r="C151" s="231">
        <v>15194744</v>
      </c>
      <c r="D151" s="232">
        <v>15194744</v>
      </c>
      <c r="E151" s="232">
        <v>0</v>
      </c>
      <c r="F151" s="232">
        <v>0</v>
      </c>
      <c r="G151" s="232">
        <v>0</v>
      </c>
      <c r="H151" s="232">
        <v>0</v>
      </c>
      <c r="I151" s="232">
        <v>785192244</v>
      </c>
      <c r="J151" s="232">
        <v>785192244</v>
      </c>
      <c r="K151" s="232">
        <v>0</v>
      </c>
      <c r="L151" s="232">
        <v>0</v>
      </c>
      <c r="M151" s="232">
        <v>0</v>
      </c>
      <c r="N151" s="232">
        <v>0</v>
      </c>
    </row>
    <row r="152" spans="1:14" ht="10.7" customHeight="1">
      <c r="A152" s="242" t="s">
        <v>94</v>
      </c>
      <c r="B152" s="241" t="s">
        <v>142</v>
      </c>
      <c r="C152" s="231">
        <v>0</v>
      </c>
      <c r="D152" s="232">
        <v>0</v>
      </c>
      <c r="E152" s="232">
        <v>0</v>
      </c>
      <c r="F152" s="232">
        <v>0</v>
      </c>
      <c r="G152" s="232">
        <v>0</v>
      </c>
      <c r="H152" s="232">
        <v>0</v>
      </c>
      <c r="I152" s="232">
        <v>0</v>
      </c>
      <c r="J152" s="232">
        <v>0</v>
      </c>
      <c r="K152" s="232">
        <v>0</v>
      </c>
      <c r="L152" s="232">
        <v>0</v>
      </c>
      <c r="M152" s="232">
        <v>0</v>
      </c>
      <c r="N152" s="232">
        <v>0</v>
      </c>
    </row>
    <row r="153" spans="1:14" ht="10.7" customHeight="1">
      <c r="A153" s="240"/>
      <c r="B153" s="241" t="s">
        <v>279</v>
      </c>
      <c r="C153" s="231">
        <v>0</v>
      </c>
      <c r="D153" s="232">
        <v>0</v>
      </c>
      <c r="E153" s="232">
        <v>0</v>
      </c>
      <c r="F153" s="232">
        <v>0</v>
      </c>
      <c r="G153" s="232">
        <v>0</v>
      </c>
      <c r="H153" s="232">
        <v>0</v>
      </c>
      <c r="I153" s="232">
        <v>0</v>
      </c>
      <c r="J153" s="232">
        <v>0</v>
      </c>
      <c r="K153" s="232">
        <v>0</v>
      </c>
      <c r="L153" s="232">
        <v>0</v>
      </c>
      <c r="M153" s="232">
        <v>0</v>
      </c>
      <c r="N153" s="232">
        <v>0</v>
      </c>
    </row>
    <row r="154" spans="1:14" ht="10.7" customHeight="1">
      <c r="A154" s="240"/>
      <c r="B154" s="241" t="s">
        <v>280</v>
      </c>
      <c r="C154" s="231">
        <v>0</v>
      </c>
      <c r="D154" s="232">
        <v>0</v>
      </c>
      <c r="E154" s="232">
        <v>0</v>
      </c>
      <c r="F154" s="232">
        <v>0</v>
      </c>
      <c r="G154" s="232">
        <v>0</v>
      </c>
      <c r="H154" s="232">
        <v>0</v>
      </c>
      <c r="I154" s="232">
        <v>0</v>
      </c>
      <c r="J154" s="232">
        <v>0</v>
      </c>
      <c r="K154" s="232">
        <v>0</v>
      </c>
      <c r="L154" s="232">
        <v>0</v>
      </c>
      <c r="M154" s="232">
        <v>0</v>
      </c>
      <c r="N154" s="232">
        <v>0</v>
      </c>
    </row>
    <row r="155" spans="1:14" ht="10.7" customHeight="1">
      <c r="A155" s="240"/>
      <c r="B155" s="241" t="s">
        <v>281</v>
      </c>
      <c r="C155" s="231">
        <v>0</v>
      </c>
      <c r="D155" s="232">
        <v>0</v>
      </c>
      <c r="E155" s="232">
        <v>0</v>
      </c>
      <c r="F155" s="232">
        <v>0</v>
      </c>
      <c r="G155" s="232">
        <v>0</v>
      </c>
      <c r="H155" s="232">
        <v>0</v>
      </c>
      <c r="I155" s="232">
        <v>0</v>
      </c>
      <c r="J155" s="232">
        <v>0</v>
      </c>
      <c r="K155" s="232">
        <v>0</v>
      </c>
      <c r="L155" s="232">
        <v>0</v>
      </c>
      <c r="M155" s="232">
        <v>0</v>
      </c>
      <c r="N155" s="232">
        <v>0</v>
      </c>
    </row>
    <row r="156" spans="1:14" ht="10.7" customHeight="1">
      <c r="A156" s="240"/>
      <c r="B156" s="241" t="s">
        <v>282</v>
      </c>
      <c r="C156" s="231">
        <v>0</v>
      </c>
      <c r="D156" s="232">
        <v>0</v>
      </c>
      <c r="E156" s="232">
        <v>0</v>
      </c>
      <c r="F156" s="232">
        <v>0</v>
      </c>
      <c r="G156" s="232">
        <v>0</v>
      </c>
      <c r="H156" s="232">
        <v>0</v>
      </c>
      <c r="I156" s="232">
        <v>0</v>
      </c>
      <c r="J156" s="232">
        <v>0</v>
      </c>
      <c r="K156" s="232">
        <v>0</v>
      </c>
      <c r="L156" s="232">
        <v>0</v>
      </c>
      <c r="M156" s="232">
        <v>0</v>
      </c>
      <c r="N156" s="232">
        <v>0</v>
      </c>
    </row>
    <row r="157" spans="1:14" ht="10.7" customHeight="1">
      <c r="A157" s="242" t="s">
        <v>95</v>
      </c>
      <c r="B157" s="241" t="s">
        <v>283</v>
      </c>
      <c r="C157" s="231">
        <v>0</v>
      </c>
      <c r="D157" s="232">
        <v>0</v>
      </c>
      <c r="E157" s="232">
        <v>0</v>
      </c>
      <c r="F157" s="232">
        <v>0</v>
      </c>
      <c r="G157" s="232">
        <v>0</v>
      </c>
      <c r="H157" s="232">
        <v>0</v>
      </c>
      <c r="I157" s="232">
        <v>0</v>
      </c>
      <c r="J157" s="232">
        <v>0</v>
      </c>
      <c r="K157" s="232">
        <v>0</v>
      </c>
      <c r="L157" s="232">
        <v>0</v>
      </c>
      <c r="M157" s="232">
        <v>0</v>
      </c>
      <c r="N157" s="232">
        <v>0</v>
      </c>
    </row>
    <row r="158" spans="1:14" ht="10.7" customHeight="1">
      <c r="A158" s="242" t="s">
        <v>96</v>
      </c>
      <c r="B158" s="241" t="s">
        <v>34</v>
      </c>
      <c r="C158" s="231">
        <v>0</v>
      </c>
      <c r="D158" s="232">
        <v>0</v>
      </c>
      <c r="E158" s="232">
        <v>0</v>
      </c>
      <c r="F158" s="232">
        <v>0</v>
      </c>
      <c r="G158" s="232">
        <v>0</v>
      </c>
      <c r="H158" s="232">
        <v>0</v>
      </c>
      <c r="I158" s="232">
        <v>0</v>
      </c>
      <c r="J158" s="232">
        <v>0</v>
      </c>
      <c r="K158" s="232">
        <v>0</v>
      </c>
      <c r="L158" s="232">
        <v>0</v>
      </c>
      <c r="M158" s="232">
        <v>0</v>
      </c>
      <c r="N158" s="232">
        <v>0</v>
      </c>
    </row>
    <row r="159" spans="1:14" ht="10.7" customHeight="1">
      <c r="A159" s="242">
        <v>2</v>
      </c>
      <c r="B159" s="241" t="s">
        <v>71</v>
      </c>
      <c r="C159" s="231">
        <v>-71201144472</v>
      </c>
      <c r="D159" s="232">
        <v>-71201144472</v>
      </c>
      <c r="E159" s="232">
        <v>0</v>
      </c>
      <c r="F159" s="232">
        <v>0</v>
      </c>
      <c r="G159" s="232">
        <v>0</v>
      </c>
      <c r="H159" s="232">
        <v>0</v>
      </c>
      <c r="I159" s="232">
        <v>-180049018517</v>
      </c>
      <c r="J159" s="232">
        <v>-180049018517</v>
      </c>
      <c r="K159" s="232">
        <v>0</v>
      </c>
      <c r="L159" s="232">
        <v>0</v>
      </c>
      <c r="M159" s="232">
        <v>0</v>
      </c>
      <c r="N159" s="232">
        <v>0</v>
      </c>
    </row>
    <row r="160" spans="1:14" ht="10.7" customHeight="1">
      <c r="A160" s="242" t="s">
        <v>60</v>
      </c>
      <c r="B160" s="241" t="s">
        <v>284</v>
      </c>
      <c r="C160" s="231">
        <v>0</v>
      </c>
      <c r="D160" s="232">
        <v>0</v>
      </c>
      <c r="E160" s="232">
        <v>0</v>
      </c>
      <c r="F160" s="232">
        <v>0</v>
      </c>
      <c r="G160" s="232">
        <v>0</v>
      </c>
      <c r="H160" s="232">
        <v>0</v>
      </c>
      <c r="I160" s="232">
        <v>0</v>
      </c>
      <c r="J160" s="232">
        <v>0</v>
      </c>
      <c r="K160" s="232">
        <v>0</v>
      </c>
      <c r="L160" s="232">
        <v>0</v>
      </c>
      <c r="M160" s="232">
        <v>0</v>
      </c>
      <c r="N160" s="232">
        <v>0</v>
      </c>
    </row>
    <row r="161" spans="1:14" ht="10.7" customHeight="1">
      <c r="A161" s="242" t="s">
        <v>61</v>
      </c>
      <c r="B161" s="241" t="s">
        <v>174</v>
      </c>
      <c r="C161" s="231">
        <v>0</v>
      </c>
      <c r="D161" s="232">
        <v>0</v>
      </c>
      <c r="E161" s="232">
        <v>0</v>
      </c>
      <c r="F161" s="232">
        <v>0</v>
      </c>
      <c r="G161" s="232">
        <v>0</v>
      </c>
      <c r="H161" s="232">
        <v>0</v>
      </c>
      <c r="I161" s="232">
        <v>0</v>
      </c>
      <c r="J161" s="232">
        <v>0</v>
      </c>
      <c r="K161" s="232">
        <v>0</v>
      </c>
      <c r="L161" s="232">
        <v>0</v>
      </c>
      <c r="M161" s="232">
        <v>0</v>
      </c>
      <c r="N161" s="232">
        <v>0</v>
      </c>
    </row>
    <row r="162" spans="1:14" ht="10.7" customHeight="1">
      <c r="A162" s="242">
        <v>1</v>
      </c>
      <c r="B162" s="241" t="s">
        <v>143</v>
      </c>
      <c r="C162" s="231">
        <v>0</v>
      </c>
      <c r="D162" s="232">
        <v>0</v>
      </c>
      <c r="E162" s="232">
        <v>0</v>
      </c>
      <c r="F162" s="232">
        <v>0</v>
      </c>
      <c r="G162" s="232">
        <v>0</v>
      </c>
      <c r="H162" s="232">
        <v>0</v>
      </c>
      <c r="I162" s="232">
        <v>0</v>
      </c>
      <c r="J162" s="232">
        <v>0</v>
      </c>
      <c r="K162" s="232">
        <v>0</v>
      </c>
      <c r="L162" s="232">
        <v>0</v>
      </c>
      <c r="M162" s="232">
        <v>0</v>
      </c>
      <c r="N162" s="232">
        <v>0</v>
      </c>
    </row>
    <row r="163" spans="1:14" ht="10.7" customHeight="1">
      <c r="A163" s="242">
        <v>2</v>
      </c>
      <c r="B163" s="241" t="s">
        <v>144</v>
      </c>
      <c r="C163" s="231">
        <v>0</v>
      </c>
      <c r="D163" s="232">
        <v>0</v>
      </c>
      <c r="E163" s="232">
        <v>0</v>
      </c>
      <c r="F163" s="232">
        <v>0</v>
      </c>
      <c r="G163" s="232">
        <v>0</v>
      </c>
      <c r="H163" s="232">
        <v>0</v>
      </c>
      <c r="I163" s="232">
        <v>0</v>
      </c>
      <c r="J163" s="232">
        <v>0</v>
      </c>
      <c r="K163" s="232">
        <v>0</v>
      </c>
      <c r="L163" s="232">
        <v>0</v>
      </c>
      <c r="M163" s="232">
        <v>0</v>
      </c>
      <c r="N163" s="232">
        <v>0</v>
      </c>
    </row>
    <row r="164" spans="1:14" ht="10.7" customHeight="1">
      <c r="A164" s="242" t="s">
        <v>63</v>
      </c>
      <c r="B164" s="241" t="s">
        <v>285</v>
      </c>
      <c r="C164" s="231">
        <v>0</v>
      </c>
      <c r="D164" s="232">
        <v>0</v>
      </c>
      <c r="E164" s="232">
        <v>0</v>
      </c>
      <c r="F164" s="232">
        <v>0</v>
      </c>
      <c r="G164" s="232">
        <v>0</v>
      </c>
      <c r="H164" s="232">
        <v>0</v>
      </c>
      <c r="I164" s="232">
        <v>0</v>
      </c>
      <c r="J164" s="232">
        <v>0</v>
      </c>
      <c r="K164" s="232">
        <v>0</v>
      </c>
      <c r="L164" s="232">
        <v>0</v>
      </c>
      <c r="M164" s="232">
        <v>0</v>
      </c>
      <c r="N164" s="232">
        <v>0</v>
      </c>
    </row>
    <row r="165" spans="1:14" ht="10.7" customHeight="1">
      <c r="A165" s="242">
        <v>1</v>
      </c>
      <c r="B165" s="241" t="s">
        <v>286</v>
      </c>
      <c r="C165" s="231">
        <v>0</v>
      </c>
      <c r="D165" s="232">
        <v>0</v>
      </c>
      <c r="E165" s="232">
        <v>0</v>
      </c>
      <c r="F165" s="232">
        <v>0</v>
      </c>
      <c r="G165" s="232">
        <v>0</v>
      </c>
      <c r="H165" s="232">
        <v>0</v>
      </c>
      <c r="I165" s="232">
        <v>0</v>
      </c>
      <c r="J165" s="232">
        <v>0</v>
      </c>
      <c r="K165" s="232">
        <v>0</v>
      </c>
      <c r="L165" s="232">
        <v>0</v>
      </c>
      <c r="M165" s="232">
        <v>0</v>
      </c>
      <c r="N165" s="232">
        <v>0</v>
      </c>
    </row>
    <row r="166" spans="1:14" ht="10.7" customHeight="1">
      <c r="A166" s="242" t="s">
        <v>89</v>
      </c>
      <c r="B166" s="241" t="s">
        <v>145</v>
      </c>
      <c r="C166" s="231">
        <v>0</v>
      </c>
      <c r="D166" s="232">
        <v>0</v>
      </c>
      <c r="E166" s="232">
        <v>0</v>
      </c>
      <c r="F166" s="232">
        <v>0</v>
      </c>
      <c r="G166" s="232">
        <v>0</v>
      </c>
      <c r="H166" s="232">
        <v>0</v>
      </c>
      <c r="I166" s="232">
        <v>0</v>
      </c>
      <c r="J166" s="232">
        <v>0</v>
      </c>
      <c r="K166" s="232">
        <v>0</v>
      </c>
      <c r="L166" s="232">
        <v>0</v>
      </c>
      <c r="M166" s="232">
        <v>0</v>
      </c>
      <c r="N166" s="232">
        <v>0</v>
      </c>
    </row>
    <row r="167" spans="1:14" ht="10.7" customHeight="1">
      <c r="A167" s="242" t="s">
        <v>91</v>
      </c>
      <c r="B167" s="241" t="s">
        <v>146</v>
      </c>
      <c r="C167" s="231">
        <v>0</v>
      </c>
      <c r="D167" s="232">
        <v>0</v>
      </c>
      <c r="E167" s="232">
        <v>0</v>
      </c>
      <c r="F167" s="232">
        <v>0</v>
      </c>
      <c r="G167" s="232">
        <v>0</v>
      </c>
      <c r="H167" s="232">
        <v>0</v>
      </c>
      <c r="I167" s="232">
        <v>0</v>
      </c>
      <c r="J167" s="232">
        <v>0</v>
      </c>
      <c r="K167" s="232">
        <v>0</v>
      </c>
      <c r="L167" s="232">
        <v>0</v>
      </c>
      <c r="M167" s="232">
        <v>0</v>
      </c>
      <c r="N167" s="232">
        <v>0</v>
      </c>
    </row>
    <row r="168" spans="1:14" ht="10.7" customHeight="1">
      <c r="A168" s="242">
        <v>2</v>
      </c>
      <c r="B168" s="241" t="s">
        <v>147</v>
      </c>
      <c r="C168" s="231">
        <v>0</v>
      </c>
      <c r="D168" s="232">
        <v>0</v>
      </c>
      <c r="E168" s="232">
        <v>0</v>
      </c>
      <c r="F168" s="232">
        <v>0</v>
      </c>
      <c r="G168" s="232">
        <v>0</v>
      </c>
      <c r="H168" s="232">
        <v>0</v>
      </c>
      <c r="I168" s="232">
        <v>0</v>
      </c>
      <c r="J168" s="232">
        <v>0</v>
      </c>
      <c r="K168" s="232">
        <v>0</v>
      </c>
      <c r="L168" s="232">
        <v>0</v>
      </c>
      <c r="M168" s="232">
        <v>0</v>
      </c>
      <c r="N168" s="232">
        <v>0</v>
      </c>
    </row>
    <row r="169" spans="1:14" ht="10.7" customHeight="1">
      <c r="A169" s="242" t="s">
        <v>148</v>
      </c>
      <c r="B169" s="241" t="s">
        <v>149</v>
      </c>
      <c r="C169" s="231">
        <v>0</v>
      </c>
      <c r="D169" s="232">
        <v>0</v>
      </c>
      <c r="E169" s="232">
        <v>0</v>
      </c>
      <c r="F169" s="232">
        <v>0</v>
      </c>
      <c r="G169" s="232">
        <v>0</v>
      </c>
      <c r="H169" s="232">
        <v>0</v>
      </c>
      <c r="I169" s="232">
        <v>0</v>
      </c>
      <c r="J169" s="232">
        <v>0</v>
      </c>
      <c r="K169" s="232">
        <v>0</v>
      </c>
      <c r="L169" s="232">
        <v>0</v>
      </c>
      <c r="M169" s="232">
        <v>0</v>
      </c>
      <c r="N169" s="232">
        <v>0</v>
      </c>
    </row>
    <row r="170" spans="1:14" ht="10.7" customHeight="1">
      <c r="A170" s="242" t="s">
        <v>150</v>
      </c>
      <c r="B170" s="241" t="s">
        <v>287</v>
      </c>
      <c r="C170" s="231">
        <v>0</v>
      </c>
      <c r="D170" s="232">
        <v>0</v>
      </c>
      <c r="E170" s="232">
        <v>0</v>
      </c>
      <c r="F170" s="232">
        <v>0</v>
      </c>
      <c r="G170" s="232">
        <v>0</v>
      </c>
      <c r="H170" s="232">
        <v>0</v>
      </c>
      <c r="I170" s="232">
        <v>0</v>
      </c>
      <c r="J170" s="232">
        <v>0</v>
      </c>
      <c r="K170" s="232">
        <v>0</v>
      </c>
      <c r="L170" s="232">
        <v>0</v>
      </c>
      <c r="M170" s="232">
        <v>0</v>
      </c>
      <c r="N170" s="232">
        <v>0</v>
      </c>
    </row>
    <row r="171" spans="1:14" ht="10.7" customHeight="1">
      <c r="A171" s="240"/>
      <c r="B171" s="241" t="s">
        <v>288</v>
      </c>
      <c r="C171" s="231">
        <v>0</v>
      </c>
      <c r="D171" s="232">
        <v>0</v>
      </c>
      <c r="E171" s="232">
        <v>0</v>
      </c>
      <c r="F171" s="232">
        <v>0</v>
      </c>
      <c r="G171" s="232">
        <v>0</v>
      </c>
      <c r="H171" s="232">
        <v>0</v>
      </c>
      <c r="I171" s="232">
        <v>0</v>
      </c>
      <c r="J171" s="232">
        <v>0</v>
      </c>
      <c r="K171" s="232">
        <v>0</v>
      </c>
      <c r="L171" s="232">
        <v>0</v>
      </c>
      <c r="M171" s="232">
        <v>0</v>
      </c>
      <c r="N171" s="232">
        <v>0</v>
      </c>
    </row>
    <row r="172" spans="1:14" ht="10.7" customHeight="1">
      <c r="A172" s="242" t="s">
        <v>57</v>
      </c>
      <c r="B172" s="241" t="s">
        <v>153</v>
      </c>
      <c r="C172" s="231">
        <v>3561000000</v>
      </c>
      <c r="D172" s="232">
        <v>0</v>
      </c>
      <c r="E172" s="232">
        <v>3561000000</v>
      </c>
      <c r="F172" s="232">
        <v>3561000000</v>
      </c>
      <c r="G172" s="232">
        <v>0</v>
      </c>
      <c r="H172" s="232">
        <v>0</v>
      </c>
      <c r="I172" s="232">
        <v>3561000000</v>
      </c>
      <c r="J172" s="232">
        <v>0</v>
      </c>
      <c r="K172" s="232">
        <v>3561000000</v>
      </c>
      <c r="L172" s="232">
        <v>3561000000</v>
      </c>
      <c r="M172" s="232">
        <v>0</v>
      </c>
      <c r="N172" s="232">
        <v>0</v>
      </c>
    </row>
    <row r="173" spans="1:14" ht="10.7" customHeight="1">
      <c r="A173" s="242" t="s">
        <v>24</v>
      </c>
      <c r="B173" s="241" t="s">
        <v>289</v>
      </c>
      <c r="C173" s="231">
        <v>3561000000</v>
      </c>
      <c r="D173" s="232">
        <v>0</v>
      </c>
      <c r="E173" s="232">
        <v>3561000000</v>
      </c>
      <c r="F173" s="232">
        <v>3561000000</v>
      </c>
      <c r="G173" s="232">
        <v>0</v>
      </c>
      <c r="H173" s="232">
        <v>0</v>
      </c>
      <c r="I173" s="232">
        <v>3561000000</v>
      </c>
      <c r="J173" s="232">
        <v>0</v>
      </c>
      <c r="K173" s="232">
        <v>3561000000</v>
      </c>
      <c r="L173" s="232">
        <v>3561000000</v>
      </c>
      <c r="M173" s="232">
        <v>0</v>
      </c>
      <c r="N173" s="232">
        <v>0</v>
      </c>
    </row>
    <row r="174" spans="1:14" ht="10.7" customHeight="1">
      <c r="A174" s="240"/>
      <c r="B174" s="241" t="s">
        <v>290</v>
      </c>
      <c r="C174" s="231">
        <v>3561000000</v>
      </c>
      <c r="D174" s="232">
        <v>0</v>
      </c>
      <c r="E174" s="232">
        <v>3561000000</v>
      </c>
      <c r="F174" s="232">
        <v>3561000000</v>
      </c>
      <c r="G174" s="232">
        <v>0</v>
      </c>
      <c r="H174" s="232">
        <v>0</v>
      </c>
      <c r="I174" s="232">
        <v>3561000000</v>
      </c>
      <c r="J174" s="232">
        <v>0</v>
      </c>
      <c r="K174" s="232">
        <v>3561000000</v>
      </c>
      <c r="L174" s="232">
        <v>3561000000</v>
      </c>
      <c r="M174" s="232">
        <v>0</v>
      </c>
      <c r="N174" s="232">
        <v>0</v>
      </c>
    </row>
    <row r="175" spans="1:14" ht="10.7" customHeight="1">
      <c r="A175" s="242" t="s">
        <v>55</v>
      </c>
      <c r="B175" s="241" t="s">
        <v>550</v>
      </c>
      <c r="C175" s="231">
        <v>0</v>
      </c>
      <c r="D175" s="232">
        <v>0</v>
      </c>
      <c r="E175" s="232">
        <v>0</v>
      </c>
      <c r="F175" s="232">
        <v>0</v>
      </c>
      <c r="G175" s="232">
        <v>0</v>
      </c>
      <c r="H175" s="232">
        <v>0</v>
      </c>
      <c r="I175" s="232">
        <v>0</v>
      </c>
      <c r="J175" s="232">
        <v>0</v>
      </c>
      <c r="K175" s="232">
        <v>0</v>
      </c>
      <c r="L175" s="232">
        <v>0</v>
      </c>
      <c r="M175" s="232">
        <v>0</v>
      </c>
      <c r="N175" s="232">
        <v>0</v>
      </c>
    </row>
    <row r="176" spans="1:14" ht="10.7" customHeight="1">
      <c r="A176" s="242" t="s">
        <v>59</v>
      </c>
      <c r="B176" s="241" t="s">
        <v>154</v>
      </c>
      <c r="C176" s="231">
        <v>0</v>
      </c>
      <c r="D176" s="232">
        <v>0</v>
      </c>
      <c r="E176" s="232">
        <v>0</v>
      </c>
      <c r="F176" s="232">
        <v>0</v>
      </c>
      <c r="G176" s="232">
        <v>0</v>
      </c>
      <c r="H176" s="232">
        <v>0</v>
      </c>
      <c r="I176" s="232">
        <v>0</v>
      </c>
      <c r="J176" s="232">
        <v>0</v>
      </c>
      <c r="K176" s="232">
        <v>0</v>
      </c>
      <c r="L176" s="232">
        <v>0</v>
      </c>
      <c r="M176" s="232">
        <v>0</v>
      </c>
      <c r="N176" s="232">
        <v>0</v>
      </c>
    </row>
    <row r="177" spans="1:14" ht="10.7" customHeight="1">
      <c r="A177" s="242">
        <v>1</v>
      </c>
      <c r="B177" s="241" t="s">
        <v>292</v>
      </c>
      <c r="C177" s="231">
        <v>0</v>
      </c>
      <c r="D177" s="232">
        <v>0</v>
      </c>
      <c r="E177" s="232">
        <v>0</v>
      </c>
      <c r="F177" s="232">
        <v>0</v>
      </c>
      <c r="G177" s="232">
        <v>0</v>
      </c>
      <c r="H177" s="232">
        <v>0</v>
      </c>
      <c r="I177" s="232">
        <v>0</v>
      </c>
      <c r="J177" s="232">
        <v>0</v>
      </c>
      <c r="K177" s="232">
        <v>0</v>
      </c>
      <c r="L177" s="232">
        <v>0</v>
      </c>
      <c r="M177" s="232">
        <v>0</v>
      </c>
      <c r="N177" s="232">
        <v>0</v>
      </c>
    </row>
    <row r="178" spans="1:14" ht="10.7" customHeight="1">
      <c r="A178" s="242">
        <v>2</v>
      </c>
      <c r="B178" s="241" t="s">
        <v>155</v>
      </c>
      <c r="C178" s="231">
        <v>0</v>
      </c>
      <c r="D178" s="232">
        <v>0</v>
      </c>
      <c r="E178" s="232">
        <v>0</v>
      </c>
      <c r="F178" s="232">
        <v>0</v>
      </c>
      <c r="G178" s="232">
        <v>0</v>
      </c>
      <c r="H178" s="232">
        <v>0</v>
      </c>
      <c r="I178" s="232">
        <v>0</v>
      </c>
      <c r="J178" s="232">
        <v>0</v>
      </c>
      <c r="K178" s="232">
        <v>0</v>
      </c>
      <c r="L178" s="232">
        <v>0</v>
      </c>
      <c r="M178" s="232">
        <v>0</v>
      </c>
      <c r="N178" s="232">
        <v>0</v>
      </c>
    </row>
    <row r="179" spans="1:14" ht="10.7" customHeight="1">
      <c r="A179" s="242" t="s">
        <v>58</v>
      </c>
      <c r="B179" s="241" t="s">
        <v>156</v>
      </c>
      <c r="C179" s="231">
        <v>5349618000</v>
      </c>
      <c r="D179" s="232">
        <v>0</v>
      </c>
      <c r="E179" s="232">
        <v>5349618000</v>
      </c>
      <c r="F179" s="232">
        <v>0</v>
      </c>
      <c r="G179" s="232">
        <v>0</v>
      </c>
      <c r="H179" s="232">
        <v>5349618000</v>
      </c>
      <c r="I179" s="232">
        <v>1344003118000</v>
      </c>
      <c r="J179" s="232">
        <v>0</v>
      </c>
      <c r="K179" s="232">
        <v>1344003118000</v>
      </c>
      <c r="L179" s="232">
        <v>1249812000000</v>
      </c>
      <c r="M179" s="232">
        <v>74000000000</v>
      </c>
      <c r="N179" s="232">
        <v>20191118000</v>
      </c>
    </row>
    <row r="180" spans="1:14" ht="10.7" customHeight="1">
      <c r="A180" s="242" t="s">
        <v>24</v>
      </c>
      <c r="B180" s="241" t="s">
        <v>157</v>
      </c>
      <c r="C180" s="231">
        <v>5349618000</v>
      </c>
      <c r="D180" s="232">
        <v>0</v>
      </c>
      <c r="E180" s="232">
        <v>5349618000</v>
      </c>
      <c r="F180" s="232">
        <v>0</v>
      </c>
      <c r="G180" s="232">
        <v>0</v>
      </c>
      <c r="H180" s="232">
        <v>5349618000</v>
      </c>
      <c r="I180" s="232">
        <v>1344003118000</v>
      </c>
      <c r="J180" s="232">
        <v>0</v>
      </c>
      <c r="K180" s="232">
        <v>1344003118000</v>
      </c>
      <c r="L180" s="232">
        <v>1249812000000</v>
      </c>
      <c r="M180" s="232">
        <v>74000000000</v>
      </c>
      <c r="N180" s="232">
        <v>20191118000</v>
      </c>
    </row>
    <row r="181" spans="1:14" ht="10.7" customHeight="1">
      <c r="A181" s="242">
        <v>1</v>
      </c>
      <c r="B181" s="241" t="s">
        <v>158</v>
      </c>
      <c r="C181" s="231">
        <v>4627250000</v>
      </c>
      <c r="D181" s="232">
        <v>0</v>
      </c>
      <c r="E181" s="232">
        <v>4627250000</v>
      </c>
      <c r="F181" s="232">
        <v>0</v>
      </c>
      <c r="G181" s="232">
        <v>0</v>
      </c>
      <c r="H181" s="232">
        <v>4627250000</v>
      </c>
      <c r="I181" s="232">
        <v>1071485750000</v>
      </c>
      <c r="J181" s="232">
        <v>0</v>
      </c>
      <c r="K181" s="232">
        <v>1071485750000</v>
      </c>
      <c r="L181" s="232">
        <v>981278000000</v>
      </c>
      <c r="M181" s="232">
        <v>74000000000</v>
      </c>
      <c r="N181" s="232">
        <v>16207750000</v>
      </c>
    </row>
    <row r="182" spans="1:14" ht="10.7" customHeight="1">
      <c r="A182" s="242">
        <v>2</v>
      </c>
      <c r="B182" s="241" t="s">
        <v>159</v>
      </c>
      <c r="C182" s="231">
        <v>722368000</v>
      </c>
      <c r="D182" s="232">
        <v>0</v>
      </c>
      <c r="E182" s="232">
        <v>722368000</v>
      </c>
      <c r="F182" s="232">
        <v>0</v>
      </c>
      <c r="G182" s="232">
        <v>0</v>
      </c>
      <c r="H182" s="232">
        <v>722368000</v>
      </c>
      <c r="I182" s="232">
        <v>272517368000</v>
      </c>
      <c r="J182" s="232">
        <v>0</v>
      </c>
      <c r="K182" s="232">
        <v>272517368000</v>
      </c>
      <c r="L182" s="232">
        <v>268534000000</v>
      </c>
      <c r="M182" s="232">
        <v>0</v>
      </c>
      <c r="N182" s="232">
        <v>3983368000</v>
      </c>
    </row>
    <row r="183" spans="1:14" ht="10.7" customHeight="1">
      <c r="A183" s="242" t="s">
        <v>98</v>
      </c>
      <c r="B183" s="241" t="s">
        <v>160</v>
      </c>
      <c r="C183" s="231">
        <v>722368000</v>
      </c>
      <c r="D183" s="232">
        <v>0</v>
      </c>
      <c r="E183" s="232">
        <v>722368000</v>
      </c>
      <c r="F183" s="232">
        <v>0</v>
      </c>
      <c r="G183" s="232">
        <v>0</v>
      </c>
      <c r="H183" s="232">
        <v>722368000</v>
      </c>
      <c r="I183" s="232">
        <v>272517368000</v>
      </c>
      <c r="J183" s="232">
        <v>0</v>
      </c>
      <c r="K183" s="232">
        <v>272517368000</v>
      </c>
      <c r="L183" s="232">
        <v>268534000000</v>
      </c>
      <c r="M183" s="232">
        <v>0</v>
      </c>
      <c r="N183" s="232">
        <v>3983368000</v>
      </c>
    </row>
    <row r="184" spans="1:14" ht="10.7" customHeight="1">
      <c r="A184" s="242" t="s">
        <v>99</v>
      </c>
      <c r="B184" s="241" t="s">
        <v>161</v>
      </c>
      <c r="C184" s="231">
        <v>0</v>
      </c>
      <c r="D184" s="232">
        <v>0</v>
      </c>
      <c r="E184" s="232">
        <v>0</v>
      </c>
      <c r="F184" s="232">
        <v>0</v>
      </c>
      <c r="G184" s="232">
        <v>0</v>
      </c>
      <c r="H184" s="232">
        <v>0</v>
      </c>
      <c r="I184" s="232">
        <v>0</v>
      </c>
      <c r="J184" s="232">
        <v>0</v>
      </c>
      <c r="K184" s="232">
        <v>0</v>
      </c>
      <c r="L184" s="232">
        <v>0</v>
      </c>
      <c r="M184" s="232">
        <v>0</v>
      </c>
      <c r="N184" s="232">
        <v>0</v>
      </c>
    </row>
    <row r="185" spans="1:14" ht="10.7" customHeight="1">
      <c r="A185" s="242" t="s">
        <v>55</v>
      </c>
      <c r="B185" s="241" t="s">
        <v>162</v>
      </c>
      <c r="C185" s="231">
        <v>0</v>
      </c>
      <c r="D185" s="232">
        <v>0</v>
      </c>
      <c r="E185" s="232">
        <v>0</v>
      </c>
      <c r="F185" s="232">
        <v>0</v>
      </c>
      <c r="G185" s="232">
        <v>0</v>
      </c>
      <c r="H185" s="232">
        <v>0</v>
      </c>
      <c r="I185" s="232">
        <v>0</v>
      </c>
      <c r="J185" s="232">
        <v>0</v>
      </c>
      <c r="K185" s="232">
        <v>0</v>
      </c>
      <c r="L185" s="232">
        <v>0</v>
      </c>
      <c r="M185" s="232">
        <v>0</v>
      </c>
      <c r="N185" s="232">
        <v>0</v>
      </c>
    </row>
    <row r="186" spans="1:14" ht="10.7" customHeight="1">
      <c r="A186" s="242" t="s">
        <v>59</v>
      </c>
      <c r="B186" s="241" t="s">
        <v>293</v>
      </c>
      <c r="C186" s="231">
        <v>0</v>
      </c>
      <c r="D186" s="232">
        <v>0</v>
      </c>
      <c r="E186" s="232">
        <v>0</v>
      </c>
      <c r="F186" s="232">
        <v>0</v>
      </c>
      <c r="G186" s="232">
        <v>0</v>
      </c>
      <c r="H186" s="232">
        <v>0</v>
      </c>
      <c r="I186" s="232">
        <v>0</v>
      </c>
      <c r="J186" s="232">
        <v>0</v>
      </c>
      <c r="K186" s="232">
        <v>0</v>
      </c>
      <c r="L186" s="232">
        <v>0</v>
      </c>
      <c r="M186" s="232">
        <v>0</v>
      </c>
      <c r="N186" s="232">
        <v>0</v>
      </c>
    </row>
    <row r="187" spans="1:14" ht="10.7" customHeight="1">
      <c r="A187" s="242" t="s">
        <v>60</v>
      </c>
      <c r="B187" s="241" t="s">
        <v>294</v>
      </c>
      <c r="C187" s="231">
        <v>0</v>
      </c>
      <c r="D187" s="232">
        <v>0</v>
      </c>
      <c r="E187" s="232">
        <v>0</v>
      </c>
      <c r="F187" s="232">
        <v>0</v>
      </c>
      <c r="G187" s="232">
        <v>0</v>
      </c>
      <c r="H187" s="232">
        <v>0</v>
      </c>
      <c r="I187" s="232">
        <v>0</v>
      </c>
      <c r="J187" s="232">
        <v>0</v>
      </c>
      <c r="K187" s="232">
        <v>0</v>
      </c>
      <c r="L187" s="232">
        <v>0</v>
      </c>
      <c r="M187" s="232">
        <v>0</v>
      </c>
      <c r="N187" s="232">
        <v>0</v>
      </c>
    </row>
    <row r="188" spans="1:14" ht="10.7" customHeight="1">
      <c r="A188" s="240"/>
      <c r="B188" s="241" t="s">
        <v>152</v>
      </c>
      <c r="C188" s="231">
        <v>0</v>
      </c>
      <c r="D188" s="232">
        <v>0</v>
      </c>
      <c r="E188" s="232">
        <v>0</v>
      </c>
      <c r="F188" s="232">
        <v>0</v>
      </c>
      <c r="G188" s="232">
        <v>0</v>
      </c>
      <c r="H188" s="232">
        <v>0</v>
      </c>
      <c r="I188" s="232">
        <v>0</v>
      </c>
      <c r="J188" s="232">
        <v>0</v>
      </c>
      <c r="K188" s="232">
        <v>0</v>
      </c>
      <c r="L188" s="232">
        <v>0</v>
      </c>
      <c r="M188" s="232">
        <v>0</v>
      </c>
      <c r="N188" s="232">
        <v>0</v>
      </c>
    </row>
    <row r="189" spans="1:14" ht="10.7" customHeight="1">
      <c r="A189" s="242" t="s">
        <v>163</v>
      </c>
      <c r="B189" s="241" t="s">
        <v>295</v>
      </c>
      <c r="C189" s="231">
        <v>133233680178</v>
      </c>
      <c r="D189" s="232">
        <v>0</v>
      </c>
      <c r="E189" s="232">
        <v>133233680178</v>
      </c>
      <c r="F189" s="232">
        <v>0</v>
      </c>
      <c r="G189" s="232">
        <v>132160401602</v>
      </c>
      <c r="H189" s="232">
        <v>1073278576</v>
      </c>
      <c r="I189" s="232">
        <v>141156468440</v>
      </c>
      <c r="J189" s="232">
        <v>0</v>
      </c>
      <c r="K189" s="232">
        <v>141156468440</v>
      </c>
      <c r="L189" s="232">
        <v>0</v>
      </c>
      <c r="M189" s="232">
        <v>132160401602</v>
      </c>
      <c r="N189" s="232">
        <v>8996066838</v>
      </c>
    </row>
    <row r="190" spans="1:14" ht="10.7" customHeight="1">
      <c r="A190" s="242" t="s">
        <v>24</v>
      </c>
      <c r="B190" s="241" t="s">
        <v>164</v>
      </c>
      <c r="C190" s="231">
        <v>133233680178</v>
      </c>
      <c r="D190" s="232">
        <v>0</v>
      </c>
      <c r="E190" s="232">
        <v>133233680178</v>
      </c>
      <c r="F190" s="232">
        <v>0</v>
      </c>
      <c r="G190" s="232">
        <v>132160401602</v>
      </c>
      <c r="H190" s="232">
        <v>1073278576</v>
      </c>
      <c r="I190" s="232">
        <v>141156468440</v>
      </c>
      <c r="J190" s="232">
        <v>0</v>
      </c>
      <c r="K190" s="232">
        <v>141156468440</v>
      </c>
      <c r="L190" s="232">
        <v>0</v>
      </c>
      <c r="M190" s="232">
        <v>132160401602</v>
      </c>
      <c r="N190" s="232">
        <v>8996066838</v>
      </c>
    </row>
    <row r="191" spans="1:14" ht="10.7" customHeight="1">
      <c r="A191" s="242" t="s">
        <v>55</v>
      </c>
      <c r="B191" s="241" t="s">
        <v>151</v>
      </c>
      <c r="C191" s="231">
        <v>0</v>
      </c>
      <c r="D191" s="232">
        <v>0</v>
      </c>
      <c r="E191" s="232">
        <v>0</v>
      </c>
      <c r="F191" s="232">
        <v>0</v>
      </c>
      <c r="G191" s="232">
        <v>0</v>
      </c>
      <c r="H191" s="232">
        <v>0</v>
      </c>
      <c r="I191" s="232">
        <v>0</v>
      </c>
      <c r="J191" s="232">
        <v>0</v>
      </c>
      <c r="K191" s="232">
        <v>0</v>
      </c>
      <c r="L191" s="232">
        <v>0</v>
      </c>
      <c r="M191" s="232">
        <v>0</v>
      </c>
      <c r="N191" s="232">
        <v>0</v>
      </c>
    </row>
    <row r="192" spans="1:14" ht="10.7" customHeight="1">
      <c r="A192" s="240"/>
      <c r="B192" s="241" t="s">
        <v>152</v>
      </c>
      <c r="C192" s="231">
        <v>0</v>
      </c>
      <c r="D192" s="232">
        <v>0</v>
      </c>
      <c r="E192" s="232">
        <v>0</v>
      </c>
      <c r="F192" s="232">
        <v>0</v>
      </c>
      <c r="G192" s="232">
        <v>0</v>
      </c>
      <c r="H192" s="232">
        <v>0</v>
      </c>
      <c r="I192" s="232">
        <v>0</v>
      </c>
      <c r="J192" s="232">
        <v>0</v>
      </c>
      <c r="K192" s="232">
        <v>0</v>
      </c>
      <c r="L192" s="232">
        <v>0</v>
      </c>
      <c r="M192" s="232">
        <v>0</v>
      </c>
      <c r="N192" s="232">
        <v>0</v>
      </c>
    </row>
    <row r="193" spans="1:14" ht="10.7" customHeight="1">
      <c r="A193" s="242" t="s">
        <v>165</v>
      </c>
      <c r="B193" s="241" t="s">
        <v>166</v>
      </c>
      <c r="C193" s="231">
        <v>0</v>
      </c>
      <c r="D193" s="232">
        <v>0</v>
      </c>
      <c r="E193" s="232">
        <v>0</v>
      </c>
      <c r="F193" s="232">
        <v>0</v>
      </c>
      <c r="G193" s="232">
        <v>0</v>
      </c>
      <c r="H193" s="232">
        <v>0</v>
      </c>
      <c r="I193" s="232">
        <v>0</v>
      </c>
      <c r="J193" s="232">
        <v>0</v>
      </c>
      <c r="K193" s="232">
        <v>0</v>
      </c>
      <c r="L193" s="232">
        <v>0</v>
      </c>
      <c r="M193" s="232">
        <v>0</v>
      </c>
      <c r="N193" s="232">
        <v>0</v>
      </c>
    </row>
    <row r="194" spans="1:14" ht="10.7" customHeight="1">
      <c r="A194" s="242" t="s">
        <v>24</v>
      </c>
      <c r="B194" s="241" t="s">
        <v>167</v>
      </c>
      <c r="C194" s="231">
        <v>0</v>
      </c>
      <c r="D194" s="232">
        <v>0</v>
      </c>
      <c r="E194" s="232">
        <v>0</v>
      </c>
      <c r="F194" s="232">
        <v>0</v>
      </c>
      <c r="G194" s="232">
        <v>0</v>
      </c>
      <c r="H194" s="232">
        <v>0</v>
      </c>
      <c r="I194" s="232">
        <v>0</v>
      </c>
      <c r="J194" s="232">
        <v>0</v>
      </c>
      <c r="K194" s="232">
        <v>0</v>
      </c>
      <c r="L194" s="232">
        <v>0</v>
      </c>
      <c r="M194" s="232">
        <v>0</v>
      </c>
      <c r="N194" s="232">
        <v>0</v>
      </c>
    </row>
    <row r="195" spans="1:14" ht="10.7" customHeight="1">
      <c r="A195" s="242" t="s">
        <v>55</v>
      </c>
      <c r="B195" s="241" t="s">
        <v>287</v>
      </c>
      <c r="C195" s="231">
        <v>0</v>
      </c>
      <c r="D195" s="232">
        <v>0</v>
      </c>
      <c r="E195" s="232">
        <v>0</v>
      </c>
      <c r="F195" s="232">
        <v>0</v>
      </c>
      <c r="G195" s="232">
        <v>0</v>
      </c>
      <c r="H195" s="232">
        <v>0</v>
      </c>
      <c r="I195" s="232">
        <v>0</v>
      </c>
      <c r="J195" s="232">
        <v>0</v>
      </c>
      <c r="K195" s="232">
        <v>0</v>
      </c>
      <c r="L195" s="232">
        <v>0</v>
      </c>
      <c r="M195" s="232">
        <v>0</v>
      </c>
      <c r="N195" s="232">
        <v>0</v>
      </c>
    </row>
    <row r="196" spans="1:14" ht="10.7" customHeight="1">
      <c r="A196" s="240"/>
      <c r="B196" s="241" t="s">
        <v>152</v>
      </c>
      <c r="C196" s="231">
        <v>0</v>
      </c>
      <c r="D196" s="232">
        <v>0</v>
      </c>
      <c r="E196" s="232">
        <v>0</v>
      </c>
      <c r="F196" s="232">
        <v>0</v>
      </c>
      <c r="G196" s="232">
        <v>0</v>
      </c>
      <c r="H196" s="232">
        <v>0</v>
      </c>
      <c r="I196" s="232">
        <v>0</v>
      </c>
      <c r="J196" s="232">
        <v>0</v>
      </c>
      <c r="K196" s="232">
        <v>0</v>
      </c>
      <c r="L196" s="232">
        <v>0</v>
      </c>
      <c r="M196" s="232">
        <v>0</v>
      </c>
      <c r="N196" s="232">
        <v>0</v>
      </c>
    </row>
    <row r="197" spans="1:14" ht="8.25" customHeight="1">
      <c r="A197" s="243"/>
      <c r="B197" s="243"/>
      <c r="C197" s="243"/>
      <c r="D197" s="243"/>
      <c r="E197" s="243"/>
      <c r="F197" s="243"/>
      <c r="G197" s="243"/>
      <c r="H197" s="243"/>
      <c r="I197" s="243"/>
      <c r="J197" s="243"/>
      <c r="K197" s="243"/>
      <c r="L197" s="243"/>
      <c r="M197" s="243"/>
      <c r="N197" s="243"/>
    </row>
    <row r="198" spans="1:14" ht="9.1999999999999993" customHeight="1">
      <c r="A198" s="237"/>
      <c r="B198" s="449"/>
      <c r="C198" s="449"/>
      <c r="D198" s="449"/>
      <c r="E198" s="449"/>
      <c r="F198" s="449"/>
      <c r="G198" s="449"/>
      <c r="H198" s="449"/>
      <c r="I198" s="450" t="s">
        <v>584</v>
      </c>
      <c r="J198" s="450"/>
      <c r="K198" s="450"/>
      <c r="L198" s="450"/>
      <c r="M198" s="450"/>
      <c r="N198" s="237"/>
    </row>
    <row r="199" spans="1:14" ht="9.1999999999999993" customHeight="1">
      <c r="A199" s="237"/>
      <c r="B199" s="448" t="s">
        <v>551</v>
      </c>
      <c r="C199" s="448"/>
      <c r="D199" s="448" t="s">
        <v>552</v>
      </c>
      <c r="E199" s="448"/>
      <c r="F199" s="448"/>
      <c r="G199" s="448"/>
      <c r="H199" s="448"/>
      <c r="I199" s="450" t="s">
        <v>553</v>
      </c>
      <c r="J199" s="450"/>
      <c r="K199" s="450"/>
      <c r="L199" s="450"/>
      <c r="M199" s="450"/>
      <c r="N199" s="237"/>
    </row>
    <row r="200" spans="1:14" ht="8.1" customHeight="1">
      <c r="A200" s="237"/>
      <c r="B200" s="449"/>
      <c r="C200" s="449"/>
      <c r="D200" s="449"/>
      <c r="E200" s="449"/>
      <c r="F200" s="449"/>
      <c r="G200" s="449"/>
      <c r="H200" s="449"/>
      <c r="I200" s="449"/>
      <c r="J200" s="449"/>
      <c r="K200" s="449"/>
      <c r="L200" s="449"/>
      <c r="M200" s="449"/>
      <c r="N200" s="237"/>
    </row>
    <row r="201" spans="1:14" ht="8.1" customHeight="1">
      <c r="A201" s="237"/>
      <c r="B201" s="449"/>
      <c r="C201" s="449"/>
      <c r="D201" s="449"/>
      <c r="E201" s="449"/>
      <c r="F201" s="449"/>
      <c r="G201" s="449"/>
      <c r="H201" s="449"/>
      <c r="I201" s="449"/>
      <c r="J201" s="449"/>
      <c r="K201" s="449"/>
      <c r="L201" s="449"/>
      <c r="M201" s="449"/>
      <c r="N201" s="237"/>
    </row>
    <row r="202" spans="1:14" ht="8.1" customHeight="1">
      <c r="A202" s="237"/>
      <c r="B202" s="449"/>
      <c r="C202" s="449"/>
      <c r="D202" s="449"/>
      <c r="E202" s="449"/>
      <c r="F202" s="449"/>
      <c r="G202" s="449"/>
      <c r="H202" s="449"/>
      <c r="I202" s="449"/>
      <c r="J202" s="449"/>
      <c r="K202" s="449"/>
      <c r="L202" s="449"/>
      <c r="M202" s="449"/>
      <c r="N202" s="237"/>
    </row>
    <row r="203" spans="1:14" ht="8.1" customHeight="1">
      <c r="A203" s="237"/>
      <c r="B203" s="449"/>
      <c r="C203" s="449"/>
      <c r="D203" s="449"/>
      <c r="E203" s="449"/>
      <c r="F203" s="449"/>
      <c r="G203" s="449"/>
      <c r="H203" s="449"/>
      <c r="I203" s="449"/>
      <c r="J203" s="449"/>
      <c r="K203" s="449"/>
      <c r="L203" s="449"/>
      <c r="M203" s="449"/>
      <c r="N203" s="237"/>
    </row>
    <row r="204" spans="1:14" ht="9.1999999999999993" customHeight="1">
      <c r="A204" s="237"/>
      <c r="B204" s="448" t="s">
        <v>525</v>
      </c>
      <c r="C204" s="448"/>
      <c r="D204" s="448" t="s">
        <v>525</v>
      </c>
      <c r="E204" s="448"/>
      <c r="F204" s="448"/>
      <c r="G204" s="448"/>
      <c r="H204" s="448"/>
      <c r="I204" s="448" t="s">
        <v>525</v>
      </c>
      <c r="J204" s="448"/>
      <c r="K204" s="448"/>
      <c r="L204" s="448"/>
      <c r="M204" s="448"/>
      <c r="N204" s="237"/>
    </row>
  </sheetData>
  <mergeCells count="42">
    <mergeCell ref="A4:N4"/>
    <mergeCell ref="A1:E1"/>
    <mergeCell ref="K1:N1"/>
    <mergeCell ref="A2:E2"/>
    <mergeCell ref="K2:N2"/>
    <mergeCell ref="A3:N3"/>
    <mergeCell ref="A5:N5"/>
    <mergeCell ref="A6:N6"/>
    <mergeCell ref="L7:N7"/>
    <mergeCell ref="A8:A10"/>
    <mergeCell ref="B8:B10"/>
    <mergeCell ref="C8:H8"/>
    <mergeCell ref="I8:N8"/>
    <mergeCell ref="C9:C10"/>
    <mergeCell ref="D9:D10"/>
    <mergeCell ref="E9:E10"/>
    <mergeCell ref="F9:H9"/>
    <mergeCell ref="I9:I10"/>
    <mergeCell ref="J9:J10"/>
    <mergeCell ref="K9:K10"/>
    <mergeCell ref="L9:N9"/>
    <mergeCell ref="B199:C199"/>
    <mergeCell ref="D199:H199"/>
    <mergeCell ref="I199:M199"/>
    <mergeCell ref="B198:C198"/>
    <mergeCell ref="D198:H198"/>
    <mergeCell ref="I198:M198"/>
    <mergeCell ref="B200:C200"/>
    <mergeCell ref="D200:H200"/>
    <mergeCell ref="I200:M200"/>
    <mergeCell ref="B201:C201"/>
    <mergeCell ref="D201:H201"/>
    <mergeCell ref="I201:M201"/>
    <mergeCell ref="B204:C204"/>
    <mergeCell ref="D204:H204"/>
    <mergeCell ref="I204:M204"/>
    <mergeCell ref="B202:C202"/>
    <mergeCell ref="D202:H202"/>
    <mergeCell ref="I202:M202"/>
    <mergeCell ref="B203:C203"/>
    <mergeCell ref="D203:H203"/>
    <mergeCell ref="I203:M20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4"/>
  <sheetViews>
    <sheetView topLeftCell="D1" workbookViewId="0">
      <selection activeCell="B198" sqref="B198:C198"/>
    </sheetView>
  </sheetViews>
  <sheetFormatPr defaultColWidth="9.125" defaultRowHeight="14.25"/>
  <cols>
    <col min="1" max="1" width="18.125" style="236" customWidth="1"/>
    <col min="2" max="2" width="37.5" style="236" customWidth="1"/>
    <col min="3" max="4" width="18.125" style="236" customWidth="1"/>
    <col min="5" max="5" width="18.5" style="236" customWidth="1"/>
    <col min="6" max="6" width="15.5" style="236" customWidth="1"/>
    <col min="7" max="8" width="14.5" style="236" customWidth="1"/>
    <col min="9" max="9" width="15.5" style="236" customWidth="1"/>
    <col min="10" max="10" width="13.5" style="236" customWidth="1"/>
    <col min="11" max="14" width="14.5" style="236" customWidth="1"/>
    <col min="15" max="16384" width="9.125" style="236"/>
  </cols>
  <sheetData>
    <row r="1" spans="1:14" ht="9.1999999999999993" customHeight="1">
      <c r="A1" s="458" t="s">
        <v>554</v>
      </c>
      <c r="B1" s="458"/>
      <c r="C1" s="458"/>
      <c r="D1" s="458"/>
      <c r="E1" s="458"/>
      <c r="F1" s="237"/>
      <c r="G1" s="237"/>
      <c r="H1" s="237"/>
      <c r="I1" s="237"/>
      <c r="J1" s="237"/>
      <c r="K1" s="448" t="s">
        <v>543</v>
      </c>
      <c r="L1" s="448"/>
      <c r="M1" s="448"/>
      <c r="N1" s="448"/>
    </row>
    <row r="2" spans="1:14" ht="9.1999999999999993" customHeight="1">
      <c r="A2" s="449"/>
      <c r="B2" s="449"/>
      <c r="C2" s="449"/>
      <c r="D2" s="449"/>
      <c r="E2" s="449"/>
      <c r="F2" s="237"/>
      <c r="G2" s="237"/>
      <c r="H2" s="237"/>
      <c r="I2" s="237"/>
      <c r="J2" s="237"/>
      <c r="K2" s="448" t="s">
        <v>544</v>
      </c>
      <c r="L2" s="448"/>
      <c r="M2" s="448"/>
      <c r="N2" s="448"/>
    </row>
    <row r="3" spans="1:14" ht="9.1999999999999993" customHeight="1">
      <c r="A3" s="459" t="s">
        <v>579</v>
      </c>
      <c r="B3" s="459"/>
      <c r="C3" s="459"/>
      <c r="D3" s="459"/>
      <c r="E3" s="459"/>
      <c r="F3" s="459"/>
      <c r="G3" s="459"/>
      <c r="H3" s="459"/>
      <c r="I3" s="459"/>
      <c r="J3" s="459"/>
      <c r="K3" s="459"/>
      <c r="L3" s="459"/>
      <c r="M3" s="459"/>
      <c r="N3" s="459"/>
    </row>
    <row r="4" spans="1:14" ht="9.1999999999999993" customHeight="1">
      <c r="A4" s="448" t="s">
        <v>580</v>
      </c>
      <c r="B4" s="448"/>
      <c r="C4" s="448"/>
      <c r="D4" s="448"/>
      <c r="E4" s="448"/>
      <c r="F4" s="448"/>
      <c r="G4" s="448"/>
      <c r="H4" s="448"/>
      <c r="I4" s="448"/>
      <c r="J4" s="448"/>
      <c r="K4" s="448"/>
      <c r="L4" s="448"/>
      <c r="M4" s="448"/>
      <c r="N4" s="448"/>
    </row>
    <row r="5" spans="1:14" ht="9.1999999999999993" customHeight="1">
      <c r="A5" s="448" t="s">
        <v>583</v>
      </c>
      <c r="B5" s="448"/>
      <c r="C5" s="448"/>
      <c r="D5" s="448"/>
      <c r="E5" s="448"/>
      <c r="F5" s="448"/>
      <c r="G5" s="448"/>
      <c r="H5" s="448"/>
      <c r="I5" s="448"/>
      <c r="J5" s="448"/>
      <c r="K5" s="448"/>
      <c r="L5" s="448"/>
      <c r="M5" s="448"/>
      <c r="N5" s="448"/>
    </row>
    <row r="6" spans="1:14" ht="9.1999999999999993" customHeight="1">
      <c r="A6" s="448" t="s">
        <v>545</v>
      </c>
      <c r="B6" s="448"/>
      <c r="C6" s="448"/>
      <c r="D6" s="448"/>
      <c r="E6" s="448"/>
      <c r="F6" s="448"/>
      <c r="G6" s="448"/>
      <c r="H6" s="448"/>
      <c r="I6" s="448"/>
      <c r="J6" s="448"/>
      <c r="K6" s="448"/>
      <c r="L6" s="448"/>
      <c r="M6" s="448"/>
      <c r="N6" s="448"/>
    </row>
    <row r="7" spans="1:14" ht="9.4" customHeight="1">
      <c r="A7" s="238"/>
      <c r="B7" s="238"/>
      <c r="C7" s="238"/>
      <c r="D7" s="238"/>
      <c r="E7" s="238"/>
      <c r="F7" s="238"/>
      <c r="G7" s="238"/>
      <c r="H7" s="238"/>
      <c r="I7" s="238"/>
      <c r="J7" s="238"/>
      <c r="K7" s="238"/>
      <c r="L7" s="451" t="s">
        <v>423</v>
      </c>
      <c r="M7" s="451"/>
      <c r="N7" s="451"/>
    </row>
    <row r="8" spans="1:14" ht="9.75" customHeight="1">
      <c r="A8" s="452" t="s">
        <v>2</v>
      </c>
      <c r="B8" s="452" t="s">
        <v>75</v>
      </c>
      <c r="C8" s="455" t="s">
        <v>76</v>
      </c>
      <c r="D8" s="456"/>
      <c r="E8" s="456"/>
      <c r="F8" s="456"/>
      <c r="G8" s="456"/>
      <c r="H8" s="457"/>
      <c r="I8" s="455" t="s">
        <v>77</v>
      </c>
      <c r="J8" s="456"/>
      <c r="K8" s="456"/>
      <c r="L8" s="456"/>
      <c r="M8" s="456"/>
      <c r="N8" s="457"/>
    </row>
    <row r="9" spans="1:14" ht="9.75" customHeight="1">
      <c r="A9" s="453"/>
      <c r="B9" s="453"/>
      <c r="C9" s="452" t="s">
        <v>78</v>
      </c>
      <c r="D9" s="452" t="s">
        <v>15</v>
      </c>
      <c r="E9" s="452" t="s">
        <v>79</v>
      </c>
      <c r="F9" s="455" t="s">
        <v>80</v>
      </c>
      <c r="G9" s="456"/>
      <c r="H9" s="457"/>
      <c r="I9" s="452" t="s">
        <v>78</v>
      </c>
      <c r="J9" s="452" t="s">
        <v>15</v>
      </c>
      <c r="K9" s="452" t="s">
        <v>79</v>
      </c>
      <c r="L9" s="455" t="s">
        <v>80</v>
      </c>
      <c r="M9" s="456"/>
      <c r="N9" s="457"/>
    </row>
    <row r="10" spans="1:14" ht="9.75" customHeight="1">
      <c r="A10" s="454"/>
      <c r="B10" s="454"/>
      <c r="C10" s="454"/>
      <c r="D10" s="454"/>
      <c r="E10" s="454"/>
      <c r="F10" s="239" t="s">
        <v>81</v>
      </c>
      <c r="G10" s="239" t="s">
        <v>82</v>
      </c>
      <c r="H10" s="239" t="s">
        <v>83</v>
      </c>
      <c r="I10" s="454"/>
      <c r="J10" s="454"/>
      <c r="K10" s="454"/>
      <c r="L10" s="239" t="s">
        <v>81</v>
      </c>
      <c r="M10" s="239" t="s">
        <v>82</v>
      </c>
      <c r="N10" s="239" t="s">
        <v>83</v>
      </c>
    </row>
    <row r="11" spans="1:14" ht="10.7" customHeight="1">
      <c r="A11" s="239" t="s">
        <v>23</v>
      </c>
      <c r="B11" s="239" t="s">
        <v>57</v>
      </c>
      <c r="C11" s="239" t="s">
        <v>84</v>
      </c>
      <c r="D11" s="239">
        <v>2</v>
      </c>
      <c r="E11" s="239" t="s">
        <v>85</v>
      </c>
      <c r="F11" s="239">
        <v>4</v>
      </c>
      <c r="G11" s="239">
        <v>5</v>
      </c>
      <c r="H11" s="239">
        <v>6</v>
      </c>
      <c r="I11" s="239" t="s">
        <v>86</v>
      </c>
      <c r="J11" s="239">
        <v>8</v>
      </c>
      <c r="K11" s="239" t="s">
        <v>87</v>
      </c>
      <c r="L11" s="239">
        <v>10</v>
      </c>
      <c r="M11" s="239">
        <v>11</v>
      </c>
      <c r="N11" s="239">
        <v>12</v>
      </c>
    </row>
    <row r="12" spans="1:14" ht="10.7" customHeight="1">
      <c r="A12" s="240"/>
      <c r="B12" s="241" t="s">
        <v>210</v>
      </c>
      <c r="C12" s="231">
        <v>114923082959</v>
      </c>
      <c r="D12" s="232">
        <v>3031509890</v>
      </c>
      <c r="E12" s="232">
        <v>111891573069</v>
      </c>
      <c r="F12" s="232">
        <v>3665291910</v>
      </c>
      <c r="G12" s="232">
        <v>101844640892</v>
      </c>
      <c r="H12" s="232">
        <v>6381640267</v>
      </c>
      <c r="I12" s="232">
        <v>210733457165</v>
      </c>
      <c r="J12" s="232">
        <v>11242879930</v>
      </c>
      <c r="K12" s="232">
        <v>199490577235</v>
      </c>
      <c r="L12" s="232">
        <v>13982476709</v>
      </c>
      <c r="M12" s="232">
        <v>169410388338</v>
      </c>
      <c r="N12" s="232">
        <v>16097712188</v>
      </c>
    </row>
    <row r="13" spans="1:14" ht="10.7" customHeight="1">
      <c r="A13" s="240"/>
      <c r="B13" s="241" t="s">
        <v>546</v>
      </c>
      <c r="C13" s="231">
        <v>114923082959</v>
      </c>
      <c r="D13" s="232">
        <v>3031509890</v>
      </c>
      <c r="E13" s="232">
        <v>111891573069</v>
      </c>
      <c r="F13" s="232">
        <v>3665291910</v>
      </c>
      <c r="G13" s="232">
        <v>101844640892</v>
      </c>
      <c r="H13" s="232">
        <v>6381640267</v>
      </c>
      <c r="I13" s="232">
        <v>210733457165</v>
      </c>
      <c r="J13" s="232">
        <v>11242879930</v>
      </c>
      <c r="K13" s="232">
        <v>199490577235</v>
      </c>
      <c r="L13" s="232">
        <v>13982476709</v>
      </c>
      <c r="M13" s="232">
        <v>169410388338</v>
      </c>
      <c r="N13" s="232">
        <v>16097712188</v>
      </c>
    </row>
    <row r="14" spans="1:14" ht="10.7" customHeight="1">
      <c r="A14" s="242" t="s">
        <v>23</v>
      </c>
      <c r="B14" s="241" t="s">
        <v>88</v>
      </c>
      <c r="C14" s="231">
        <v>16004278650</v>
      </c>
      <c r="D14" s="232">
        <v>3031509890</v>
      </c>
      <c r="E14" s="232">
        <v>12972768760</v>
      </c>
      <c r="F14" s="232">
        <v>3665291910</v>
      </c>
      <c r="G14" s="232">
        <v>8938734467</v>
      </c>
      <c r="H14" s="232">
        <v>368742383</v>
      </c>
      <c r="I14" s="232">
        <v>49381106206</v>
      </c>
      <c r="J14" s="232">
        <v>11242879930</v>
      </c>
      <c r="K14" s="232">
        <v>38138226276</v>
      </c>
      <c r="L14" s="232">
        <v>13982476709</v>
      </c>
      <c r="M14" s="232">
        <v>22727481913</v>
      </c>
      <c r="N14" s="232">
        <v>1428267654</v>
      </c>
    </row>
    <row r="15" spans="1:14" ht="10.7" customHeight="1">
      <c r="A15" s="240"/>
      <c r="B15" s="241" t="s">
        <v>547</v>
      </c>
      <c r="C15" s="231">
        <v>16004278650</v>
      </c>
      <c r="D15" s="232">
        <v>3031509890</v>
      </c>
      <c r="E15" s="232">
        <v>12972768760</v>
      </c>
      <c r="F15" s="232">
        <v>3665291910</v>
      </c>
      <c r="G15" s="232">
        <v>8938734467</v>
      </c>
      <c r="H15" s="232">
        <v>368742383</v>
      </c>
      <c r="I15" s="232">
        <v>49381106206</v>
      </c>
      <c r="J15" s="232">
        <v>11242879930</v>
      </c>
      <c r="K15" s="232">
        <v>38138226276</v>
      </c>
      <c r="L15" s="232">
        <v>13982476709</v>
      </c>
      <c r="M15" s="232">
        <v>22727481913</v>
      </c>
      <c r="N15" s="232">
        <v>1428267654</v>
      </c>
    </row>
    <row r="16" spans="1:14" ht="10.7" customHeight="1">
      <c r="A16" s="242" t="s">
        <v>24</v>
      </c>
      <c r="B16" s="241" t="s">
        <v>213</v>
      </c>
      <c r="C16" s="231">
        <v>16004278650</v>
      </c>
      <c r="D16" s="232">
        <v>3031509890</v>
      </c>
      <c r="E16" s="232">
        <v>12972768760</v>
      </c>
      <c r="F16" s="232">
        <v>3665291910</v>
      </c>
      <c r="G16" s="232">
        <v>8938734467</v>
      </c>
      <c r="H16" s="232">
        <v>368742383</v>
      </c>
      <c r="I16" s="232">
        <v>49381106206</v>
      </c>
      <c r="J16" s="232">
        <v>11242879930</v>
      </c>
      <c r="K16" s="232">
        <v>38138226276</v>
      </c>
      <c r="L16" s="232">
        <v>13982476709</v>
      </c>
      <c r="M16" s="232">
        <v>22727481913</v>
      </c>
      <c r="N16" s="232">
        <v>1428267654</v>
      </c>
    </row>
    <row r="17" spans="1:14" ht="10.7" customHeight="1">
      <c r="A17" s="242">
        <v>1</v>
      </c>
      <c r="B17" s="241" t="s">
        <v>214</v>
      </c>
      <c r="C17" s="231">
        <v>1011815906</v>
      </c>
      <c r="D17" s="232">
        <v>0</v>
      </c>
      <c r="E17" s="232">
        <v>1011815906</v>
      </c>
      <c r="F17" s="232">
        <v>914119091</v>
      </c>
      <c r="G17" s="232">
        <v>97696815</v>
      </c>
      <c r="H17" s="232">
        <v>0</v>
      </c>
      <c r="I17" s="232">
        <v>5093744419</v>
      </c>
      <c r="J17" s="232">
        <v>0</v>
      </c>
      <c r="K17" s="232">
        <v>5093744419</v>
      </c>
      <c r="L17" s="232">
        <v>4586422430</v>
      </c>
      <c r="M17" s="232">
        <v>507321989</v>
      </c>
      <c r="N17" s="232">
        <v>0</v>
      </c>
    </row>
    <row r="18" spans="1:14" ht="10.7" customHeight="1">
      <c r="A18" s="242" t="s">
        <v>89</v>
      </c>
      <c r="B18" s="241" t="s">
        <v>215</v>
      </c>
      <c r="C18" s="231">
        <v>18408536</v>
      </c>
      <c r="D18" s="232">
        <v>0</v>
      </c>
      <c r="E18" s="232">
        <v>18408536</v>
      </c>
      <c r="F18" s="232">
        <v>16567681</v>
      </c>
      <c r="G18" s="232">
        <v>1840855</v>
      </c>
      <c r="H18" s="232">
        <v>0</v>
      </c>
      <c r="I18" s="232">
        <v>86029623</v>
      </c>
      <c r="J18" s="232">
        <v>0</v>
      </c>
      <c r="K18" s="232">
        <v>86029623</v>
      </c>
      <c r="L18" s="232">
        <v>77684591</v>
      </c>
      <c r="M18" s="232">
        <v>8345032</v>
      </c>
      <c r="N18" s="232">
        <v>0</v>
      </c>
    </row>
    <row r="19" spans="1:14" ht="10.7" customHeight="1">
      <c r="A19" s="242" t="s">
        <v>216</v>
      </c>
      <c r="B19" s="241" t="s">
        <v>90</v>
      </c>
      <c r="C19" s="231">
        <v>18408536</v>
      </c>
      <c r="D19" s="232">
        <v>0</v>
      </c>
      <c r="E19" s="232">
        <v>18408536</v>
      </c>
      <c r="F19" s="232">
        <v>16567681</v>
      </c>
      <c r="G19" s="232">
        <v>1840855</v>
      </c>
      <c r="H19" s="232">
        <v>0</v>
      </c>
      <c r="I19" s="232">
        <v>73799590</v>
      </c>
      <c r="J19" s="232">
        <v>0</v>
      </c>
      <c r="K19" s="232">
        <v>73799590</v>
      </c>
      <c r="L19" s="232">
        <v>66419628</v>
      </c>
      <c r="M19" s="232">
        <v>7379962</v>
      </c>
      <c r="N19" s="232">
        <v>0</v>
      </c>
    </row>
    <row r="20" spans="1:14" ht="10.7" customHeight="1">
      <c r="A20" s="240"/>
      <c r="B20" s="241" t="s">
        <v>297</v>
      </c>
      <c r="C20" s="231">
        <v>0</v>
      </c>
      <c r="D20" s="232">
        <v>0</v>
      </c>
      <c r="E20" s="232">
        <v>0</v>
      </c>
      <c r="F20" s="232">
        <v>0</v>
      </c>
      <c r="G20" s="232">
        <v>0</v>
      </c>
      <c r="H20" s="232">
        <v>0</v>
      </c>
      <c r="I20" s="232">
        <v>0</v>
      </c>
      <c r="J20" s="232">
        <v>0</v>
      </c>
      <c r="K20" s="232">
        <v>0</v>
      </c>
      <c r="L20" s="232">
        <v>0</v>
      </c>
      <c r="M20" s="232">
        <v>0</v>
      </c>
      <c r="N20" s="232">
        <v>0</v>
      </c>
    </row>
    <row r="21" spans="1:14" ht="10.7" customHeight="1">
      <c r="A21" s="242" t="s">
        <v>217</v>
      </c>
      <c r="B21" s="241" t="s">
        <v>218</v>
      </c>
      <c r="C21" s="231">
        <v>0</v>
      </c>
      <c r="D21" s="232">
        <v>0</v>
      </c>
      <c r="E21" s="232">
        <v>0</v>
      </c>
      <c r="F21" s="232">
        <v>0</v>
      </c>
      <c r="G21" s="232">
        <v>0</v>
      </c>
      <c r="H21" s="232">
        <v>0</v>
      </c>
      <c r="I21" s="232">
        <v>0</v>
      </c>
      <c r="J21" s="232">
        <v>0</v>
      </c>
      <c r="K21" s="232">
        <v>0</v>
      </c>
      <c r="L21" s="232">
        <v>0</v>
      </c>
      <c r="M21" s="232">
        <v>0</v>
      </c>
      <c r="N21" s="232">
        <v>0</v>
      </c>
    </row>
    <row r="22" spans="1:14" ht="10.7" customHeight="1">
      <c r="A22" s="240"/>
      <c r="B22" s="241" t="s">
        <v>219</v>
      </c>
      <c r="C22" s="231">
        <v>0</v>
      </c>
      <c r="D22" s="232">
        <v>0</v>
      </c>
      <c r="E22" s="232">
        <v>0</v>
      </c>
      <c r="F22" s="232">
        <v>0</v>
      </c>
      <c r="G22" s="232">
        <v>0</v>
      </c>
      <c r="H22" s="232">
        <v>0</v>
      </c>
      <c r="I22" s="232">
        <v>0</v>
      </c>
      <c r="J22" s="232">
        <v>0</v>
      </c>
      <c r="K22" s="232">
        <v>0</v>
      </c>
      <c r="L22" s="232">
        <v>0</v>
      </c>
      <c r="M22" s="232">
        <v>0</v>
      </c>
      <c r="N22" s="232">
        <v>0</v>
      </c>
    </row>
    <row r="23" spans="1:14" ht="10.7" customHeight="1">
      <c r="A23" s="242" t="s">
        <v>220</v>
      </c>
      <c r="B23" s="241" t="s">
        <v>221</v>
      </c>
      <c r="C23" s="231">
        <v>0</v>
      </c>
      <c r="D23" s="232">
        <v>0</v>
      </c>
      <c r="E23" s="232">
        <v>0</v>
      </c>
      <c r="F23" s="232">
        <v>0</v>
      </c>
      <c r="G23" s="232">
        <v>0</v>
      </c>
      <c r="H23" s="232">
        <v>0</v>
      </c>
      <c r="I23" s="232">
        <v>9650700</v>
      </c>
      <c r="J23" s="232">
        <v>0</v>
      </c>
      <c r="K23" s="232">
        <v>9650700</v>
      </c>
      <c r="L23" s="232">
        <v>8685630</v>
      </c>
      <c r="M23" s="232">
        <v>96507</v>
      </c>
      <c r="N23" s="232">
        <v>0</v>
      </c>
    </row>
    <row r="24" spans="1:14" ht="10.7" customHeight="1">
      <c r="A24" s="240"/>
      <c r="B24" s="241" t="s">
        <v>298</v>
      </c>
      <c r="C24" s="231">
        <v>0</v>
      </c>
      <c r="D24" s="232">
        <v>0</v>
      </c>
      <c r="E24" s="232">
        <v>0</v>
      </c>
      <c r="F24" s="232">
        <v>0</v>
      </c>
      <c r="G24" s="232">
        <v>0</v>
      </c>
      <c r="H24" s="232">
        <v>0</v>
      </c>
      <c r="I24" s="232">
        <v>0</v>
      </c>
      <c r="J24" s="232">
        <v>0</v>
      </c>
      <c r="K24" s="232">
        <v>0</v>
      </c>
      <c r="L24" s="232">
        <v>0</v>
      </c>
      <c r="M24" s="232">
        <v>0</v>
      </c>
      <c r="N24" s="232">
        <v>0</v>
      </c>
    </row>
    <row r="25" spans="1:14" ht="10.7" customHeight="1">
      <c r="A25" s="242" t="s">
        <v>222</v>
      </c>
      <c r="B25" s="241" t="s">
        <v>28</v>
      </c>
      <c r="C25" s="231">
        <v>0</v>
      </c>
      <c r="D25" s="232">
        <v>0</v>
      </c>
      <c r="E25" s="232">
        <v>0</v>
      </c>
      <c r="F25" s="232">
        <v>0</v>
      </c>
      <c r="G25" s="232">
        <v>0</v>
      </c>
      <c r="H25" s="232">
        <v>0</v>
      </c>
      <c r="I25" s="232">
        <v>2579333</v>
      </c>
      <c r="J25" s="232">
        <v>0</v>
      </c>
      <c r="K25" s="232">
        <v>2579333</v>
      </c>
      <c r="L25" s="232">
        <v>2579333</v>
      </c>
      <c r="M25" s="232">
        <v>0</v>
      </c>
      <c r="N25" s="232">
        <v>0</v>
      </c>
    </row>
    <row r="26" spans="1:14" ht="10.7" customHeight="1">
      <c r="A26" s="240"/>
      <c r="B26" s="241" t="s">
        <v>299</v>
      </c>
      <c r="C26" s="231">
        <v>0</v>
      </c>
      <c r="D26" s="232">
        <v>0</v>
      </c>
      <c r="E26" s="232">
        <v>0</v>
      </c>
      <c r="F26" s="232">
        <v>0</v>
      </c>
      <c r="G26" s="232">
        <v>0</v>
      </c>
      <c r="H26" s="232">
        <v>0</v>
      </c>
      <c r="I26" s="232">
        <v>0</v>
      </c>
      <c r="J26" s="232">
        <v>0</v>
      </c>
      <c r="K26" s="232">
        <v>0</v>
      </c>
      <c r="L26" s="232">
        <v>0</v>
      </c>
      <c r="M26" s="232">
        <v>0</v>
      </c>
      <c r="N26" s="232">
        <v>0</v>
      </c>
    </row>
    <row r="27" spans="1:14" ht="10.7" customHeight="1">
      <c r="A27" s="240"/>
      <c r="B27" s="241" t="s">
        <v>223</v>
      </c>
      <c r="C27" s="231">
        <v>0</v>
      </c>
      <c r="D27" s="232">
        <v>0</v>
      </c>
      <c r="E27" s="232">
        <v>0</v>
      </c>
      <c r="F27" s="232">
        <v>0</v>
      </c>
      <c r="G27" s="232">
        <v>0</v>
      </c>
      <c r="H27" s="232">
        <v>0</v>
      </c>
      <c r="I27" s="232">
        <v>0</v>
      </c>
      <c r="J27" s="232">
        <v>0</v>
      </c>
      <c r="K27" s="232">
        <v>0</v>
      </c>
      <c r="L27" s="232">
        <v>0</v>
      </c>
      <c r="M27" s="232">
        <v>0</v>
      </c>
      <c r="N27" s="232">
        <v>0</v>
      </c>
    </row>
    <row r="28" spans="1:14" ht="10.7" customHeight="1">
      <c r="A28" s="242" t="s">
        <v>224</v>
      </c>
      <c r="B28" s="241" t="s">
        <v>300</v>
      </c>
      <c r="C28" s="231">
        <v>0</v>
      </c>
      <c r="D28" s="232">
        <v>0</v>
      </c>
      <c r="E28" s="232">
        <v>0</v>
      </c>
      <c r="F28" s="232">
        <v>0</v>
      </c>
      <c r="G28" s="232">
        <v>0</v>
      </c>
      <c r="H28" s="232">
        <v>0</v>
      </c>
      <c r="I28" s="232">
        <v>0</v>
      </c>
      <c r="J28" s="232">
        <v>0</v>
      </c>
      <c r="K28" s="232">
        <v>0</v>
      </c>
      <c r="L28" s="232">
        <v>0</v>
      </c>
      <c r="M28" s="232">
        <v>0</v>
      </c>
      <c r="N28" s="232">
        <v>0</v>
      </c>
    </row>
    <row r="29" spans="1:14" ht="10.7" customHeight="1">
      <c r="A29" s="242" t="s">
        <v>91</v>
      </c>
      <c r="B29" s="241" t="s">
        <v>225</v>
      </c>
      <c r="C29" s="231">
        <v>993407370</v>
      </c>
      <c r="D29" s="232">
        <v>0</v>
      </c>
      <c r="E29" s="232">
        <v>993407370</v>
      </c>
      <c r="F29" s="232">
        <v>897551410</v>
      </c>
      <c r="G29" s="232">
        <v>95855960</v>
      </c>
      <c r="H29" s="232">
        <v>0</v>
      </c>
      <c r="I29" s="232">
        <v>5007714796</v>
      </c>
      <c r="J29" s="232">
        <v>0</v>
      </c>
      <c r="K29" s="232">
        <v>5007714796</v>
      </c>
      <c r="L29" s="232">
        <v>4508737839</v>
      </c>
      <c r="M29" s="232">
        <v>498976957</v>
      </c>
      <c r="N29" s="232">
        <v>0</v>
      </c>
    </row>
    <row r="30" spans="1:14" ht="10.7" customHeight="1">
      <c r="A30" s="242" t="s">
        <v>226</v>
      </c>
      <c r="B30" s="241" t="s">
        <v>90</v>
      </c>
      <c r="C30" s="231">
        <v>971510721</v>
      </c>
      <c r="D30" s="232">
        <v>0</v>
      </c>
      <c r="E30" s="232">
        <v>971510721</v>
      </c>
      <c r="F30" s="232">
        <v>874359647</v>
      </c>
      <c r="G30" s="232">
        <v>97151074</v>
      </c>
      <c r="H30" s="232">
        <v>0</v>
      </c>
      <c r="I30" s="232">
        <v>4702879016</v>
      </c>
      <c r="J30" s="232">
        <v>0</v>
      </c>
      <c r="K30" s="232">
        <v>4702879016</v>
      </c>
      <c r="L30" s="232">
        <v>4232591110</v>
      </c>
      <c r="M30" s="232">
        <v>470287906</v>
      </c>
      <c r="N30" s="232">
        <v>0</v>
      </c>
    </row>
    <row r="31" spans="1:14" ht="10.7" customHeight="1">
      <c r="A31" s="240"/>
      <c r="B31" s="241" t="s">
        <v>297</v>
      </c>
      <c r="C31" s="231">
        <v>0</v>
      </c>
      <c r="D31" s="232">
        <v>0</v>
      </c>
      <c r="E31" s="232">
        <v>0</v>
      </c>
      <c r="F31" s="232">
        <v>0</v>
      </c>
      <c r="G31" s="232">
        <v>0</v>
      </c>
      <c r="H31" s="232">
        <v>0</v>
      </c>
      <c r="I31" s="232">
        <v>0</v>
      </c>
      <c r="J31" s="232">
        <v>0</v>
      </c>
      <c r="K31" s="232">
        <v>0</v>
      </c>
      <c r="L31" s="232">
        <v>0</v>
      </c>
      <c r="M31" s="232">
        <v>0</v>
      </c>
      <c r="N31" s="232">
        <v>0</v>
      </c>
    </row>
    <row r="32" spans="1:14" ht="10.7" customHeight="1">
      <c r="A32" s="242" t="s">
        <v>227</v>
      </c>
      <c r="B32" s="241" t="s">
        <v>218</v>
      </c>
      <c r="C32" s="231">
        <v>0</v>
      </c>
      <c r="D32" s="232">
        <v>0</v>
      </c>
      <c r="E32" s="232">
        <v>0</v>
      </c>
      <c r="F32" s="232">
        <v>0</v>
      </c>
      <c r="G32" s="232">
        <v>0</v>
      </c>
      <c r="H32" s="232">
        <v>0</v>
      </c>
      <c r="I32" s="232">
        <v>0</v>
      </c>
      <c r="J32" s="232">
        <v>0</v>
      </c>
      <c r="K32" s="232">
        <v>0</v>
      </c>
      <c r="L32" s="232">
        <v>0</v>
      </c>
      <c r="M32" s="232">
        <v>0</v>
      </c>
      <c r="N32" s="232">
        <v>0</v>
      </c>
    </row>
    <row r="33" spans="1:14" ht="10.7" customHeight="1">
      <c r="A33" s="240"/>
      <c r="B33" s="241" t="s">
        <v>219</v>
      </c>
      <c r="C33" s="231">
        <v>0</v>
      </c>
      <c r="D33" s="232">
        <v>0</v>
      </c>
      <c r="E33" s="232">
        <v>0</v>
      </c>
      <c r="F33" s="232">
        <v>0</v>
      </c>
      <c r="G33" s="232">
        <v>0</v>
      </c>
      <c r="H33" s="232">
        <v>0</v>
      </c>
      <c r="I33" s="232">
        <v>0</v>
      </c>
      <c r="J33" s="232">
        <v>0</v>
      </c>
      <c r="K33" s="232">
        <v>0</v>
      </c>
      <c r="L33" s="232">
        <v>0</v>
      </c>
      <c r="M33" s="232">
        <v>0</v>
      </c>
      <c r="N33" s="232">
        <v>0</v>
      </c>
    </row>
    <row r="34" spans="1:14" ht="10.7" customHeight="1">
      <c r="A34" s="242" t="s">
        <v>228</v>
      </c>
      <c r="B34" s="241" t="s">
        <v>221</v>
      </c>
      <c r="C34" s="231">
        <v>14358299</v>
      </c>
      <c r="D34" s="232">
        <v>0</v>
      </c>
      <c r="E34" s="232">
        <v>14358299</v>
      </c>
      <c r="F34" s="232">
        <v>12922468</v>
      </c>
      <c r="G34" s="232">
        <v>1435831</v>
      </c>
      <c r="H34" s="232">
        <v>0</v>
      </c>
      <c r="I34" s="232">
        <v>286890485</v>
      </c>
      <c r="J34" s="232">
        <v>0</v>
      </c>
      <c r="K34" s="232">
        <v>286890485</v>
      </c>
      <c r="L34" s="232">
        <v>258201434</v>
      </c>
      <c r="M34" s="232">
        <v>28689051</v>
      </c>
      <c r="N34" s="232">
        <v>0</v>
      </c>
    </row>
    <row r="35" spans="1:14" ht="10.7" customHeight="1">
      <c r="A35" s="240"/>
      <c r="B35" s="241" t="s">
        <v>301</v>
      </c>
      <c r="C35" s="231">
        <v>0</v>
      </c>
      <c r="D35" s="232">
        <v>0</v>
      </c>
      <c r="E35" s="232">
        <v>0</v>
      </c>
      <c r="F35" s="232">
        <v>0</v>
      </c>
      <c r="G35" s="232">
        <v>0</v>
      </c>
      <c r="H35" s="232">
        <v>0</v>
      </c>
      <c r="I35" s="232">
        <v>0</v>
      </c>
      <c r="J35" s="232">
        <v>0</v>
      </c>
      <c r="K35" s="232">
        <v>0</v>
      </c>
      <c r="L35" s="232">
        <v>0</v>
      </c>
      <c r="M35" s="232">
        <v>0</v>
      </c>
      <c r="N35" s="232">
        <v>0</v>
      </c>
    </row>
    <row r="36" spans="1:14" ht="10.7" customHeight="1">
      <c r="A36" s="242" t="s">
        <v>229</v>
      </c>
      <c r="B36" s="241" t="s">
        <v>28</v>
      </c>
      <c r="C36" s="231">
        <v>7538350</v>
      </c>
      <c r="D36" s="232">
        <v>0</v>
      </c>
      <c r="E36" s="232">
        <v>7538350</v>
      </c>
      <c r="F36" s="232">
        <v>10269295</v>
      </c>
      <c r="G36" s="232">
        <v>-2730945</v>
      </c>
      <c r="H36" s="232">
        <v>0</v>
      </c>
      <c r="I36" s="232">
        <v>17945295</v>
      </c>
      <c r="J36" s="232">
        <v>0</v>
      </c>
      <c r="K36" s="232">
        <v>17945295</v>
      </c>
      <c r="L36" s="232">
        <v>17945295</v>
      </c>
      <c r="M36" s="232">
        <v>0</v>
      </c>
      <c r="N36" s="232">
        <v>0</v>
      </c>
    </row>
    <row r="37" spans="1:14" ht="10.7" customHeight="1">
      <c r="A37" s="240"/>
      <c r="B37" s="241" t="s">
        <v>299</v>
      </c>
      <c r="C37" s="231">
        <v>0</v>
      </c>
      <c r="D37" s="232">
        <v>0</v>
      </c>
      <c r="E37" s="232">
        <v>0</v>
      </c>
      <c r="F37" s="232">
        <v>0</v>
      </c>
      <c r="G37" s="232">
        <v>0</v>
      </c>
      <c r="H37" s="232">
        <v>0</v>
      </c>
      <c r="I37" s="232">
        <v>0</v>
      </c>
      <c r="J37" s="232">
        <v>0</v>
      </c>
      <c r="K37" s="232">
        <v>0</v>
      </c>
      <c r="L37" s="232">
        <v>0</v>
      </c>
      <c r="M37" s="232">
        <v>0</v>
      </c>
      <c r="N37" s="232">
        <v>0</v>
      </c>
    </row>
    <row r="38" spans="1:14" ht="10.7" customHeight="1">
      <c r="A38" s="240"/>
      <c r="B38" s="241" t="s">
        <v>230</v>
      </c>
      <c r="C38" s="231">
        <v>0</v>
      </c>
      <c r="D38" s="232">
        <v>0</v>
      </c>
      <c r="E38" s="232">
        <v>0</v>
      </c>
      <c r="F38" s="232">
        <v>0</v>
      </c>
      <c r="G38" s="232">
        <v>0</v>
      </c>
      <c r="H38" s="232">
        <v>0</v>
      </c>
      <c r="I38" s="232">
        <v>0</v>
      </c>
      <c r="J38" s="232">
        <v>0</v>
      </c>
      <c r="K38" s="232">
        <v>0</v>
      </c>
      <c r="L38" s="232">
        <v>0</v>
      </c>
      <c r="M38" s="232">
        <v>0</v>
      </c>
      <c r="N38" s="232">
        <v>0</v>
      </c>
    </row>
    <row r="39" spans="1:14" ht="10.7" customHeight="1">
      <c r="A39" s="242" t="s">
        <v>231</v>
      </c>
      <c r="B39" s="241" t="s">
        <v>300</v>
      </c>
      <c r="C39" s="231">
        <v>0</v>
      </c>
      <c r="D39" s="232">
        <v>0</v>
      </c>
      <c r="E39" s="232">
        <v>0</v>
      </c>
      <c r="F39" s="232">
        <v>0</v>
      </c>
      <c r="G39" s="232">
        <v>0</v>
      </c>
      <c r="H39" s="232">
        <v>0</v>
      </c>
      <c r="I39" s="232">
        <v>0</v>
      </c>
      <c r="J39" s="232">
        <v>0</v>
      </c>
      <c r="K39" s="232">
        <v>0</v>
      </c>
      <c r="L39" s="232">
        <v>0</v>
      </c>
      <c r="M39" s="232">
        <v>0</v>
      </c>
      <c r="N39" s="232">
        <v>0</v>
      </c>
    </row>
    <row r="40" spans="1:14" ht="10.7" customHeight="1">
      <c r="A40" s="242">
        <v>2</v>
      </c>
      <c r="B40" s="241" t="s">
        <v>232</v>
      </c>
      <c r="C40" s="231">
        <v>0</v>
      </c>
      <c r="D40" s="232">
        <v>0</v>
      </c>
      <c r="E40" s="232">
        <v>0</v>
      </c>
      <c r="F40" s="232">
        <v>0</v>
      </c>
      <c r="G40" s="232">
        <v>0</v>
      </c>
      <c r="H40" s="232">
        <v>0</v>
      </c>
      <c r="I40" s="232">
        <v>0</v>
      </c>
      <c r="J40" s="232">
        <v>0</v>
      </c>
      <c r="K40" s="232">
        <v>0</v>
      </c>
      <c r="L40" s="232">
        <v>0</v>
      </c>
      <c r="M40" s="232">
        <v>0</v>
      </c>
      <c r="N40" s="232">
        <v>0</v>
      </c>
    </row>
    <row r="41" spans="1:14" ht="10.7" customHeight="1">
      <c r="A41" s="242" t="s">
        <v>98</v>
      </c>
      <c r="B41" s="241" t="s">
        <v>90</v>
      </c>
      <c r="C41" s="231">
        <v>0</v>
      </c>
      <c r="D41" s="232">
        <v>0</v>
      </c>
      <c r="E41" s="232">
        <v>0</v>
      </c>
      <c r="F41" s="232">
        <v>0</v>
      </c>
      <c r="G41" s="232">
        <v>0</v>
      </c>
      <c r="H41" s="232">
        <v>0</v>
      </c>
      <c r="I41" s="232">
        <v>0</v>
      </c>
      <c r="J41" s="232">
        <v>0</v>
      </c>
      <c r="K41" s="232">
        <v>0</v>
      </c>
      <c r="L41" s="232">
        <v>0</v>
      </c>
      <c r="M41" s="232">
        <v>0</v>
      </c>
      <c r="N41" s="232">
        <v>0</v>
      </c>
    </row>
    <row r="42" spans="1:14" ht="10.7" customHeight="1">
      <c r="A42" s="240"/>
      <c r="B42" s="241" t="s">
        <v>297</v>
      </c>
      <c r="C42" s="231">
        <v>0</v>
      </c>
      <c r="D42" s="232">
        <v>0</v>
      </c>
      <c r="E42" s="232">
        <v>0</v>
      </c>
      <c r="F42" s="232">
        <v>0</v>
      </c>
      <c r="G42" s="232">
        <v>0</v>
      </c>
      <c r="H42" s="232">
        <v>0</v>
      </c>
      <c r="I42" s="232">
        <v>0</v>
      </c>
      <c r="J42" s="232">
        <v>0</v>
      </c>
      <c r="K42" s="232">
        <v>0</v>
      </c>
      <c r="L42" s="232">
        <v>0</v>
      </c>
      <c r="M42" s="232">
        <v>0</v>
      </c>
      <c r="N42" s="232">
        <v>0</v>
      </c>
    </row>
    <row r="43" spans="1:14" ht="10.7" customHeight="1">
      <c r="A43" s="242" t="s">
        <v>99</v>
      </c>
      <c r="B43" s="241" t="s">
        <v>218</v>
      </c>
      <c r="C43" s="231">
        <v>0</v>
      </c>
      <c r="D43" s="232">
        <v>0</v>
      </c>
      <c r="E43" s="232">
        <v>0</v>
      </c>
      <c r="F43" s="232">
        <v>0</v>
      </c>
      <c r="G43" s="232">
        <v>0</v>
      </c>
      <c r="H43" s="232">
        <v>0</v>
      </c>
      <c r="I43" s="232">
        <v>0</v>
      </c>
      <c r="J43" s="232">
        <v>0</v>
      </c>
      <c r="K43" s="232">
        <v>0</v>
      </c>
      <c r="L43" s="232">
        <v>0</v>
      </c>
      <c r="M43" s="232">
        <v>0</v>
      </c>
      <c r="N43" s="232">
        <v>0</v>
      </c>
    </row>
    <row r="44" spans="1:14" ht="10.7" customHeight="1">
      <c r="A44" s="240"/>
      <c r="B44" s="241" t="s">
        <v>219</v>
      </c>
      <c r="C44" s="231">
        <v>0</v>
      </c>
      <c r="D44" s="232">
        <v>0</v>
      </c>
      <c r="E44" s="232">
        <v>0</v>
      </c>
      <c r="F44" s="232">
        <v>0</v>
      </c>
      <c r="G44" s="232">
        <v>0</v>
      </c>
      <c r="H44" s="232">
        <v>0</v>
      </c>
      <c r="I44" s="232">
        <v>0</v>
      </c>
      <c r="J44" s="232">
        <v>0</v>
      </c>
      <c r="K44" s="232">
        <v>0</v>
      </c>
      <c r="L44" s="232">
        <v>0</v>
      </c>
      <c r="M44" s="232">
        <v>0</v>
      </c>
      <c r="N44" s="232">
        <v>0</v>
      </c>
    </row>
    <row r="45" spans="1:14" ht="10.7" customHeight="1">
      <c r="A45" s="242" t="s">
        <v>100</v>
      </c>
      <c r="B45" s="241" t="s">
        <v>27</v>
      </c>
      <c r="C45" s="231">
        <v>0</v>
      </c>
      <c r="D45" s="232">
        <v>0</v>
      </c>
      <c r="E45" s="232">
        <v>0</v>
      </c>
      <c r="F45" s="232">
        <v>0</v>
      </c>
      <c r="G45" s="232">
        <v>0</v>
      </c>
      <c r="H45" s="232">
        <v>0</v>
      </c>
      <c r="I45" s="232">
        <v>0</v>
      </c>
      <c r="J45" s="232">
        <v>0</v>
      </c>
      <c r="K45" s="232">
        <v>0</v>
      </c>
      <c r="L45" s="232">
        <v>0</v>
      </c>
      <c r="M45" s="232">
        <v>0</v>
      </c>
      <c r="N45" s="232">
        <v>0</v>
      </c>
    </row>
    <row r="46" spans="1:14" ht="10.7" customHeight="1">
      <c r="A46" s="240"/>
      <c r="B46" s="241" t="s">
        <v>301</v>
      </c>
      <c r="C46" s="231">
        <v>0</v>
      </c>
      <c r="D46" s="232">
        <v>0</v>
      </c>
      <c r="E46" s="232">
        <v>0</v>
      </c>
      <c r="F46" s="232">
        <v>0</v>
      </c>
      <c r="G46" s="232">
        <v>0</v>
      </c>
      <c r="H46" s="232">
        <v>0</v>
      </c>
      <c r="I46" s="232">
        <v>0</v>
      </c>
      <c r="J46" s="232">
        <v>0</v>
      </c>
      <c r="K46" s="232">
        <v>0</v>
      </c>
      <c r="L46" s="232">
        <v>0</v>
      </c>
      <c r="M46" s="232">
        <v>0</v>
      </c>
      <c r="N46" s="232">
        <v>0</v>
      </c>
    </row>
    <row r="47" spans="1:14" ht="10.7" customHeight="1">
      <c r="A47" s="242" t="s">
        <v>101</v>
      </c>
      <c r="B47" s="241" t="s">
        <v>28</v>
      </c>
      <c r="C47" s="231">
        <v>0</v>
      </c>
      <c r="D47" s="232">
        <v>0</v>
      </c>
      <c r="E47" s="232">
        <v>0</v>
      </c>
      <c r="F47" s="232">
        <v>0</v>
      </c>
      <c r="G47" s="232">
        <v>0</v>
      </c>
      <c r="H47" s="232">
        <v>0</v>
      </c>
      <c r="I47" s="232">
        <v>0</v>
      </c>
      <c r="J47" s="232">
        <v>0</v>
      </c>
      <c r="K47" s="232">
        <v>0</v>
      </c>
      <c r="L47" s="232">
        <v>0</v>
      </c>
      <c r="M47" s="232">
        <v>0</v>
      </c>
      <c r="N47" s="232">
        <v>0</v>
      </c>
    </row>
    <row r="48" spans="1:14" ht="10.7" customHeight="1">
      <c r="A48" s="240"/>
      <c r="B48" s="241" t="s">
        <v>302</v>
      </c>
      <c r="C48" s="231">
        <v>0</v>
      </c>
      <c r="D48" s="232">
        <v>0</v>
      </c>
      <c r="E48" s="232">
        <v>0</v>
      </c>
      <c r="F48" s="232">
        <v>0</v>
      </c>
      <c r="G48" s="232">
        <v>0</v>
      </c>
      <c r="H48" s="232">
        <v>0</v>
      </c>
      <c r="I48" s="232">
        <v>0</v>
      </c>
      <c r="J48" s="232">
        <v>0</v>
      </c>
      <c r="K48" s="232">
        <v>0</v>
      </c>
      <c r="L48" s="232">
        <v>0</v>
      </c>
      <c r="M48" s="232">
        <v>0</v>
      </c>
      <c r="N48" s="232">
        <v>0</v>
      </c>
    </row>
    <row r="49" spans="1:14" ht="10.7" customHeight="1">
      <c r="A49" s="240"/>
      <c r="B49" s="241" t="s">
        <v>223</v>
      </c>
      <c r="C49" s="231">
        <v>0</v>
      </c>
      <c r="D49" s="232">
        <v>0</v>
      </c>
      <c r="E49" s="232">
        <v>0</v>
      </c>
      <c r="F49" s="232">
        <v>0</v>
      </c>
      <c r="G49" s="232">
        <v>0</v>
      </c>
      <c r="H49" s="232">
        <v>0</v>
      </c>
      <c r="I49" s="232">
        <v>0</v>
      </c>
      <c r="J49" s="232">
        <v>0</v>
      </c>
      <c r="K49" s="232">
        <v>0</v>
      </c>
      <c r="L49" s="232">
        <v>0</v>
      </c>
      <c r="M49" s="232">
        <v>0</v>
      </c>
      <c r="N49" s="232">
        <v>0</v>
      </c>
    </row>
    <row r="50" spans="1:14" ht="10.7" customHeight="1">
      <c r="A50" s="242" t="s">
        <v>102</v>
      </c>
      <c r="B50" s="241" t="s">
        <v>303</v>
      </c>
      <c r="C50" s="231">
        <v>0</v>
      </c>
      <c r="D50" s="232">
        <v>0</v>
      </c>
      <c r="E50" s="232">
        <v>0</v>
      </c>
      <c r="F50" s="232">
        <v>0</v>
      </c>
      <c r="G50" s="232">
        <v>0</v>
      </c>
      <c r="H50" s="232">
        <v>0</v>
      </c>
      <c r="I50" s="232">
        <v>0</v>
      </c>
      <c r="J50" s="232">
        <v>0</v>
      </c>
      <c r="K50" s="232">
        <v>0</v>
      </c>
      <c r="L50" s="232">
        <v>0</v>
      </c>
      <c r="M50" s="232">
        <v>0</v>
      </c>
      <c r="N50" s="232">
        <v>0</v>
      </c>
    </row>
    <row r="51" spans="1:14" ht="10.7" customHeight="1">
      <c r="A51" s="242">
        <v>3</v>
      </c>
      <c r="B51" s="241" t="s">
        <v>169</v>
      </c>
      <c r="C51" s="231">
        <v>6194729784</v>
      </c>
      <c r="D51" s="232">
        <v>0</v>
      </c>
      <c r="E51" s="232">
        <v>6194729784</v>
      </c>
      <c r="F51" s="232">
        <v>790396877</v>
      </c>
      <c r="G51" s="232">
        <v>5404332907</v>
      </c>
      <c r="H51" s="232">
        <v>0</v>
      </c>
      <c r="I51" s="232">
        <v>15488291975</v>
      </c>
      <c r="J51" s="232">
        <v>0</v>
      </c>
      <c r="K51" s="232">
        <v>15488291975</v>
      </c>
      <c r="L51" s="232">
        <v>2019912034</v>
      </c>
      <c r="M51" s="232">
        <v>13468379941</v>
      </c>
      <c r="N51" s="232">
        <v>0</v>
      </c>
    </row>
    <row r="52" spans="1:14" ht="10.7" customHeight="1">
      <c r="A52" s="242" t="s">
        <v>32</v>
      </c>
      <c r="B52" s="241" t="s">
        <v>90</v>
      </c>
      <c r="C52" s="231">
        <v>5136904157</v>
      </c>
      <c r="D52" s="232">
        <v>0</v>
      </c>
      <c r="E52" s="232">
        <v>5136904157</v>
      </c>
      <c r="F52" s="232">
        <v>513690388</v>
      </c>
      <c r="G52" s="232">
        <v>4623213769</v>
      </c>
      <c r="H52" s="232">
        <v>0</v>
      </c>
      <c r="I52" s="232">
        <v>12543661316</v>
      </c>
      <c r="J52" s="232">
        <v>0</v>
      </c>
      <c r="K52" s="232">
        <v>12543661316</v>
      </c>
      <c r="L52" s="232">
        <v>1254366057</v>
      </c>
      <c r="M52" s="232">
        <v>11289295259</v>
      </c>
      <c r="N52" s="232">
        <v>0</v>
      </c>
    </row>
    <row r="53" spans="1:14" ht="10.7" customHeight="1">
      <c r="A53" s="240"/>
      <c r="B53" s="241" t="s">
        <v>297</v>
      </c>
      <c r="C53" s="231">
        <v>0</v>
      </c>
      <c r="D53" s="232">
        <v>0</v>
      </c>
      <c r="E53" s="232">
        <v>0</v>
      </c>
      <c r="F53" s="232">
        <v>0</v>
      </c>
      <c r="G53" s="232">
        <v>0</v>
      </c>
      <c r="H53" s="232">
        <v>0</v>
      </c>
      <c r="I53" s="232">
        <v>0</v>
      </c>
      <c r="J53" s="232">
        <v>0</v>
      </c>
      <c r="K53" s="232">
        <v>0</v>
      </c>
      <c r="L53" s="232">
        <v>0</v>
      </c>
      <c r="M53" s="232">
        <v>0</v>
      </c>
      <c r="N53" s="232">
        <v>0</v>
      </c>
    </row>
    <row r="54" spans="1:14" ht="10.7" customHeight="1">
      <c r="A54" s="242" t="s">
        <v>33</v>
      </c>
      <c r="B54" s="241" t="s">
        <v>218</v>
      </c>
      <c r="C54" s="231">
        <v>15096</v>
      </c>
      <c r="D54" s="232">
        <v>0</v>
      </c>
      <c r="E54" s="232">
        <v>15096</v>
      </c>
      <c r="F54" s="232">
        <v>0</v>
      </c>
      <c r="G54" s="232">
        <v>15096</v>
      </c>
      <c r="H54" s="232">
        <v>0</v>
      </c>
      <c r="I54" s="232">
        <v>13083628</v>
      </c>
      <c r="J54" s="232">
        <v>0</v>
      </c>
      <c r="K54" s="232">
        <v>13083628</v>
      </c>
      <c r="L54" s="232">
        <v>0</v>
      </c>
      <c r="M54" s="232">
        <v>13083628</v>
      </c>
      <c r="N54" s="232">
        <v>0</v>
      </c>
    </row>
    <row r="55" spans="1:14" ht="10.7" customHeight="1">
      <c r="A55" s="240"/>
      <c r="B55" s="241" t="s">
        <v>219</v>
      </c>
      <c r="C55" s="231">
        <v>0</v>
      </c>
      <c r="D55" s="232">
        <v>0</v>
      </c>
      <c r="E55" s="232">
        <v>0</v>
      </c>
      <c r="F55" s="232">
        <v>0</v>
      </c>
      <c r="G55" s="232">
        <v>0</v>
      </c>
      <c r="H55" s="232">
        <v>0</v>
      </c>
      <c r="I55" s="232">
        <v>0</v>
      </c>
      <c r="J55" s="232">
        <v>0</v>
      </c>
      <c r="K55" s="232">
        <v>0</v>
      </c>
      <c r="L55" s="232">
        <v>0</v>
      </c>
      <c r="M55" s="232">
        <v>0</v>
      </c>
      <c r="N55" s="232">
        <v>0</v>
      </c>
    </row>
    <row r="56" spans="1:14" ht="10.7" customHeight="1">
      <c r="A56" s="242" t="s">
        <v>106</v>
      </c>
      <c r="B56" s="241" t="s">
        <v>27</v>
      </c>
      <c r="C56" s="231">
        <v>99642600</v>
      </c>
      <c r="D56" s="232">
        <v>0</v>
      </c>
      <c r="E56" s="232">
        <v>99642600</v>
      </c>
      <c r="F56" s="232">
        <v>9964256</v>
      </c>
      <c r="G56" s="232">
        <v>89678344</v>
      </c>
      <c r="H56" s="232">
        <v>0</v>
      </c>
      <c r="I56" s="232">
        <v>410549891</v>
      </c>
      <c r="J56" s="232">
        <v>0</v>
      </c>
      <c r="K56" s="232">
        <v>410549891</v>
      </c>
      <c r="L56" s="232">
        <v>41054983</v>
      </c>
      <c r="M56" s="232">
        <v>369494908</v>
      </c>
      <c r="N56" s="232">
        <v>0</v>
      </c>
    </row>
    <row r="57" spans="1:14" ht="10.7" customHeight="1">
      <c r="A57" s="240"/>
      <c r="B57" s="241" t="s">
        <v>301</v>
      </c>
      <c r="C57" s="231">
        <v>0</v>
      </c>
      <c r="D57" s="232">
        <v>0</v>
      </c>
      <c r="E57" s="232">
        <v>0</v>
      </c>
      <c r="F57" s="232">
        <v>0</v>
      </c>
      <c r="G57" s="232">
        <v>0</v>
      </c>
      <c r="H57" s="232">
        <v>0</v>
      </c>
      <c r="I57" s="232">
        <v>0</v>
      </c>
      <c r="J57" s="232">
        <v>0</v>
      </c>
      <c r="K57" s="232">
        <v>0</v>
      </c>
      <c r="L57" s="232">
        <v>0</v>
      </c>
      <c r="M57" s="232">
        <v>0</v>
      </c>
      <c r="N57" s="232">
        <v>0</v>
      </c>
    </row>
    <row r="58" spans="1:14" ht="10.7" customHeight="1">
      <c r="A58" s="242" t="s">
        <v>107</v>
      </c>
      <c r="B58" s="241" t="s">
        <v>28</v>
      </c>
      <c r="C58" s="231">
        <v>958167931</v>
      </c>
      <c r="D58" s="232">
        <v>0</v>
      </c>
      <c r="E58" s="232">
        <v>958167931</v>
      </c>
      <c r="F58" s="232">
        <v>266742233</v>
      </c>
      <c r="G58" s="232">
        <v>691425698</v>
      </c>
      <c r="H58" s="232">
        <v>0</v>
      </c>
      <c r="I58" s="232">
        <v>2520997140</v>
      </c>
      <c r="J58" s="232">
        <v>0</v>
      </c>
      <c r="K58" s="232">
        <v>2520997140</v>
      </c>
      <c r="L58" s="232">
        <v>724490994</v>
      </c>
      <c r="M58" s="232">
        <v>1796506146</v>
      </c>
      <c r="N58" s="232">
        <v>0</v>
      </c>
    </row>
    <row r="59" spans="1:14" ht="10.7" customHeight="1">
      <c r="A59" s="240"/>
      <c r="B59" s="241" t="s">
        <v>302</v>
      </c>
      <c r="C59" s="231">
        <v>0</v>
      </c>
      <c r="D59" s="232">
        <v>0</v>
      </c>
      <c r="E59" s="232">
        <v>0</v>
      </c>
      <c r="F59" s="232">
        <v>0</v>
      </c>
      <c r="G59" s="232">
        <v>0</v>
      </c>
      <c r="H59" s="232">
        <v>0</v>
      </c>
      <c r="I59" s="232">
        <v>0</v>
      </c>
      <c r="J59" s="232">
        <v>0</v>
      </c>
      <c r="K59" s="232">
        <v>0</v>
      </c>
      <c r="L59" s="232">
        <v>0</v>
      </c>
      <c r="M59" s="232">
        <v>0</v>
      </c>
      <c r="N59" s="232">
        <v>0</v>
      </c>
    </row>
    <row r="60" spans="1:14" ht="10.7" customHeight="1">
      <c r="A60" s="240"/>
      <c r="B60" s="241" t="s">
        <v>223</v>
      </c>
      <c r="C60" s="231">
        <v>885803584</v>
      </c>
      <c r="D60" s="232">
        <v>0</v>
      </c>
      <c r="E60" s="232">
        <v>885803584</v>
      </c>
      <c r="F60" s="232">
        <v>265741073</v>
      </c>
      <c r="G60" s="232">
        <v>620062511</v>
      </c>
      <c r="H60" s="232">
        <v>0</v>
      </c>
      <c r="I60" s="232">
        <v>2408295593</v>
      </c>
      <c r="J60" s="232">
        <v>0</v>
      </c>
      <c r="K60" s="232">
        <v>2408295593</v>
      </c>
      <c r="L60" s="232">
        <v>722488674</v>
      </c>
      <c r="M60" s="232">
        <v>1685806919</v>
      </c>
      <c r="N60" s="232">
        <v>0</v>
      </c>
    </row>
    <row r="61" spans="1:14" ht="10.7" customHeight="1">
      <c r="A61" s="242" t="s">
        <v>108</v>
      </c>
      <c r="B61" s="241" t="s">
        <v>303</v>
      </c>
      <c r="C61" s="231">
        <v>0</v>
      </c>
      <c r="D61" s="232">
        <v>0</v>
      </c>
      <c r="E61" s="232">
        <v>0</v>
      </c>
      <c r="F61" s="232">
        <v>0</v>
      </c>
      <c r="G61" s="232">
        <v>0</v>
      </c>
      <c r="H61" s="232">
        <v>0</v>
      </c>
      <c r="I61" s="232">
        <v>0</v>
      </c>
      <c r="J61" s="232">
        <v>0</v>
      </c>
      <c r="K61" s="232">
        <v>0</v>
      </c>
      <c r="L61" s="232">
        <v>0</v>
      </c>
      <c r="M61" s="232">
        <v>0</v>
      </c>
      <c r="N61" s="232">
        <v>0</v>
      </c>
    </row>
    <row r="62" spans="1:14" ht="10.7" customHeight="1">
      <c r="A62" s="242">
        <v>4</v>
      </c>
      <c r="B62" s="241" t="s">
        <v>44</v>
      </c>
      <c r="C62" s="231">
        <v>784963378</v>
      </c>
      <c r="D62" s="232">
        <v>0</v>
      </c>
      <c r="E62" s="232">
        <v>784963378</v>
      </c>
      <c r="F62" s="232">
        <v>78496303</v>
      </c>
      <c r="G62" s="232">
        <v>706467075</v>
      </c>
      <c r="H62" s="232">
        <v>0</v>
      </c>
      <c r="I62" s="232">
        <v>2237440182</v>
      </c>
      <c r="J62" s="232">
        <v>0</v>
      </c>
      <c r="K62" s="232">
        <v>2237440182</v>
      </c>
      <c r="L62" s="232">
        <v>223743920</v>
      </c>
      <c r="M62" s="232">
        <v>2013696262</v>
      </c>
      <c r="N62" s="232">
        <v>0</v>
      </c>
    </row>
    <row r="63" spans="1:14" ht="10.7" customHeight="1">
      <c r="A63" s="242">
        <v>5</v>
      </c>
      <c r="B63" s="241" t="s">
        <v>233</v>
      </c>
      <c r="C63" s="231">
        <v>4484454128</v>
      </c>
      <c r="D63" s="232">
        <v>2816237192</v>
      </c>
      <c r="E63" s="232">
        <v>1668216936</v>
      </c>
      <c r="F63" s="232">
        <v>1668216936</v>
      </c>
      <c r="G63" s="232">
        <v>0</v>
      </c>
      <c r="H63" s="232">
        <v>0</v>
      </c>
      <c r="I63" s="232">
        <v>17158445308</v>
      </c>
      <c r="J63" s="232">
        <v>10775503652</v>
      </c>
      <c r="K63" s="232">
        <v>6382941656</v>
      </c>
      <c r="L63" s="232">
        <v>6382941656</v>
      </c>
      <c r="M63" s="232">
        <v>0</v>
      </c>
      <c r="N63" s="232">
        <v>0</v>
      </c>
    </row>
    <row r="64" spans="1:14" ht="10.7" customHeight="1">
      <c r="A64" s="240"/>
      <c r="B64" s="241" t="s">
        <v>234</v>
      </c>
      <c r="C64" s="231">
        <v>0</v>
      </c>
      <c r="D64" s="232">
        <v>0</v>
      </c>
      <c r="E64" s="232">
        <v>0</v>
      </c>
      <c r="F64" s="232">
        <v>0</v>
      </c>
      <c r="G64" s="232">
        <v>0</v>
      </c>
      <c r="H64" s="232">
        <v>0</v>
      </c>
      <c r="I64" s="232">
        <v>0</v>
      </c>
      <c r="J64" s="232">
        <v>0</v>
      </c>
      <c r="K64" s="232">
        <v>0</v>
      </c>
      <c r="L64" s="232">
        <v>0</v>
      </c>
      <c r="M64" s="232">
        <v>0</v>
      </c>
      <c r="N64" s="232">
        <v>0</v>
      </c>
    </row>
    <row r="65" spans="1:14" ht="10.7" customHeight="1">
      <c r="A65" s="240"/>
      <c r="B65" s="241" t="s">
        <v>235</v>
      </c>
      <c r="C65" s="231">
        <v>0</v>
      </c>
      <c r="D65" s="232">
        <v>0</v>
      </c>
      <c r="E65" s="232">
        <v>0</v>
      </c>
      <c r="F65" s="232">
        <v>0</v>
      </c>
      <c r="G65" s="232">
        <v>0</v>
      </c>
      <c r="H65" s="232">
        <v>0</v>
      </c>
      <c r="I65" s="232">
        <v>0</v>
      </c>
      <c r="J65" s="232">
        <v>0</v>
      </c>
      <c r="K65" s="232">
        <v>0</v>
      </c>
      <c r="L65" s="232">
        <v>0</v>
      </c>
      <c r="M65" s="232">
        <v>0</v>
      </c>
      <c r="N65" s="232">
        <v>0</v>
      </c>
    </row>
    <row r="66" spans="1:14" ht="10.7" customHeight="1">
      <c r="A66" s="242">
        <v>6</v>
      </c>
      <c r="B66" s="241" t="s">
        <v>38</v>
      </c>
      <c r="C66" s="231">
        <v>1305207036</v>
      </c>
      <c r="D66" s="232">
        <v>0</v>
      </c>
      <c r="E66" s="232">
        <v>1305207036</v>
      </c>
      <c r="F66" s="232">
        <v>0</v>
      </c>
      <c r="G66" s="232">
        <v>1216119201</v>
      </c>
      <c r="H66" s="232">
        <v>89087835</v>
      </c>
      <c r="I66" s="232">
        <v>2990575830</v>
      </c>
      <c r="J66" s="232">
        <v>0</v>
      </c>
      <c r="K66" s="232">
        <v>2990575830</v>
      </c>
      <c r="L66" s="232">
        <v>0</v>
      </c>
      <c r="M66" s="232">
        <v>2730128234</v>
      </c>
      <c r="N66" s="232">
        <v>260447596</v>
      </c>
    </row>
    <row r="67" spans="1:14" ht="10.7" customHeight="1">
      <c r="A67" s="242">
        <v>7</v>
      </c>
      <c r="B67" s="241" t="s">
        <v>304</v>
      </c>
      <c r="C67" s="231">
        <v>256662929</v>
      </c>
      <c r="D67" s="232">
        <v>77346097</v>
      </c>
      <c r="E67" s="232">
        <v>179316832</v>
      </c>
      <c r="F67" s="232">
        <v>0</v>
      </c>
      <c r="G67" s="232">
        <v>51416832</v>
      </c>
      <c r="H67" s="232">
        <v>127900000</v>
      </c>
      <c r="I67" s="232">
        <v>941562737</v>
      </c>
      <c r="J67" s="232">
        <v>112380245</v>
      </c>
      <c r="K67" s="232">
        <v>829182492</v>
      </c>
      <c r="L67" s="232">
        <v>0</v>
      </c>
      <c r="M67" s="232">
        <v>105582945</v>
      </c>
      <c r="N67" s="232">
        <v>723599547</v>
      </c>
    </row>
    <row r="68" spans="1:14" ht="10.7" customHeight="1">
      <c r="A68" s="240"/>
      <c r="B68" s="241" t="s">
        <v>236</v>
      </c>
      <c r="C68" s="231">
        <v>0</v>
      </c>
      <c r="D68" s="232">
        <v>0</v>
      </c>
      <c r="E68" s="232">
        <v>0</v>
      </c>
      <c r="F68" s="232">
        <v>0</v>
      </c>
      <c r="G68" s="232">
        <v>0</v>
      </c>
      <c r="H68" s="232">
        <v>0</v>
      </c>
      <c r="I68" s="232">
        <v>2412600</v>
      </c>
      <c r="J68" s="232">
        <v>0</v>
      </c>
      <c r="K68" s="232">
        <v>2412600</v>
      </c>
      <c r="L68" s="232">
        <v>0</v>
      </c>
      <c r="M68" s="232">
        <v>0</v>
      </c>
      <c r="N68" s="232">
        <v>2412600</v>
      </c>
    </row>
    <row r="69" spans="1:14" ht="10.7" customHeight="1">
      <c r="A69" s="240"/>
      <c r="B69" s="241" t="s">
        <v>237</v>
      </c>
      <c r="C69" s="231">
        <v>0</v>
      </c>
      <c r="D69" s="232">
        <v>0</v>
      </c>
      <c r="E69" s="232">
        <v>0</v>
      </c>
      <c r="F69" s="232">
        <v>0</v>
      </c>
      <c r="G69" s="232">
        <v>0</v>
      </c>
      <c r="H69" s="232">
        <v>0</v>
      </c>
      <c r="I69" s="232">
        <v>0</v>
      </c>
      <c r="J69" s="232">
        <v>0</v>
      </c>
      <c r="K69" s="232">
        <v>0</v>
      </c>
      <c r="L69" s="232">
        <v>0</v>
      </c>
      <c r="M69" s="232">
        <v>0</v>
      </c>
      <c r="N69" s="232">
        <v>0</v>
      </c>
    </row>
    <row r="70" spans="1:14" ht="10.7" customHeight="1">
      <c r="A70" s="240"/>
      <c r="B70" s="241" t="s">
        <v>238</v>
      </c>
      <c r="C70" s="231">
        <v>29150000</v>
      </c>
      <c r="D70" s="232">
        <v>0</v>
      </c>
      <c r="E70" s="232">
        <v>29150000</v>
      </c>
      <c r="F70" s="232">
        <v>0</v>
      </c>
      <c r="G70" s="232">
        <v>29150000</v>
      </c>
      <c r="H70" s="232">
        <v>0</v>
      </c>
      <c r="I70" s="232">
        <v>49500000</v>
      </c>
      <c r="J70" s="232">
        <v>0</v>
      </c>
      <c r="K70" s="232">
        <v>49500000</v>
      </c>
      <c r="L70" s="232">
        <v>0</v>
      </c>
      <c r="M70" s="232">
        <v>49500000</v>
      </c>
      <c r="N70" s="232">
        <v>0</v>
      </c>
    </row>
    <row r="71" spans="1:14" ht="10.7" customHeight="1">
      <c r="A71" s="240"/>
      <c r="B71" s="241" t="s">
        <v>548</v>
      </c>
      <c r="C71" s="231">
        <v>0</v>
      </c>
      <c r="D71" s="232">
        <v>0</v>
      </c>
      <c r="E71" s="232">
        <v>0</v>
      </c>
      <c r="F71" s="232">
        <v>0</v>
      </c>
      <c r="G71" s="232">
        <v>0</v>
      </c>
      <c r="H71" s="232">
        <v>0</v>
      </c>
      <c r="I71" s="232">
        <v>0</v>
      </c>
      <c r="J71" s="232">
        <v>0</v>
      </c>
      <c r="K71" s="232">
        <v>0</v>
      </c>
      <c r="L71" s="232">
        <v>0</v>
      </c>
      <c r="M71" s="232">
        <v>0</v>
      </c>
      <c r="N71" s="232">
        <v>0</v>
      </c>
    </row>
    <row r="72" spans="1:14" ht="10.7" customHeight="1">
      <c r="A72" s="240"/>
      <c r="B72" s="241" t="s">
        <v>581</v>
      </c>
      <c r="C72" s="231">
        <v>0</v>
      </c>
      <c r="D72" s="232">
        <v>0</v>
      </c>
      <c r="E72" s="232">
        <v>0</v>
      </c>
      <c r="F72" s="232">
        <v>0</v>
      </c>
      <c r="G72" s="232">
        <v>0</v>
      </c>
      <c r="H72" s="232">
        <v>0</v>
      </c>
      <c r="I72" s="232">
        <v>0</v>
      </c>
      <c r="J72" s="232">
        <v>0</v>
      </c>
      <c r="K72" s="232">
        <v>0</v>
      </c>
      <c r="L72" s="232">
        <v>0</v>
      </c>
      <c r="M72" s="232">
        <v>0</v>
      </c>
      <c r="N72" s="232">
        <v>0</v>
      </c>
    </row>
    <row r="73" spans="1:14" ht="10.7" customHeight="1">
      <c r="A73" s="242" t="s">
        <v>239</v>
      </c>
      <c r="B73" s="241" t="s">
        <v>171</v>
      </c>
      <c r="C73" s="231">
        <v>77346097</v>
      </c>
      <c r="D73" s="232">
        <v>77346097</v>
      </c>
      <c r="E73" s="232">
        <v>0</v>
      </c>
      <c r="F73" s="232">
        <v>0</v>
      </c>
      <c r="G73" s="232">
        <v>0</v>
      </c>
      <c r="H73" s="232">
        <v>0</v>
      </c>
      <c r="I73" s="232">
        <v>126380245</v>
      </c>
      <c r="J73" s="232">
        <v>112380245</v>
      </c>
      <c r="K73" s="232">
        <v>14000000</v>
      </c>
      <c r="L73" s="232">
        <v>0</v>
      </c>
      <c r="M73" s="232">
        <v>0</v>
      </c>
      <c r="N73" s="232">
        <v>14000000</v>
      </c>
    </row>
    <row r="74" spans="1:14" ht="10.7" customHeight="1">
      <c r="A74" s="242" t="s">
        <v>240</v>
      </c>
      <c r="B74" s="241" t="s">
        <v>305</v>
      </c>
      <c r="C74" s="231">
        <v>0</v>
      </c>
      <c r="D74" s="232">
        <v>0</v>
      </c>
      <c r="E74" s="232">
        <v>0</v>
      </c>
      <c r="F74" s="232">
        <v>0</v>
      </c>
      <c r="G74" s="232">
        <v>0</v>
      </c>
      <c r="H74" s="232">
        <v>0</v>
      </c>
      <c r="I74" s="232">
        <v>72553947</v>
      </c>
      <c r="J74" s="232">
        <v>0</v>
      </c>
      <c r="K74" s="232">
        <v>72553947</v>
      </c>
      <c r="L74" s="232">
        <v>0</v>
      </c>
      <c r="M74" s="232">
        <v>0</v>
      </c>
      <c r="N74" s="232">
        <v>72553947</v>
      </c>
    </row>
    <row r="75" spans="1:14" ht="10.7" customHeight="1">
      <c r="A75" s="242" t="s">
        <v>241</v>
      </c>
      <c r="B75" s="241" t="s">
        <v>306</v>
      </c>
      <c r="C75" s="231">
        <v>147466832</v>
      </c>
      <c r="D75" s="232">
        <v>0</v>
      </c>
      <c r="E75" s="232">
        <v>147466832</v>
      </c>
      <c r="F75" s="232">
        <v>0</v>
      </c>
      <c r="G75" s="232">
        <v>51416832</v>
      </c>
      <c r="H75" s="232">
        <v>96050000</v>
      </c>
      <c r="I75" s="232">
        <v>653532945</v>
      </c>
      <c r="J75" s="232">
        <v>0</v>
      </c>
      <c r="K75" s="232">
        <v>653532945</v>
      </c>
      <c r="L75" s="232">
        <v>0</v>
      </c>
      <c r="M75" s="232">
        <v>105582945</v>
      </c>
      <c r="N75" s="232">
        <v>547950000</v>
      </c>
    </row>
    <row r="76" spans="1:14" ht="10.7" customHeight="1">
      <c r="A76" s="242" t="s">
        <v>242</v>
      </c>
      <c r="B76" s="241" t="s">
        <v>172</v>
      </c>
      <c r="C76" s="231">
        <v>31850000</v>
      </c>
      <c r="D76" s="232">
        <v>0</v>
      </c>
      <c r="E76" s="232">
        <v>31850000</v>
      </c>
      <c r="F76" s="232">
        <v>0</v>
      </c>
      <c r="G76" s="232">
        <v>0</v>
      </c>
      <c r="H76" s="232">
        <v>31850000</v>
      </c>
      <c r="I76" s="232">
        <v>89095600</v>
      </c>
      <c r="J76" s="232">
        <v>0</v>
      </c>
      <c r="K76" s="232">
        <v>89095600</v>
      </c>
      <c r="L76" s="232">
        <v>0</v>
      </c>
      <c r="M76" s="232">
        <v>0</v>
      </c>
      <c r="N76" s="232">
        <v>89095600</v>
      </c>
    </row>
    <row r="77" spans="1:14" ht="10.7" customHeight="1">
      <c r="A77" s="242">
        <v>8</v>
      </c>
      <c r="B77" s="241" t="s">
        <v>307</v>
      </c>
      <c r="C77" s="231">
        <v>1809635991</v>
      </c>
      <c r="D77" s="232">
        <v>0</v>
      </c>
      <c r="E77" s="232">
        <v>1809635991</v>
      </c>
      <c r="F77" s="232">
        <v>214062703</v>
      </c>
      <c r="G77" s="232">
        <v>1451466240</v>
      </c>
      <c r="H77" s="232">
        <v>144107048</v>
      </c>
      <c r="I77" s="232">
        <v>4871210776</v>
      </c>
      <c r="J77" s="232">
        <v>0</v>
      </c>
      <c r="K77" s="232">
        <v>4871210776</v>
      </c>
      <c r="L77" s="232">
        <v>597957619</v>
      </c>
      <c r="M77" s="232">
        <v>3852802146</v>
      </c>
      <c r="N77" s="232">
        <v>420451011</v>
      </c>
    </row>
    <row r="78" spans="1:14" ht="10.7" customHeight="1">
      <c r="A78" s="242" t="s">
        <v>109</v>
      </c>
      <c r="B78" s="241" t="s">
        <v>40</v>
      </c>
      <c r="C78" s="231">
        <v>0</v>
      </c>
      <c r="D78" s="232">
        <v>0</v>
      </c>
      <c r="E78" s="232">
        <v>0</v>
      </c>
      <c r="F78" s="232">
        <v>0</v>
      </c>
      <c r="G78" s="232">
        <v>0</v>
      </c>
      <c r="H78" s="232">
        <v>0</v>
      </c>
      <c r="I78" s="232">
        <v>0</v>
      </c>
      <c r="J78" s="232">
        <v>0</v>
      </c>
      <c r="K78" s="232">
        <v>0</v>
      </c>
      <c r="L78" s="232">
        <v>0</v>
      </c>
      <c r="M78" s="232">
        <v>0</v>
      </c>
      <c r="N78" s="232">
        <v>0</v>
      </c>
    </row>
    <row r="79" spans="1:14" ht="10.7" customHeight="1">
      <c r="A79" s="242" t="s">
        <v>110</v>
      </c>
      <c r="B79" s="241" t="s">
        <v>113</v>
      </c>
      <c r="C79" s="231">
        <v>18101908</v>
      </c>
      <c r="D79" s="232">
        <v>0</v>
      </c>
      <c r="E79" s="232">
        <v>18101908</v>
      </c>
      <c r="F79" s="232">
        <v>0</v>
      </c>
      <c r="G79" s="232">
        <v>0</v>
      </c>
      <c r="H79" s="232">
        <v>18101908</v>
      </c>
      <c r="I79" s="232">
        <v>47110461</v>
      </c>
      <c r="J79" s="232">
        <v>0</v>
      </c>
      <c r="K79" s="232">
        <v>47110461</v>
      </c>
      <c r="L79" s="232">
        <v>0</v>
      </c>
      <c r="M79" s="232">
        <v>0</v>
      </c>
      <c r="N79" s="232">
        <v>47110461</v>
      </c>
    </row>
    <row r="80" spans="1:14" ht="10.7" customHeight="1">
      <c r="A80" s="242" t="s">
        <v>111</v>
      </c>
      <c r="B80" s="241" t="s">
        <v>308</v>
      </c>
      <c r="C80" s="231">
        <v>314282683</v>
      </c>
      <c r="D80" s="232">
        <v>0</v>
      </c>
      <c r="E80" s="232">
        <v>314282683</v>
      </c>
      <c r="F80" s="232">
        <v>62856535</v>
      </c>
      <c r="G80" s="232">
        <v>251426148</v>
      </c>
      <c r="H80" s="232">
        <v>0</v>
      </c>
      <c r="I80" s="232">
        <v>749744815</v>
      </c>
      <c r="J80" s="232">
        <v>0</v>
      </c>
      <c r="K80" s="232">
        <v>749744815</v>
      </c>
      <c r="L80" s="232">
        <v>149948959</v>
      </c>
      <c r="M80" s="232">
        <v>599795856</v>
      </c>
      <c r="N80" s="232">
        <v>0</v>
      </c>
    </row>
    <row r="81" spans="1:14" ht="10.7" customHeight="1">
      <c r="A81" s="240"/>
      <c r="B81" s="241" t="s">
        <v>309</v>
      </c>
      <c r="C81" s="231">
        <v>0</v>
      </c>
      <c r="D81" s="232">
        <v>0</v>
      </c>
      <c r="E81" s="232">
        <v>0</v>
      </c>
      <c r="F81" s="232">
        <v>0</v>
      </c>
      <c r="G81" s="232">
        <v>0</v>
      </c>
      <c r="H81" s="232">
        <v>0</v>
      </c>
      <c r="I81" s="232">
        <v>0</v>
      </c>
      <c r="J81" s="232">
        <v>0</v>
      </c>
      <c r="K81" s="232">
        <v>0</v>
      </c>
      <c r="L81" s="232">
        <v>0</v>
      </c>
      <c r="M81" s="232">
        <v>0</v>
      </c>
      <c r="N81" s="232">
        <v>0</v>
      </c>
    </row>
    <row r="82" spans="1:14" ht="10.7" customHeight="1">
      <c r="A82" s="240"/>
      <c r="B82" s="241" t="s">
        <v>582</v>
      </c>
      <c r="C82" s="231">
        <v>0</v>
      </c>
      <c r="D82" s="232">
        <v>0</v>
      </c>
      <c r="E82" s="232">
        <v>0</v>
      </c>
      <c r="F82" s="232">
        <v>0</v>
      </c>
      <c r="G82" s="232">
        <v>0</v>
      </c>
      <c r="H82" s="232">
        <v>0</v>
      </c>
      <c r="I82" s="232">
        <v>0</v>
      </c>
      <c r="J82" s="232">
        <v>0</v>
      </c>
      <c r="K82" s="232">
        <v>0</v>
      </c>
      <c r="L82" s="232">
        <v>0</v>
      </c>
      <c r="M82" s="232">
        <v>0</v>
      </c>
      <c r="N82" s="232">
        <v>0</v>
      </c>
    </row>
    <row r="83" spans="1:14" ht="10.7" customHeight="1">
      <c r="A83" s="242" t="s">
        <v>243</v>
      </c>
      <c r="B83" s="241" t="s">
        <v>117</v>
      </c>
      <c r="C83" s="231">
        <v>1477251400</v>
      </c>
      <c r="D83" s="232">
        <v>0</v>
      </c>
      <c r="E83" s="232">
        <v>1477251400</v>
      </c>
      <c r="F83" s="232">
        <v>151206168</v>
      </c>
      <c r="G83" s="232">
        <v>1200040092</v>
      </c>
      <c r="H83" s="232">
        <v>126005140</v>
      </c>
      <c r="I83" s="232">
        <v>4074355500</v>
      </c>
      <c r="J83" s="232">
        <v>0</v>
      </c>
      <c r="K83" s="232">
        <v>4074355500</v>
      </c>
      <c r="L83" s="232">
        <v>448008660</v>
      </c>
      <c r="M83" s="232">
        <v>3253006290</v>
      </c>
      <c r="N83" s="232">
        <v>373340550</v>
      </c>
    </row>
    <row r="84" spans="1:14" ht="10.7" customHeight="1">
      <c r="A84" s="240"/>
      <c r="B84" s="241" t="s">
        <v>310</v>
      </c>
      <c r="C84" s="231">
        <v>0</v>
      </c>
      <c r="D84" s="232">
        <v>0</v>
      </c>
      <c r="E84" s="232">
        <v>0</v>
      </c>
      <c r="F84" s="232">
        <v>0</v>
      </c>
      <c r="G84" s="232">
        <v>0</v>
      </c>
      <c r="H84" s="232">
        <v>0</v>
      </c>
      <c r="I84" s="232">
        <v>0</v>
      </c>
      <c r="J84" s="232">
        <v>0</v>
      </c>
      <c r="K84" s="232">
        <v>0</v>
      </c>
      <c r="L84" s="232">
        <v>0</v>
      </c>
      <c r="M84" s="232">
        <v>0</v>
      </c>
      <c r="N84" s="232">
        <v>0</v>
      </c>
    </row>
    <row r="85" spans="1:14" ht="10.7" customHeight="1">
      <c r="A85" s="242" t="s">
        <v>244</v>
      </c>
      <c r="B85" s="241" t="s">
        <v>245</v>
      </c>
      <c r="C85" s="231">
        <v>0</v>
      </c>
      <c r="D85" s="232">
        <v>0</v>
      </c>
      <c r="E85" s="232">
        <v>0</v>
      </c>
      <c r="F85" s="232">
        <v>0</v>
      </c>
      <c r="G85" s="232">
        <v>0</v>
      </c>
      <c r="H85" s="232">
        <v>0</v>
      </c>
      <c r="I85" s="232">
        <v>0</v>
      </c>
      <c r="J85" s="232">
        <v>0</v>
      </c>
      <c r="K85" s="232">
        <v>0</v>
      </c>
      <c r="L85" s="232">
        <v>0</v>
      </c>
      <c r="M85" s="232">
        <v>0</v>
      </c>
      <c r="N85" s="232">
        <v>0</v>
      </c>
    </row>
    <row r="86" spans="1:14" ht="10.7" customHeight="1">
      <c r="A86" s="242">
        <v>9</v>
      </c>
      <c r="B86" s="241" t="s">
        <v>246</v>
      </c>
      <c r="C86" s="231">
        <v>0</v>
      </c>
      <c r="D86" s="232">
        <v>0</v>
      </c>
      <c r="E86" s="232">
        <v>0</v>
      </c>
      <c r="F86" s="232">
        <v>0</v>
      </c>
      <c r="G86" s="232">
        <v>0</v>
      </c>
      <c r="H86" s="232">
        <v>0</v>
      </c>
      <c r="I86" s="232">
        <v>0</v>
      </c>
      <c r="J86" s="232">
        <v>0</v>
      </c>
      <c r="K86" s="232">
        <v>0</v>
      </c>
      <c r="L86" s="232">
        <v>0</v>
      </c>
      <c r="M86" s="232">
        <v>0</v>
      </c>
      <c r="N86" s="232">
        <v>0</v>
      </c>
    </row>
    <row r="87" spans="1:14" ht="10.7" customHeight="1">
      <c r="A87" s="242" t="s">
        <v>112</v>
      </c>
      <c r="B87" s="241" t="s">
        <v>26</v>
      </c>
      <c r="C87" s="231">
        <v>0</v>
      </c>
      <c r="D87" s="232">
        <v>0</v>
      </c>
      <c r="E87" s="232">
        <v>0</v>
      </c>
      <c r="F87" s="232">
        <v>0</v>
      </c>
      <c r="G87" s="232">
        <v>0</v>
      </c>
      <c r="H87" s="232">
        <v>0</v>
      </c>
      <c r="I87" s="232">
        <v>0</v>
      </c>
      <c r="J87" s="232">
        <v>0</v>
      </c>
      <c r="K87" s="232">
        <v>0</v>
      </c>
      <c r="L87" s="232">
        <v>0</v>
      </c>
      <c r="M87" s="232">
        <v>0</v>
      </c>
      <c r="N87" s="232">
        <v>0</v>
      </c>
    </row>
    <row r="88" spans="1:14" ht="10.7" customHeight="1">
      <c r="A88" s="242" t="s">
        <v>114</v>
      </c>
      <c r="B88" s="241" t="s">
        <v>27</v>
      </c>
      <c r="C88" s="231">
        <v>0</v>
      </c>
      <c r="D88" s="232">
        <v>0</v>
      </c>
      <c r="E88" s="232">
        <v>0</v>
      </c>
      <c r="F88" s="232">
        <v>0</v>
      </c>
      <c r="G88" s="232">
        <v>0</v>
      </c>
      <c r="H88" s="232">
        <v>0</v>
      </c>
      <c r="I88" s="232">
        <v>0</v>
      </c>
      <c r="J88" s="232">
        <v>0</v>
      </c>
      <c r="K88" s="232">
        <v>0</v>
      </c>
      <c r="L88" s="232">
        <v>0</v>
      </c>
      <c r="M88" s="232">
        <v>0</v>
      </c>
      <c r="N88" s="232">
        <v>0</v>
      </c>
    </row>
    <row r="89" spans="1:14" ht="10.7" customHeight="1">
      <c r="A89" s="242" t="s">
        <v>115</v>
      </c>
      <c r="B89" s="241" t="s">
        <v>247</v>
      </c>
      <c r="C89" s="231">
        <v>0</v>
      </c>
      <c r="D89" s="232">
        <v>0</v>
      </c>
      <c r="E89" s="232">
        <v>0</v>
      </c>
      <c r="F89" s="232">
        <v>0</v>
      </c>
      <c r="G89" s="232">
        <v>0</v>
      </c>
      <c r="H89" s="232">
        <v>0</v>
      </c>
      <c r="I89" s="232">
        <v>0</v>
      </c>
      <c r="J89" s="232">
        <v>0</v>
      </c>
      <c r="K89" s="232">
        <v>0</v>
      </c>
      <c r="L89" s="232">
        <v>0</v>
      </c>
      <c r="M89" s="232">
        <v>0</v>
      </c>
      <c r="N89" s="232">
        <v>0</v>
      </c>
    </row>
    <row r="90" spans="1:14" ht="10.7" customHeight="1">
      <c r="A90" s="242" t="s">
        <v>116</v>
      </c>
      <c r="B90" s="241" t="s">
        <v>135</v>
      </c>
      <c r="C90" s="231">
        <v>0</v>
      </c>
      <c r="D90" s="232">
        <v>0</v>
      </c>
      <c r="E90" s="232">
        <v>0</v>
      </c>
      <c r="F90" s="232">
        <v>0</v>
      </c>
      <c r="G90" s="232">
        <v>0</v>
      </c>
      <c r="H90" s="232">
        <v>0</v>
      </c>
      <c r="I90" s="232">
        <v>0</v>
      </c>
      <c r="J90" s="232">
        <v>0</v>
      </c>
      <c r="K90" s="232">
        <v>0</v>
      </c>
      <c r="L90" s="232">
        <v>0</v>
      </c>
      <c r="M90" s="232">
        <v>0</v>
      </c>
      <c r="N90" s="232">
        <v>0</v>
      </c>
    </row>
    <row r="91" spans="1:14" ht="10.7" customHeight="1">
      <c r="A91" s="242" t="s">
        <v>118</v>
      </c>
      <c r="B91" s="241" t="s">
        <v>34</v>
      </c>
      <c r="C91" s="231">
        <v>0</v>
      </c>
      <c r="D91" s="232">
        <v>0</v>
      </c>
      <c r="E91" s="232">
        <v>0</v>
      </c>
      <c r="F91" s="232">
        <v>0</v>
      </c>
      <c r="G91" s="232">
        <v>0</v>
      </c>
      <c r="H91" s="232">
        <v>0</v>
      </c>
      <c r="I91" s="232">
        <v>0</v>
      </c>
      <c r="J91" s="232">
        <v>0</v>
      </c>
      <c r="K91" s="232">
        <v>0</v>
      </c>
      <c r="L91" s="232">
        <v>0</v>
      </c>
      <c r="M91" s="232">
        <v>0</v>
      </c>
      <c r="N91" s="232">
        <v>0</v>
      </c>
    </row>
    <row r="92" spans="1:14" ht="10.7" customHeight="1">
      <c r="A92" s="242">
        <v>10</v>
      </c>
      <c r="B92" s="241" t="s">
        <v>311</v>
      </c>
      <c r="C92" s="231">
        <v>0</v>
      </c>
      <c r="D92" s="232">
        <v>0</v>
      </c>
      <c r="E92" s="232">
        <v>0</v>
      </c>
      <c r="F92" s="232">
        <v>0</v>
      </c>
      <c r="G92" s="232">
        <v>0</v>
      </c>
      <c r="H92" s="232">
        <v>0</v>
      </c>
      <c r="I92" s="232">
        <v>148066950</v>
      </c>
      <c r="J92" s="232">
        <v>84796950</v>
      </c>
      <c r="K92" s="232">
        <v>63270000</v>
      </c>
      <c r="L92" s="232">
        <v>36341550</v>
      </c>
      <c r="M92" s="232">
        <v>26928450</v>
      </c>
      <c r="N92" s="232">
        <v>0</v>
      </c>
    </row>
    <row r="93" spans="1:14" ht="10.7" customHeight="1">
      <c r="A93" s="242" t="s">
        <v>120</v>
      </c>
      <c r="B93" s="241" t="s">
        <v>119</v>
      </c>
      <c r="C93" s="231">
        <v>0</v>
      </c>
      <c r="D93" s="232">
        <v>0</v>
      </c>
      <c r="E93" s="232">
        <v>0</v>
      </c>
      <c r="F93" s="232">
        <v>0</v>
      </c>
      <c r="G93" s="232">
        <v>0</v>
      </c>
      <c r="H93" s="232">
        <v>0</v>
      </c>
      <c r="I93" s="232">
        <v>0</v>
      </c>
      <c r="J93" s="232">
        <v>0</v>
      </c>
      <c r="K93" s="232">
        <v>0</v>
      </c>
      <c r="L93" s="232">
        <v>0</v>
      </c>
      <c r="M93" s="232">
        <v>0</v>
      </c>
      <c r="N93" s="232">
        <v>0</v>
      </c>
    </row>
    <row r="94" spans="1:14" ht="10.7" customHeight="1">
      <c r="A94" s="240"/>
      <c r="B94" s="241" t="s">
        <v>248</v>
      </c>
      <c r="C94" s="231">
        <v>0</v>
      </c>
      <c r="D94" s="232">
        <v>0</v>
      </c>
      <c r="E94" s="232">
        <v>0</v>
      </c>
      <c r="F94" s="232">
        <v>0</v>
      </c>
      <c r="G94" s="232">
        <v>0</v>
      </c>
      <c r="H94" s="232">
        <v>0</v>
      </c>
      <c r="I94" s="232">
        <v>0</v>
      </c>
      <c r="J94" s="232">
        <v>0</v>
      </c>
      <c r="K94" s="232">
        <v>0</v>
      </c>
      <c r="L94" s="232">
        <v>0</v>
      </c>
      <c r="M94" s="232">
        <v>0</v>
      </c>
      <c r="N94" s="232">
        <v>0</v>
      </c>
    </row>
    <row r="95" spans="1:14" ht="10.7" customHeight="1">
      <c r="A95" s="240"/>
      <c r="B95" s="241" t="s">
        <v>249</v>
      </c>
      <c r="C95" s="231">
        <v>0</v>
      </c>
      <c r="D95" s="232">
        <v>0</v>
      </c>
      <c r="E95" s="232">
        <v>0</v>
      </c>
      <c r="F95" s="232">
        <v>0</v>
      </c>
      <c r="G95" s="232">
        <v>0</v>
      </c>
      <c r="H95" s="232">
        <v>0</v>
      </c>
      <c r="I95" s="232">
        <v>0</v>
      </c>
      <c r="J95" s="232">
        <v>0</v>
      </c>
      <c r="K95" s="232">
        <v>0</v>
      </c>
      <c r="L95" s="232">
        <v>0</v>
      </c>
      <c r="M95" s="232">
        <v>0</v>
      </c>
      <c r="N95" s="232">
        <v>0</v>
      </c>
    </row>
    <row r="96" spans="1:14" ht="10.7" customHeight="1">
      <c r="A96" s="242" t="s">
        <v>121</v>
      </c>
      <c r="B96" s="241" t="s">
        <v>250</v>
      </c>
      <c r="C96" s="231">
        <v>0</v>
      </c>
      <c r="D96" s="232">
        <v>0</v>
      </c>
      <c r="E96" s="232">
        <v>0</v>
      </c>
      <c r="F96" s="232">
        <v>0</v>
      </c>
      <c r="G96" s="232">
        <v>0</v>
      </c>
      <c r="H96" s="232">
        <v>0</v>
      </c>
      <c r="I96" s="232">
        <v>0</v>
      </c>
      <c r="J96" s="232">
        <v>0</v>
      </c>
      <c r="K96" s="232">
        <v>0</v>
      </c>
      <c r="L96" s="232">
        <v>0</v>
      </c>
      <c r="M96" s="232">
        <v>0</v>
      </c>
      <c r="N96" s="232">
        <v>0</v>
      </c>
    </row>
    <row r="97" spans="1:14" ht="10.7" customHeight="1">
      <c r="A97" s="240"/>
      <c r="B97" s="241" t="s">
        <v>248</v>
      </c>
      <c r="C97" s="231">
        <v>0</v>
      </c>
      <c r="D97" s="232">
        <v>0</v>
      </c>
      <c r="E97" s="232">
        <v>0</v>
      </c>
      <c r="F97" s="232">
        <v>0</v>
      </c>
      <c r="G97" s="232">
        <v>0</v>
      </c>
      <c r="H97" s="232">
        <v>0</v>
      </c>
      <c r="I97" s="232">
        <v>0</v>
      </c>
      <c r="J97" s="232">
        <v>0</v>
      </c>
      <c r="K97" s="232">
        <v>0</v>
      </c>
      <c r="L97" s="232">
        <v>0</v>
      </c>
      <c r="M97" s="232">
        <v>0</v>
      </c>
      <c r="N97" s="232">
        <v>0</v>
      </c>
    </row>
    <row r="98" spans="1:14" ht="10.7" customHeight="1">
      <c r="A98" s="240"/>
      <c r="B98" s="241" t="s">
        <v>249</v>
      </c>
      <c r="C98" s="231">
        <v>0</v>
      </c>
      <c r="D98" s="232">
        <v>0</v>
      </c>
      <c r="E98" s="232">
        <v>0</v>
      </c>
      <c r="F98" s="232">
        <v>0</v>
      </c>
      <c r="G98" s="232">
        <v>0</v>
      </c>
      <c r="H98" s="232">
        <v>0</v>
      </c>
      <c r="I98" s="232">
        <v>0</v>
      </c>
      <c r="J98" s="232">
        <v>0</v>
      </c>
      <c r="K98" s="232">
        <v>0</v>
      </c>
      <c r="L98" s="232">
        <v>0</v>
      </c>
      <c r="M98" s="232">
        <v>0</v>
      </c>
      <c r="N98" s="232">
        <v>0</v>
      </c>
    </row>
    <row r="99" spans="1:14" ht="10.7" customHeight="1">
      <c r="A99" s="242" t="s">
        <v>122</v>
      </c>
      <c r="B99" s="241" t="s">
        <v>251</v>
      </c>
      <c r="C99" s="231">
        <v>0</v>
      </c>
      <c r="D99" s="232">
        <v>0</v>
      </c>
      <c r="E99" s="232">
        <v>0</v>
      </c>
      <c r="F99" s="232">
        <v>0</v>
      </c>
      <c r="G99" s="232">
        <v>0</v>
      </c>
      <c r="H99" s="232">
        <v>0</v>
      </c>
      <c r="I99" s="232">
        <v>148066950</v>
      </c>
      <c r="J99" s="232">
        <v>84796950</v>
      </c>
      <c r="K99" s="232">
        <v>63270000</v>
      </c>
      <c r="L99" s="232">
        <v>36341550</v>
      </c>
      <c r="M99" s="232">
        <v>26928450</v>
      </c>
      <c r="N99" s="232">
        <v>0</v>
      </c>
    </row>
    <row r="100" spans="1:14" ht="10.7" customHeight="1">
      <c r="A100" s="240"/>
      <c r="B100" s="241" t="s">
        <v>248</v>
      </c>
      <c r="C100" s="231">
        <v>0</v>
      </c>
      <c r="D100" s="232">
        <v>0</v>
      </c>
      <c r="E100" s="232">
        <v>0</v>
      </c>
      <c r="F100" s="232">
        <v>0</v>
      </c>
      <c r="G100" s="232">
        <v>0</v>
      </c>
      <c r="H100" s="232">
        <v>0</v>
      </c>
      <c r="I100" s="232">
        <v>121138500</v>
      </c>
      <c r="J100" s="232">
        <v>84796950</v>
      </c>
      <c r="K100" s="232">
        <v>36341550</v>
      </c>
      <c r="L100" s="232">
        <v>36341550</v>
      </c>
      <c r="M100" s="232">
        <v>0</v>
      </c>
      <c r="N100" s="232">
        <v>0</v>
      </c>
    </row>
    <row r="101" spans="1:14" ht="10.7" customHeight="1">
      <c r="A101" s="240"/>
      <c r="B101" s="241" t="s">
        <v>249</v>
      </c>
      <c r="C101" s="231">
        <v>0</v>
      </c>
      <c r="D101" s="232">
        <v>0</v>
      </c>
      <c r="E101" s="232">
        <v>0</v>
      </c>
      <c r="F101" s="232">
        <v>0</v>
      </c>
      <c r="G101" s="232">
        <v>0</v>
      </c>
      <c r="H101" s="232">
        <v>0</v>
      </c>
      <c r="I101" s="232">
        <v>26928450</v>
      </c>
      <c r="J101" s="232">
        <v>0</v>
      </c>
      <c r="K101" s="232">
        <v>26928450</v>
      </c>
      <c r="L101" s="232">
        <v>0</v>
      </c>
      <c r="M101" s="232">
        <v>26928450</v>
      </c>
      <c r="N101" s="232">
        <v>0</v>
      </c>
    </row>
    <row r="102" spans="1:14" ht="10.7" customHeight="1">
      <c r="A102" s="242">
        <v>11</v>
      </c>
      <c r="B102" s="241" t="s">
        <v>66</v>
      </c>
      <c r="C102" s="231">
        <v>156809498</v>
      </c>
      <c r="D102" s="232">
        <v>137926601</v>
      </c>
      <c r="E102" s="232">
        <v>18882897</v>
      </c>
      <c r="F102" s="232">
        <v>0</v>
      </c>
      <c r="G102" s="232">
        <v>11235397</v>
      </c>
      <c r="H102" s="232">
        <v>7647500</v>
      </c>
      <c r="I102" s="232">
        <v>451768029</v>
      </c>
      <c r="J102" s="232">
        <v>270199083</v>
      </c>
      <c r="K102" s="232">
        <v>181568946</v>
      </c>
      <c r="L102" s="232">
        <v>135157500</v>
      </c>
      <c r="M102" s="232">
        <v>22641946</v>
      </c>
      <c r="N102" s="232">
        <v>23769500</v>
      </c>
    </row>
    <row r="103" spans="1:14" ht="10.7" customHeight="1">
      <c r="A103" s="242" t="s">
        <v>123</v>
      </c>
      <c r="B103" s="241" t="s">
        <v>124</v>
      </c>
      <c r="C103" s="231">
        <v>0</v>
      </c>
      <c r="D103" s="232">
        <v>0</v>
      </c>
      <c r="E103" s="232">
        <v>0</v>
      </c>
      <c r="F103" s="232">
        <v>0</v>
      </c>
      <c r="G103" s="232">
        <v>0</v>
      </c>
      <c r="H103" s="232">
        <v>0</v>
      </c>
      <c r="I103" s="232">
        <v>0</v>
      </c>
      <c r="J103" s="232">
        <v>0</v>
      </c>
      <c r="K103" s="232">
        <v>0</v>
      </c>
      <c r="L103" s="232">
        <v>0</v>
      </c>
      <c r="M103" s="232">
        <v>0</v>
      </c>
      <c r="N103" s="232">
        <v>0</v>
      </c>
    </row>
    <row r="104" spans="1:14" ht="10.7" customHeight="1">
      <c r="A104" s="242" t="s">
        <v>125</v>
      </c>
      <c r="B104" s="241" t="s">
        <v>252</v>
      </c>
      <c r="C104" s="231">
        <v>134754101</v>
      </c>
      <c r="D104" s="232">
        <v>127106601</v>
      </c>
      <c r="E104" s="232">
        <v>7647500</v>
      </c>
      <c r="F104" s="232">
        <v>0</v>
      </c>
      <c r="G104" s="232">
        <v>0</v>
      </c>
      <c r="H104" s="232">
        <v>7647500</v>
      </c>
      <c r="I104" s="232">
        <v>317706083</v>
      </c>
      <c r="J104" s="232">
        <v>258779083</v>
      </c>
      <c r="K104" s="232">
        <v>58927000</v>
      </c>
      <c r="L104" s="232">
        <v>35157500</v>
      </c>
      <c r="M104" s="232">
        <v>0</v>
      </c>
      <c r="N104" s="232">
        <v>23769500</v>
      </c>
    </row>
    <row r="105" spans="1:14" ht="10.7" customHeight="1">
      <c r="A105" s="240"/>
      <c r="B105" s="241" t="s">
        <v>253</v>
      </c>
      <c r="C105" s="231">
        <v>79675100</v>
      </c>
      <c r="D105" s="232">
        <v>79675100</v>
      </c>
      <c r="E105" s="232">
        <v>0</v>
      </c>
      <c r="F105" s="232">
        <v>0</v>
      </c>
      <c r="G105" s="232">
        <v>0</v>
      </c>
      <c r="H105" s="232">
        <v>0</v>
      </c>
      <c r="I105" s="232">
        <v>159282250</v>
      </c>
      <c r="J105" s="232">
        <v>158782250</v>
      </c>
      <c r="K105" s="232">
        <v>500</v>
      </c>
      <c r="L105" s="232">
        <v>0</v>
      </c>
      <c r="M105" s="232">
        <v>0</v>
      </c>
      <c r="N105" s="232">
        <v>500</v>
      </c>
    </row>
    <row r="106" spans="1:14" ht="10.7" customHeight="1">
      <c r="A106" s="240"/>
      <c r="B106" s="241" t="s">
        <v>254</v>
      </c>
      <c r="C106" s="231">
        <v>26231501</v>
      </c>
      <c r="D106" s="232">
        <v>26231501</v>
      </c>
      <c r="E106" s="232">
        <v>0</v>
      </c>
      <c r="F106" s="232">
        <v>0</v>
      </c>
      <c r="G106" s="232">
        <v>0</v>
      </c>
      <c r="H106" s="232">
        <v>0</v>
      </c>
      <c r="I106" s="232">
        <v>27273833</v>
      </c>
      <c r="J106" s="232">
        <v>27273833</v>
      </c>
      <c r="K106" s="232">
        <v>0</v>
      </c>
      <c r="L106" s="232">
        <v>0</v>
      </c>
      <c r="M106" s="232">
        <v>0</v>
      </c>
      <c r="N106" s="232">
        <v>0</v>
      </c>
    </row>
    <row r="107" spans="1:14" ht="10.7" customHeight="1">
      <c r="A107" s="242" t="s">
        <v>126</v>
      </c>
      <c r="B107" s="241" t="s">
        <v>255</v>
      </c>
      <c r="C107" s="231">
        <v>10820000</v>
      </c>
      <c r="D107" s="232">
        <v>10820000</v>
      </c>
      <c r="E107" s="232">
        <v>0</v>
      </c>
      <c r="F107" s="232">
        <v>0</v>
      </c>
      <c r="G107" s="232">
        <v>0</v>
      </c>
      <c r="H107" s="232">
        <v>0</v>
      </c>
      <c r="I107" s="232">
        <v>11420000</v>
      </c>
      <c r="J107" s="232">
        <v>11420000</v>
      </c>
      <c r="K107" s="232">
        <v>0</v>
      </c>
      <c r="L107" s="232">
        <v>0</v>
      </c>
      <c r="M107" s="232">
        <v>0</v>
      </c>
      <c r="N107" s="232">
        <v>0</v>
      </c>
    </row>
    <row r="108" spans="1:14" ht="10.7" customHeight="1">
      <c r="A108" s="240"/>
      <c r="B108" s="241" t="s">
        <v>128</v>
      </c>
      <c r="C108" s="231">
        <v>0</v>
      </c>
      <c r="D108" s="232">
        <v>0</v>
      </c>
      <c r="E108" s="232">
        <v>0</v>
      </c>
      <c r="F108" s="232">
        <v>0</v>
      </c>
      <c r="G108" s="232">
        <v>0</v>
      </c>
      <c r="H108" s="232">
        <v>0</v>
      </c>
      <c r="I108" s="232">
        <v>0</v>
      </c>
      <c r="J108" s="232">
        <v>0</v>
      </c>
      <c r="K108" s="232">
        <v>0</v>
      </c>
      <c r="L108" s="232">
        <v>0</v>
      </c>
      <c r="M108" s="232">
        <v>0</v>
      </c>
      <c r="N108" s="232">
        <v>0</v>
      </c>
    </row>
    <row r="109" spans="1:14" ht="10.7" customHeight="1">
      <c r="A109" s="242" t="s">
        <v>127</v>
      </c>
      <c r="B109" s="241" t="s">
        <v>130</v>
      </c>
      <c r="C109" s="231">
        <v>1937000</v>
      </c>
      <c r="D109" s="232">
        <v>0</v>
      </c>
      <c r="E109" s="232">
        <v>1937000</v>
      </c>
      <c r="F109" s="232">
        <v>0</v>
      </c>
      <c r="G109" s="232">
        <v>1937000</v>
      </c>
      <c r="H109" s="232">
        <v>0</v>
      </c>
      <c r="I109" s="232">
        <v>101937000</v>
      </c>
      <c r="J109" s="232">
        <v>0</v>
      </c>
      <c r="K109" s="232">
        <v>101937000</v>
      </c>
      <c r="L109" s="232">
        <v>100000000</v>
      </c>
      <c r="M109" s="232">
        <v>1937000</v>
      </c>
      <c r="N109" s="232">
        <v>0</v>
      </c>
    </row>
    <row r="110" spans="1:14" ht="10.7" customHeight="1">
      <c r="A110" s="242" t="s">
        <v>129</v>
      </c>
      <c r="B110" s="241" t="s">
        <v>132</v>
      </c>
      <c r="C110" s="231">
        <v>0</v>
      </c>
      <c r="D110" s="232">
        <v>0</v>
      </c>
      <c r="E110" s="232">
        <v>0</v>
      </c>
      <c r="F110" s="232">
        <v>0</v>
      </c>
      <c r="G110" s="232">
        <v>0</v>
      </c>
      <c r="H110" s="232">
        <v>0</v>
      </c>
      <c r="I110" s="232">
        <v>0</v>
      </c>
      <c r="J110" s="232">
        <v>0</v>
      </c>
      <c r="K110" s="232">
        <v>0</v>
      </c>
      <c r="L110" s="232">
        <v>0</v>
      </c>
      <c r="M110" s="232">
        <v>0</v>
      </c>
      <c r="N110" s="232">
        <v>0</v>
      </c>
    </row>
    <row r="111" spans="1:14" ht="10.7" customHeight="1">
      <c r="A111" s="242" t="s">
        <v>131</v>
      </c>
      <c r="B111" s="241" t="s">
        <v>173</v>
      </c>
      <c r="C111" s="231">
        <v>0</v>
      </c>
      <c r="D111" s="232">
        <v>0</v>
      </c>
      <c r="E111" s="232">
        <v>0</v>
      </c>
      <c r="F111" s="232">
        <v>0</v>
      </c>
      <c r="G111" s="232">
        <v>0</v>
      </c>
      <c r="H111" s="232">
        <v>0</v>
      </c>
      <c r="I111" s="232">
        <v>0</v>
      </c>
      <c r="J111" s="232">
        <v>0</v>
      </c>
      <c r="K111" s="232">
        <v>0</v>
      </c>
      <c r="L111" s="232">
        <v>0</v>
      </c>
      <c r="M111" s="232">
        <v>0</v>
      </c>
      <c r="N111" s="232">
        <v>0</v>
      </c>
    </row>
    <row r="112" spans="1:14" ht="10.7" customHeight="1">
      <c r="A112" s="242" t="s">
        <v>133</v>
      </c>
      <c r="B112" s="241" t="s">
        <v>256</v>
      </c>
      <c r="C112" s="231">
        <v>0</v>
      </c>
      <c r="D112" s="232">
        <v>0</v>
      </c>
      <c r="E112" s="232">
        <v>0</v>
      </c>
      <c r="F112" s="232">
        <v>0</v>
      </c>
      <c r="G112" s="232">
        <v>0</v>
      </c>
      <c r="H112" s="232">
        <v>0</v>
      </c>
      <c r="I112" s="232">
        <v>0</v>
      </c>
      <c r="J112" s="232">
        <v>0</v>
      </c>
      <c r="K112" s="232">
        <v>0</v>
      </c>
      <c r="L112" s="232">
        <v>0</v>
      </c>
      <c r="M112" s="232">
        <v>0</v>
      </c>
      <c r="N112" s="232">
        <v>0</v>
      </c>
    </row>
    <row r="113" spans="1:14" ht="10.7" customHeight="1">
      <c r="A113" s="242" t="s">
        <v>134</v>
      </c>
      <c r="B113" s="241" t="s">
        <v>257</v>
      </c>
      <c r="C113" s="231">
        <v>9298397</v>
      </c>
      <c r="D113" s="232">
        <v>0</v>
      </c>
      <c r="E113" s="232">
        <v>9298397</v>
      </c>
      <c r="F113" s="232">
        <v>0</v>
      </c>
      <c r="G113" s="232">
        <v>9298397</v>
      </c>
      <c r="H113" s="232">
        <v>0</v>
      </c>
      <c r="I113" s="232">
        <v>20704946</v>
      </c>
      <c r="J113" s="232">
        <v>0</v>
      </c>
      <c r="K113" s="232">
        <v>20704946</v>
      </c>
      <c r="L113" s="232">
        <v>0</v>
      </c>
      <c r="M113" s="232">
        <v>20704946</v>
      </c>
      <c r="N113" s="232">
        <v>0</v>
      </c>
    </row>
    <row r="114" spans="1:14" ht="10.7" customHeight="1">
      <c r="A114" s="240"/>
      <c r="B114" s="241" t="s">
        <v>549</v>
      </c>
      <c r="C114" s="231">
        <v>0</v>
      </c>
      <c r="D114" s="232">
        <v>0</v>
      </c>
      <c r="E114" s="232">
        <v>0</v>
      </c>
      <c r="F114" s="232">
        <v>0</v>
      </c>
      <c r="G114" s="232">
        <v>0</v>
      </c>
      <c r="H114" s="232">
        <v>0</v>
      </c>
      <c r="I114" s="232">
        <v>0</v>
      </c>
      <c r="J114" s="232">
        <v>0</v>
      </c>
      <c r="K114" s="232">
        <v>0</v>
      </c>
      <c r="L114" s="232">
        <v>0</v>
      </c>
      <c r="M114" s="232">
        <v>0</v>
      </c>
      <c r="N114" s="232">
        <v>0</v>
      </c>
    </row>
    <row r="115" spans="1:14" ht="10.7" customHeight="1">
      <c r="A115" s="242">
        <v>12</v>
      </c>
      <c r="B115" s="241" t="s">
        <v>258</v>
      </c>
      <c r="C115" s="231">
        <v>0</v>
      </c>
      <c r="D115" s="232">
        <v>0</v>
      </c>
      <c r="E115" s="232">
        <v>0</v>
      </c>
      <c r="F115" s="232">
        <v>0</v>
      </c>
      <c r="G115" s="232">
        <v>0</v>
      </c>
      <c r="H115" s="232">
        <v>0</v>
      </c>
      <c r="I115" s="232">
        <v>0</v>
      </c>
      <c r="J115" s="232">
        <v>0</v>
      </c>
      <c r="K115" s="232">
        <v>0</v>
      </c>
      <c r="L115" s="232">
        <v>0</v>
      </c>
      <c r="M115" s="232">
        <v>0</v>
      </c>
      <c r="N115" s="232">
        <v>0</v>
      </c>
    </row>
    <row r="116" spans="1:14" ht="10.7" customHeight="1">
      <c r="A116" s="240"/>
      <c r="B116" s="241" t="s">
        <v>259</v>
      </c>
      <c r="C116" s="231">
        <v>0</v>
      </c>
      <c r="D116" s="232">
        <v>0</v>
      </c>
      <c r="E116" s="232">
        <v>0</v>
      </c>
      <c r="F116" s="232">
        <v>0</v>
      </c>
      <c r="G116" s="232">
        <v>0</v>
      </c>
      <c r="H116" s="232">
        <v>0</v>
      </c>
      <c r="I116" s="232">
        <v>0</v>
      </c>
      <c r="J116" s="232">
        <v>0</v>
      </c>
      <c r="K116" s="232">
        <v>0</v>
      </c>
      <c r="L116" s="232">
        <v>0</v>
      </c>
      <c r="M116" s="232">
        <v>0</v>
      </c>
      <c r="N116" s="232">
        <v>0</v>
      </c>
    </row>
    <row r="117" spans="1:14" ht="10.7" customHeight="1">
      <c r="A117" s="242">
        <v>13</v>
      </c>
      <c r="B117" s="241" t="s">
        <v>312</v>
      </c>
      <c r="C117" s="231">
        <v>0</v>
      </c>
      <c r="D117" s="232">
        <v>0</v>
      </c>
      <c r="E117" s="232">
        <v>0</v>
      </c>
      <c r="F117" s="232">
        <v>0</v>
      </c>
      <c r="G117" s="232">
        <v>0</v>
      </c>
      <c r="H117" s="232">
        <v>0</v>
      </c>
      <c r="I117" s="232">
        <v>0</v>
      </c>
      <c r="J117" s="232">
        <v>0</v>
      </c>
      <c r="K117" s="232">
        <v>0</v>
      </c>
      <c r="L117" s="232">
        <v>0</v>
      </c>
      <c r="M117" s="232">
        <v>0</v>
      </c>
      <c r="N117" s="232">
        <v>0</v>
      </c>
    </row>
    <row r="118" spans="1:14" ht="10.7" customHeight="1">
      <c r="A118" s="240"/>
      <c r="B118" s="241" t="s">
        <v>260</v>
      </c>
      <c r="C118" s="231">
        <v>0</v>
      </c>
      <c r="D118" s="232">
        <v>0</v>
      </c>
      <c r="E118" s="232">
        <v>0</v>
      </c>
      <c r="F118" s="232">
        <v>0</v>
      </c>
      <c r="G118" s="232">
        <v>0</v>
      </c>
      <c r="H118" s="232">
        <v>0</v>
      </c>
      <c r="I118" s="232">
        <v>0</v>
      </c>
      <c r="J118" s="232">
        <v>0</v>
      </c>
      <c r="K118" s="232">
        <v>0</v>
      </c>
      <c r="L118" s="232">
        <v>0</v>
      </c>
      <c r="M118" s="232">
        <v>0</v>
      </c>
      <c r="N118" s="232">
        <v>0</v>
      </c>
    </row>
    <row r="119" spans="1:14" ht="10.7" customHeight="1">
      <c r="A119" s="240"/>
      <c r="B119" s="241" t="s">
        <v>261</v>
      </c>
      <c r="C119" s="231">
        <v>0</v>
      </c>
      <c r="D119" s="232">
        <v>0</v>
      </c>
      <c r="E119" s="232">
        <v>0</v>
      </c>
      <c r="F119" s="232">
        <v>0</v>
      </c>
      <c r="G119" s="232">
        <v>0</v>
      </c>
      <c r="H119" s="232">
        <v>0</v>
      </c>
      <c r="I119" s="232">
        <v>0</v>
      </c>
      <c r="J119" s="232">
        <v>0</v>
      </c>
      <c r="K119" s="232">
        <v>0</v>
      </c>
      <c r="L119" s="232">
        <v>0</v>
      </c>
      <c r="M119" s="232">
        <v>0</v>
      </c>
      <c r="N119" s="232">
        <v>0</v>
      </c>
    </row>
    <row r="120" spans="1:14" ht="10.7" customHeight="1">
      <c r="A120" s="242" t="s">
        <v>262</v>
      </c>
      <c r="B120" s="241" t="s">
        <v>263</v>
      </c>
      <c r="C120" s="231">
        <v>0</v>
      </c>
      <c r="D120" s="232">
        <v>0</v>
      </c>
      <c r="E120" s="232">
        <v>0</v>
      </c>
      <c r="F120" s="232">
        <v>0</v>
      </c>
      <c r="G120" s="232">
        <v>0</v>
      </c>
      <c r="H120" s="232">
        <v>0</v>
      </c>
      <c r="I120" s="232">
        <v>0</v>
      </c>
      <c r="J120" s="232">
        <v>0</v>
      </c>
      <c r="K120" s="232">
        <v>0</v>
      </c>
      <c r="L120" s="232">
        <v>0</v>
      </c>
      <c r="M120" s="232">
        <v>0</v>
      </c>
      <c r="N120" s="232">
        <v>0</v>
      </c>
    </row>
    <row r="121" spans="1:14" ht="10.7" customHeight="1">
      <c r="A121" s="242" t="s">
        <v>264</v>
      </c>
      <c r="B121" s="241" t="s">
        <v>265</v>
      </c>
      <c r="C121" s="231">
        <v>0</v>
      </c>
      <c r="D121" s="232">
        <v>0</v>
      </c>
      <c r="E121" s="232">
        <v>0</v>
      </c>
      <c r="F121" s="232">
        <v>0</v>
      </c>
      <c r="G121" s="232">
        <v>0</v>
      </c>
      <c r="H121" s="232">
        <v>0</v>
      </c>
      <c r="I121" s="232">
        <v>0</v>
      </c>
      <c r="J121" s="232">
        <v>0</v>
      </c>
      <c r="K121" s="232">
        <v>0</v>
      </c>
      <c r="L121" s="232">
        <v>0</v>
      </c>
      <c r="M121" s="232">
        <v>0</v>
      </c>
      <c r="N121" s="232">
        <v>0</v>
      </c>
    </row>
    <row r="122" spans="1:14" ht="10.7" customHeight="1">
      <c r="A122" s="242" t="s">
        <v>266</v>
      </c>
      <c r="B122" s="241" t="s">
        <v>267</v>
      </c>
      <c r="C122" s="231">
        <v>0</v>
      </c>
      <c r="D122" s="232">
        <v>0</v>
      </c>
      <c r="E122" s="232">
        <v>0</v>
      </c>
      <c r="F122" s="232">
        <v>0</v>
      </c>
      <c r="G122" s="232">
        <v>0</v>
      </c>
      <c r="H122" s="232">
        <v>0</v>
      </c>
      <c r="I122" s="232">
        <v>0</v>
      </c>
      <c r="J122" s="232">
        <v>0</v>
      </c>
      <c r="K122" s="232">
        <v>0</v>
      </c>
      <c r="L122" s="232">
        <v>0</v>
      </c>
      <c r="M122" s="232">
        <v>0</v>
      </c>
      <c r="N122" s="232">
        <v>0</v>
      </c>
    </row>
    <row r="123" spans="1:14" ht="10.7" customHeight="1">
      <c r="A123" s="242" t="s">
        <v>268</v>
      </c>
      <c r="B123" s="241" t="s">
        <v>269</v>
      </c>
      <c r="C123" s="231">
        <v>0</v>
      </c>
      <c r="D123" s="232">
        <v>0</v>
      </c>
      <c r="E123" s="232">
        <v>0</v>
      </c>
      <c r="F123" s="232">
        <v>0</v>
      </c>
      <c r="G123" s="232">
        <v>0</v>
      </c>
      <c r="H123" s="232">
        <v>0</v>
      </c>
      <c r="I123" s="232">
        <v>0</v>
      </c>
      <c r="J123" s="232">
        <v>0</v>
      </c>
      <c r="K123" s="232">
        <v>0</v>
      </c>
      <c r="L123" s="232">
        <v>0</v>
      </c>
      <c r="M123" s="232">
        <v>0</v>
      </c>
      <c r="N123" s="232">
        <v>0</v>
      </c>
    </row>
    <row r="124" spans="1:14" ht="10.7" customHeight="1">
      <c r="A124" s="240"/>
      <c r="B124" s="241" t="s">
        <v>313</v>
      </c>
      <c r="C124" s="231">
        <v>0</v>
      </c>
      <c r="D124" s="232">
        <v>0</v>
      </c>
      <c r="E124" s="232">
        <v>0</v>
      </c>
      <c r="F124" s="232">
        <v>0</v>
      </c>
      <c r="G124" s="232">
        <v>0</v>
      </c>
      <c r="H124" s="232">
        <v>0</v>
      </c>
      <c r="I124" s="232">
        <v>0</v>
      </c>
      <c r="J124" s="232">
        <v>0</v>
      </c>
      <c r="K124" s="232">
        <v>0</v>
      </c>
      <c r="L124" s="232">
        <v>0</v>
      </c>
      <c r="M124" s="232">
        <v>0</v>
      </c>
      <c r="N124" s="232">
        <v>0</v>
      </c>
    </row>
    <row r="125" spans="1:14" ht="10.7" customHeight="1">
      <c r="A125" s="240"/>
      <c r="B125" s="241" t="s">
        <v>270</v>
      </c>
      <c r="C125" s="231">
        <v>0</v>
      </c>
      <c r="D125" s="232">
        <v>0</v>
      </c>
      <c r="E125" s="232">
        <v>0</v>
      </c>
      <c r="F125" s="232">
        <v>0</v>
      </c>
      <c r="G125" s="232">
        <v>0</v>
      </c>
      <c r="H125" s="232">
        <v>0</v>
      </c>
      <c r="I125" s="232">
        <v>0</v>
      </c>
      <c r="J125" s="232">
        <v>0</v>
      </c>
      <c r="K125" s="232">
        <v>0</v>
      </c>
      <c r="L125" s="232">
        <v>0</v>
      </c>
      <c r="M125" s="232">
        <v>0</v>
      </c>
      <c r="N125" s="232">
        <v>0</v>
      </c>
    </row>
    <row r="126" spans="1:14" ht="10.7" customHeight="1">
      <c r="A126" s="242" t="s">
        <v>271</v>
      </c>
      <c r="B126" s="241" t="s">
        <v>314</v>
      </c>
      <c r="C126" s="231">
        <v>0</v>
      </c>
      <c r="D126" s="232">
        <v>0</v>
      </c>
      <c r="E126" s="232">
        <v>0</v>
      </c>
      <c r="F126" s="232">
        <v>0</v>
      </c>
      <c r="G126" s="232">
        <v>0</v>
      </c>
      <c r="H126" s="232">
        <v>0</v>
      </c>
      <c r="I126" s="232">
        <v>0</v>
      </c>
      <c r="J126" s="232">
        <v>0</v>
      </c>
      <c r="K126" s="232">
        <v>0</v>
      </c>
      <c r="L126" s="232">
        <v>0</v>
      </c>
      <c r="M126" s="232">
        <v>0</v>
      </c>
      <c r="N126" s="232">
        <v>0</v>
      </c>
    </row>
    <row r="127" spans="1:14" ht="10.7" customHeight="1">
      <c r="A127" s="242" t="s">
        <v>55</v>
      </c>
      <c r="B127" s="241" t="s">
        <v>136</v>
      </c>
      <c r="C127" s="231">
        <v>0</v>
      </c>
      <c r="D127" s="232">
        <v>0</v>
      </c>
      <c r="E127" s="232">
        <v>0</v>
      </c>
      <c r="F127" s="232">
        <v>0</v>
      </c>
      <c r="G127" s="232">
        <v>0</v>
      </c>
      <c r="H127" s="232">
        <v>0</v>
      </c>
      <c r="I127" s="232">
        <v>0</v>
      </c>
      <c r="J127" s="232">
        <v>0</v>
      </c>
      <c r="K127" s="232">
        <v>0</v>
      </c>
      <c r="L127" s="232">
        <v>0</v>
      </c>
      <c r="M127" s="232">
        <v>0</v>
      </c>
      <c r="N127" s="232">
        <v>0</v>
      </c>
    </row>
    <row r="128" spans="1:14" ht="10.7" customHeight="1">
      <c r="A128" s="242">
        <v>1</v>
      </c>
      <c r="B128" s="241" t="s">
        <v>315</v>
      </c>
      <c r="C128" s="231">
        <v>0</v>
      </c>
      <c r="D128" s="232">
        <v>0</v>
      </c>
      <c r="E128" s="232">
        <v>0</v>
      </c>
      <c r="F128" s="232">
        <v>0</v>
      </c>
      <c r="G128" s="232">
        <v>0</v>
      </c>
      <c r="H128" s="232">
        <v>0</v>
      </c>
      <c r="I128" s="232">
        <v>0</v>
      </c>
      <c r="J128" s="232">
        <v>0</v>
      </c>
      <c r="K128" s="232">
        <v>0</v>
      </c>
      <c r="L128" s="232">
        <v>0</v>
      </c>
      <c r="M128" s="232">
        <v>0</v>
      </c>
      <c r="N128" s="232">
        <v>0</v>
      </c>
    </row>
    <row r="129" spans="1:14" ht="10.7" customHeight="1">
      <c r="A129" s="242" t="s">
        <v>89</v>
      </c>
      <c r="B129" s="241" t="s">
        <v>28</v>
      </c>
      <c r="C129" s="231">
        <v>0</v>
      </c>
      <c r="D129" s="232">
        <v>0</v>
      </c>
      <c r="E129" s="232">
        <v>0</v>
      </c>
      <c r="F129" s="232">
        <v>0</v>
      </c>
      <c r="G129" s="232">
        <v>0</v>
      </c>
      <c r="H129" s="232">
        <v>0</v>
      </c>
      <c r="I129" s="232">
        <v>0</v>
      </c>
      <c r="J129" s="232">
        <v>0</v>
      </c>
      <c r="K129" s="232">
        <v>0</v>
      </c>
      <c r="L129" s="232">
        <v>0</v>
      </c>
      <c r="M129" s="232">
        <v>0</v>
      </c>
      <c r="N129" s="232">
        <v>0</v>
      </c>
    </row>
    <row r="130" spans="1:14" ht="10.7" customHeight="1">
      <c r="A130" s="242" t="s">
        <v>91</v>
      </c>
      <c r="B130" s="241" t="s">
        <v>27</v>
      </c>
      <c r="C130" s="231">
        <v>0</v>
      </c>
      <c r="D130" s="232">
        <v>0</v>
      </c>
      <c r="E130" s="232">
        <v>0</v>
      </c>
      <c r="F130" s="232">
        <v>0</v>
      </c>
      <c r="G130" s="232">
        <v>0</v>
      </c>
      <c r="H130" s="232">
        <v>0</v>
      </c>
      <c r="I130" s="232">
        <v>0</v>
      </c>
      <c r="J130" s="232">
        <v>0</v>
      </c>
      <c r="K130" s="232">
        <v>0</v>
      </c>
      <c r="L130" s="232">
        <v>0</v>
      </c>
      <c r="M130" s="232">
        <v>0</v>
      </c>
      <c r="N130" s="232">
        <v>0</v>
      </c>
    </row>
    <row r="131" spans="1:14" ht="10.7" customHeight="1">
      <c r="A131" s="242" t="s">
        <v>92</v>
      </c>
      <c r="B131" s="241" t="s">
        <v>137</v>
      </c>
      <c r="C131" s="231">
        <v>0</v>
      </c>
      <c r="D131" s="232">
        <v>0</v>
      </c>
      <c r="E131" s="232">
        <v>0</v>
      </c>
      <c r="F131" s="232">
        <v>0</v>
      </c>
      <c r="G131" s="232">
        <v>0</v>
      </c>
      <c r="H131" s="232">
        <v>0</v>
      </c>
      <c r="I131" s="232">
        <v>0</v>
      </c>
      <c r="J131" s="232">
        <v>0</v>
      </c>
      <c r="K131" s="232">
        <v>0</v>
      </c>
      <c r="L131" s="232">
        <v>0</v>
      </c>
      <c r="M131" s="232">
        <v>0</v>
      </c>
      <c r="N131" s="232">
        <v>0</v>
      </c>
    </row>
    <row r="132" spans="1:14" ht="10.7" customHeight="1">
      <c r="A132" s="242" t="s">
        <v>93</v>
      </c>
      <c r="B132" s="241" t="s">
        <v>138</v>
      </c>
      <c r="C132" s="231">
        <v>0</v>
      </c>
      <c r="D132" s="232">
        <v>0</v>
      </c>
      <c r="E132" s="232">
        <v>0</v>
      </c>
      <c r="F132" s="232">
        <v>0</v>
      </c>
      <c r="G132" s="232">
        <v>0</v>
      </c>
      <c r="H132" s="232">
        <v>0</v>
      </c>
      <c r="I132" s="232">
        <v>0</v>
      </c>
      <c r="J132" s="232">
        <v>0</v>
      </c>
      <c r="K132" s="232">
        <v>0</v>
      </c>
      <c r="L132" s="232">
        <v>0</v>
      </c>
      <c r="M132" s="232">
        <v>0</v>
      </c>
      <c r="N132" s="232">
        <v>0</v>
      </c>
    </row>
    <row r="133" spans="1:14" ht="10.7" customHeight="1">
      <c r="A133" s="242" t="s">
        <v>94</v>
      </c>
      <c r="B133" s="241" t="s">
        <v>139</v>
      </c>
      <c r="C133" s="231">
        <v>0</v>
      </c>
      <c r="D133" s="232">
        <v>0</v>
      </c>
      <c r="E133" s="232">
        <v>0</v>
      </c>
      <c r="F133" s="232">
        <v>0</v>
      </c>
      <c r="G133" s="232">
        <v>0</v>
      </c>
      <c r="H133" s="232">
        <v>0</v>
      </c>
      <c r="I133" s="232">
        <v>0</v>
      </c>
      <c r="J133" s="232">
        <v>0</v>
      </c>
      <c r="K133" s="232">
        <v>0</v>
      </c>
      <c r="L133" s="232">
        <v>0</v>
      </c>
      <c r="M133" s="232">
        <v>0</v>
      </c>
      <c r="N133" s="232">
        <v>0</v>
      </c>
    </row>
    <row r="134" spans="1:14" ht="10.7" customHeight="1">
      <c r="A134" s="242" t="s">
        <v>95</v>
      </c>
      <c r="B134" s="241" t="s">
        <v>272</v>
      </c>
      <c r="C134" s="231">
        <v>0</v>
      </c>
      <c r="D134" s="232">
        <v>0</v>
      </c>
      <c r="E134" s="232">
        <v>0</v>
      </c>
      <c r="F134" s="232">
        <v>0</v>
      </c>
      <c r="G134" s="232">
        <v>0</v>
      </c>
      <c r="H134" s="232">
        <v>0</v>
      </c>
      <c r="I134" s="232">
        <v>0</v>
      </c>
      <c r="J134" s="232">
        <v>0</v>
      </c>
      <c r="K134" s="232">
        <v>0</v>
      </c>
      <c r="L134" s="232">
        <v>0</v>
      </c>
      <c r="M134" s="232">
        <v>0</v>
      </c>
      <c r="N134" s="232">
        <v>0</v>
      </c>
    </row>
    <row r="135" spans="1:14" ht="10.7" customHeight="1">
      <c r="A135" s="242" t="s">
        <v>96</v>
      </c>
      <c r="B135" s="241" t="s">
        <v>273</v>
      </c>
      <c r="C135" s="231">
        <v>0</v>
      </c>
      <c r="D135" s="232">
        <v>0</v>
      </c>
      <c r="E135" s="232">
        <v>0</v>
      </c>
      <c r="F135" s="232">
        <v>0</v>
      </c>
      <c r="G135" s="232">
        <v>0</v>
      </c>
      <c r="H135" s="232">
        <v>0</v>
      </c>
      <c r="I135" s="232">
        <v>0</v>
      </c>
      <c r="J135" s="232">
        <v>0</v>
      </c>
      <c r="K135" s="232">
        <v>0</v>
      </c>
      <c r="L135" s="232">
        <v>0</v>
      </c>
      <c r="M135" s="232">
        <v>0</v>
      </c>
      <c r="N135" s="232">
        <v>0</v>
      </c>
    </row>
    <row r="136" spans="1:14" ht="10.7" customHeight="1">
      <c r="A136" s="242" t="s">
        <v>97</v>
      </c>
      <c r="B136" s="241" t="s">
        <v>274</v>
      </c>
      <c r="C136" s="231">
        <v>0</v>
      </c>
      <c r="D136" s="232">
        <v>0</v>
      </c>
      <c r="E136" s="232">
        <v>0</v>
      </c>
      <c r="F136" s="232">
        <v>0</v>
      </c>
      <c r="G136" s="232">
        <v>0</v>
      </c>
      <c r="H136" s="232">
        <v>0</v>
      </c>
      <c r="I136" s="232">
        <v>0</v>
      </c>
      <c r="J136" s="232">
        <v>0</v>
      </c>
      <c r="K136" s="232">
        <v>0</v>
      </c>
      <c r="L136" s="232">
        <v>0</v>
      </c>
      <c r="M136" s="232">
        <v>0</v>
      </c>
      <c r="N136" s="232">
        <v>0</v>
      </c>
    </row>
    <row r="137" spans="1:14" ht="10.7" customHeight="1">
      <c r="A137" s="242">
        <v>2</v>
      </c>
      <c r="B137" s="241" t="s">
        <v>316</v>
      </c>
      <c r="C137" s="231">
        <v>0</v>
      </c>
      <c r="D137" s="232">
        <v>0</v>
      </c>
      <c r="E137" s="232">
        <v>0</v>
      </c>
      <c r="F137" s="232">
        <v>0</v>
      </c>
      <c r="G137" s="232">
        <v>0</v>
      </c>
      <c r="H137" s="232">
        <v>0</v>
      </c>
      <c r="I137" s="232">
        <v>0</v>
      </c>
      <c r="J137" s="232">
        <v>0</v>
      </c>
      <c r="K137" s="232">
        <v>0</v>
      </c>
      <c r="L137" s="232">
        <v>0</v>
      </c>
      <c r="M137" s="232">
        <v>0</v>
      </c>
      <c r="N137" s="232">
        <v>0</v>
      </c>
    </row>
    <row r="138" spans="1:14" ht="10.7" customHeight="1">
      <c r="A138" s="242" t="s">
        <v>98</v>
      </c>
      <c r="B138" s="241" t="s">
        <v>28</v>
      </c>
      <c r="C138" s="231">
        <v>0</v>
      </c>
      <c r="D138" s="232">
        <v>0</v>
      </c>
      <c r="E138" s="232">
        <v>0</v>
      </c>
      <c r="F138" s="232">
        <v>0</v>
      </c>
      <c r="G138" s="232">
        <v>0</v>
      </c>
      <c r="H138" s="232">
        <v>0</v>
      </c>
      <c r="I138" s="232">
        <v>0</v>
      </c>
      <c r="J138" s="232">
        <v>0</v>
      </c>
      <c r="K138" s="232">
        <v>0</v>
      </c>
      <c r="L138" s="232">
        <v>0</v>
      </c>
      <c r="M138" s="232">
        <v>0</v>
      </c>
      <c r="N138" s="232">
        <v>0</v>
      </c>
    </row>
    <row r="139" spans="1:14" ht="10.7" customHeight="1">
      <c r="A139" s="242" t="s">
        <v>99</v>
      </c>
      <c r="B139" s="241" t="s">
        <v>27</v>
      </c>
      <c r="C139" s="231">
        <v>0</v>
      </c>
      <c r="D139" s="232">
        <v>0</v>
      </c>
      <c r="E139" s="232">
        <v>0</v>
      </c>
      <c r="F139" s="232">
        <v>0</v>
      </c>
      <c r="G139" s="232">
        <v>0</v>
      </c>
      <c r="H139" s="232">
        <v>0</v>
      </c>
      <c r="I139" s="232">
        <v>0</v>
      </c>
      <c r="J139" s="232">
        <v>0</v>
      </c>
      <c r="K139" s="232">
        <v>0</v>
      </c>
      <c r="L139" s="232">
        <v>0</v>
      </c>
      <c r="M139" s="232">
        <v>0</v>
      </c>
      <c r="N139" s="232">
        <v>0</v>
      </c>
    </row>
    <row r="140" spans="1:14" ht="10.7" customHeight="1">
      <c r="A140" s="242" t="s">
        <v>100</v>
      </c>
      <c r="B140" s="241" t="s">
        <v>275</v>
      </c>
      <c r="C140" s="231">
        <v>0</v>
      </c>
      <c r="D140" s="232">
        <v>0</v>
      </c>
      <c r="E140" s="232">
        <v>0</v>
      </c>
      <c r="F140" s="232">
        <v>0</v>
      </c>
      <c r="G140" s="232">
        <v>0</v>
      </c>
      <c r="H140" s="232">
        <v>0</v>
      </c>
      <c r="I140" s="232">
        <v>0</v>
      </c>
      <c r="J140" s="232">
        <v>0</v>
      </c>
      <c r="K140" s="232">
        <v>0</v>
      </c>
      <c r="L140" s="232">
        <v>0</v>
      </c>
      <c r="M140" s="232">
        <v>0</v>
      </c>
      <c r="N140" s="232">
        <v>0</v>
      </c>
    </row>
    <row r="141" spans="1:14" ht="10.7" customHeight="1">
      <c r="A141" s="242" t="s">
        <v>101</v>
      </c>
      <c r="B141" s="241" t="s">
        <v>137</v>
      </c>
      <c r="C141" s="231">
        <v>0</v>
      </c>
      <c r="D141" s="232">
        <v>0</v>
      </c>
      <c r="E141" s="232">
        <v>0</v>
      </c>
      <c r="F141" s="232">
        <v>0</v>
      </c>
      <c r="G141" s="232">
        <v>0</v>
      </c>
      <c r="H141" s="232">
        <v>0</v>
      </c>
      <c r="I141" s="232">
        <v>0</v>
      </c>
      <c r="J141" s="232">
        <v>0</v>
      </c>
      <c r="K141" s="232">
        <v>0</v>
      </c>
      <c r="L141" s="232">
        <v>0</v>
      </c>
      <c r="M141" s="232">
        <v>0</v>
      </c>
      <c r="N141" s="232">
        <v>0</v>
      </c>
    </row>
    <row r="142" spans="1:14" ht="10.7" customHeight="1">
      <c r="A142" s="242" t="s">
        <v>102</v>
      </c>
      <c r="B142" s="241" t="s">
        <v>139</v>
      </c>
      <c r="C142" s="231">
        <v>0</v>
      </c>
      <c r="D142" s="232">
        <v>0</v>
      </c>
      <c r="E142" s="232">
        <v>0</v>
      </c>
      <c r="F142" s="232">
        <v>0</v>
      </c>
      <c r="G142" s="232">
        <v>0</v>
      </c>
      <c r="H142" s="232">
        <v>0</v>
      </c>
      <c r="I142" s="232">
        <v>0</v>
      </c>
      <c r="J142" s="232">
        <v>0</v>
      </c>
      <c r="K142" s="232">
        <v>0</v>
      </c>
      <c r="L142" s="232">
        <v>0</v>
      </c>
      <c r="M142" s="232">
        <v>0</v>
      </c>
      <c r="N142" s="232">
        <v>0</v>
      </c>
    </row>
    <row r="143" spans="1:14" ht="10.7" customHeight="1">
      <c r="A143" s="242" t="s">
        <v>103</v>
      </c>
      <c r="B143" s="241" t="s">
        <v>276</v>
      </c>
      <c r="C143" s="231">
        <v>0</v>
      </c>
      <c r="D143" s="232">
        <v>0</v>
      </c>
      <c r="E143" s="232">
        <v>0</v>
      </c>
      <c r="F143" s="232">
        <v>0</v>
      </c>
      <c r="G143" s="232">
        <v>0</v>
      </c>
      <c r="H143" s="232">
        <v>0</v>
      </c>
      <c r="I143" s="232">
        <v>0</v>
      </c>
      <c r="J143" s="232">
        <v>0</v>
      </c>
      <c r="K143" s="232">
        <v>0</v>
      </c>
      <c r="L143" s="232">
        <v>0</v>
      </c>
      <c r="M143" s="232">
        <v>0</v>
      </c>
      <c r="N143" s="232">
        <v>0</v>
      </c>
    </row>
    <row r="144" spans="1:14" ht="10.7" customHeight="1">
      <c r="A144" s="242" t="s">
        <v>104</v>
      </c>
      <c r="B144" s="241" t="s">
        <v>277</v>
      </c>
      <c r="C144" s="231">
        <v>0</v>
      </c>
      <c r="D144" s="232">
        <v>0</v>
      </c>
      <c r="E144" s="232">
        <v>0</v>
      </c>
      <c r="F144" s="232">
        <v>0</v>
      </c>
      <c r="G144" s="232">
        <v>0</v>
      </c>
      <c r="H144" s="232">
        <v>0</v>
      </c>
      <c r="I144" s="232">
        <v>0</v>
      </c>
      <c r="J144" s="232">
        <v>0</v>
      </c>
      <c r="K144" s="232">
        <v>0</v>
      </c>
      <c r="L144" s="232">
        <v>0</v>
      </c>
      <c r="M144" s="232">
        <v>0</v>
      </c>
      <c r="N144" s="232">
        <v>0</v>
      </c>
    </row>
    <row r="145" spans="1:14" ht="10.7" customHeight="1">
      <c r="A145" s="242" t="s">
        <v>105</v>
      </c>
      <c r="B145" s="241" t="s">
        <v>274</v>
      </c>
      <c r="C145" s="231">
        <v>0</v>
      </c>
      <c r="D145" s="232">
        <v>0</v>
      </c>
      <c r="E145" s="232">
        <v>0</v>
      </c>
      <c r="F145" s="232">
        <v>0</v>
      </c>
      <c r="G145" s="232">
        <v>0</v>
      </c>
      <c r="H145" s="232">
        <v>0</v>
      </c>
      <c r="I145" s="232">
        <v>0</v>
      </c>
      <c r="J145" s="232">
        <v>0</v>
      </c>
      <c r="K145" s="232">
        <v>0</v>
      </c>
      <c r="L145" s="232">
        <v>0</v>
      </c>
      <c r="M145" s="232">
        <v>0</v>
      </c>
      <c r="N145" s="232">
        <v>0</v>
      </c>
    </row>
    <row r="146" spans="1:14" ht="10.7" customHeight="1">
      <c r="A146" s="242" t="s">
        <v>59</v>
      </c>
      <c r="B146" s="241" t="s">
        <v>67</v>
      </c>
      <c r="C146" s="231">
        <v>0</v>
      </c>
      <c r="D146" s="232">
        <v>0</v>
      </c>
      <c r="E146" s="232">
        <v>0</v>
      </c>
      <c r="F146" s="232">
        <v>0</v>
      </c>
      <c r="G146" s="232">
        <v>0</v>
      </c>
      <c r="H146" s="232">
        <v>0</v>
      </c>
      <c r="I146" s="232">
        <v>0</v>
      </c>
      <c r="J146" s="232">
        <v>0</v>
      </c>
      <c r="K146" s="232">
        <v>0</v>
      </c>
      <c r="L146" s="232">
        <v>0</v>
      </c>
      <c r="M146" s="232">
        <v>0</v>
      </c>
      <c r="N146" s="232">
        <v>0</v>
      </c>
    </row>
    <row r="147" spans="1:14" ht="10.7" customHeight="1">
      <c r="A147" s="242">
        <v>1</v>
      </c>
      <c r="B147" s="241" t="s">
        <v>278</v>
      </c>
      <c r="C147" s="231">
        <v>0</v>
      </c>
      <c r="D147" s="232">
        <v>0</v>
      </c>
      <c r="E147" s="232">
        <v>0</v>
      </c>
      <c r="F147" s="232">
        <v>0</v>
      </c>
      <c r="G147" s="232">
        <v>0</v>
      </c>
      <c r="H147" s="232">
        <v>0</v>
      </c>
      <c r="I147" s="232">
        <v>0</v>
      </c>
      <c r="J147" s="232">
        <v>0</v>
      </c>
      <c r="K147" s="232">
        <v>0</v>
      </c>
      <c r="L147" s="232">
        <v>0</v>
      </c>
      <c r="M147" s="232">
        <v>0</v>
      </c>
      <c r="N147" s="232">
        <v>0</v>
      </c>
    </row>
    <row r="148" spans="1:14" ht="10.7" customHeight="1">
      <c r="A148" s="242" t="s">
        <v>89</v>
      </c>
      <c r="B148" s="241" t="s">
        <v>74</v>
      </c>
      <c r="C148" s="231">
        <v>0</v>
      </c>
      <c r="D148" s="232">
        <v>0</v>
      </c>
      <c r="E148" s="232">
        <v>0</v>
      </c>
      <c r="F148" s="232">
        <v>0</v>
      </c>
      <c r="G148" s="232">
        <v>0</v>
      </c>
      <c r="H148" s="232">
        <v>0</v>
      </c>
      <c r="I148" s="232">
        <v>0</v>
      </c>
      <c r="J148" s="232">
        <v>0</v>
      </c>
      <c r="K148" s="232">
        <v>0</v>
      </c>
      <c r="L148" s="232">
        <v>0</v>
      </c>
      <c r="M148" s="232">
        <v>0</v>
      </c>
      <c r="N148" s="232">
        <v>0</v>
      </c>
    </row>
    <row r="149" spans="1:14" ht="10.7" customHeight="1">
      <c r="A149" s="242" t="s">
        <v>91</v>
      </c>
      <c r="B149" s="241" t="s">
        <v>73</v>
      </c>
      <c r="C149" s="231">
        <v>0</v>
      </c>
      <c r="D149" s="232">
        <v>0</v>
      </c>
      <c r="E149" s="232">
        <v>0</v>
      </c>
      <c r="F149" s="232">
        <v>0</v>
      </c>
      <c r="G149" s="232">
        <v>0</v>
      </c>
      <c r="H149" s="232">
        <v>0</v>
      </c>
      <c r="I149" s="232">
        <v>0</v>
      </c>
      <c r="J149" s="232">
        <v>0</v>
      </c>
      <c r="K149" s="232">
        <v>0</v>
      </c>
      <c r="L149" s="232">
        <v>0</v>
      </c>
      <c r="M149" s="232">
        <v>0</v>
      </c>
      <c r="N149" s="232">
        <v>0</v>
      </c>
    </row>
    <row r="150" spans="1:14" ht="10.7" customHeight="1">
      <c r="A150" s="242" t="s">
        <v>92</v>
      </c>
      <c r="B150" s="241" t="s">
        <v>140</v>
      </c>
      <c r="C150" s="231">
        <v>0</v>
      </c>
      <c r="D150" s="232">
        <v>0</v>
      </c>
      <c r="E150" s="232">
        <v>0</v>
      </c>
      <c r="F150" s="232">
        <v>0</v>
      </c>
      <c r="G150" s="232">
        <v>0</v>
      </c>
      <c r="H150" s="232">
        <v>0</v>
      </c>
      <c r="I150" s="232">
        <v>0</v>
      </c>
      <c r="J150" s="232">
        <v>0</v>
      </c>
      <c r="K150" s="232">
        <v>0</v>
      </c>
      <c r="L150" s="232">
        <v>0</v>
      </c>
      <c r="M150" s="232">
        <v>0</v>
      </c>
      <c r="N150" s="232">
        <v>0</v>
      </c>
    </row>
    <row r="151" spans="1:14" ht="10.7" customHeight="1">
      <c r="A151" s="242" t="s">
        <v>93</v>
      </c>
      <c r="B151" s="241" t="s">
        <v>141</v>
      </c>
      <c r="C151" s="231">
        <v>0</v>
      </c>
      <c r="D151" s="232">
        <v>0</v>
      </c>
      <c r="E151" s="232">
        <v>0</v>
      </c>
      <c r="F151" s="232">
        <v>0</v>
      </c>
      <c r="G151" s="232">
        <v>0</v>
      </c>
      <c r="H151" s="232">
        <v>0</v>
      </c>
      <c r="I151" s="232">
        <v>0</v>
      </c>
      <c r="J151" s="232">
        <v>0</v>
      </c>
      <c r="K151" s="232">
        <v>0</v>
      </c>
      <c r="L151" s="232">
        <v>0</v>
      </c>
      <c r="M151" s="232">
        <v>0</v>
      </c>
      <c r="N151" s="232">
        <v>0</v>
      </c>
    </row>
    <row r="152" spans="1:14" ht="10.7" customHeight="1">
      <c r="A152" s="242" t="s">
        <v>94</v>
      </c>
      <c r="B152" s="241" t="s">
        <v>142</v>
      </c>
      <c r="C152" s="231">
        <v>0</v>
      </c>
      <c r="D152" s="232">
        <v>0</v>
      </c>
      <c r="E152" s="232">
        <v>0</v>
      </c>
      <c r="F152" s="232">
        <v>0</v>
      </c>
      <c r="G152" s="232">
        <v>0</v>
      </c>
      <c r="H152" s="232">
        <v>0</v>
      </c>
      <c r="I152" s="232">
        <v>0</v>
      </c>
      <c r="J152" s="232">
        <v>0</v>
      </c>
      <c r="K152" s="232">
        <v>0</v>
      </c>
      <c r="L152" s="232">
        <v>0</v>
      </c>
      <c r="M152" s="232">
        <v>0</v>
      </c>
      <c r="N152" s="232">
        <v>0</v>
      </c>
    </row>
    <row r="153" spans="1:14" ht="10.7" customHeight="1">
      <c r="A153" s="240"/>
      <c r="B153" s="241" t="s">
        <v>279</v>
      </c>
      <c r="C153" s="231">
        <v>0</v>
      </c>
      <c r="D153" s="232">
        <v>0</v>
      </c>
      <c r="E153" s="232">
        <v>0</v>
      </c>
      <c r="F153" s="232">
        <v>0</v>
      </c>
      <c r="G153" s="232">
        <v>0</v>
      </c>
      <c r="H153" s="232">
        <v>0</v>
      </c>
      <c r="I153" s="232">
        <v>0</v>
      </c>
      <c r="J153" s="232">
        <v>0</v>
      </c>
      <c r="K153" s="232">
        <v>0</v>
      </c>
      <c r="L153" s="232">
        <v>0</v>
      </c>
      <c r="M153" s="232">
        <v>0</v>
      </c>
      <c r="N153" s="232">
        <v>0</v>
      </c>
    </row>
    <row r="154" spans="1:14" ht="10.7" customHeight="1">
      <c r="A154" s="240"/>
      <c r="B154" s="241" t="s">
        <v>280</v>
      </c>
      <c r="C154" s="231">
        <v>0</v>
      </c>
      <c r="D154" s="232">
        <v>0</v>
      </c>
      <c r="E154" s="232">
        <v>0</v>
      </c>
      <c r="F154" s="232">
        <v>0</v>
      </c>
      <c r="G154" s="232">
        <v>0</v>
      </c>
      <c r="H154" s="232">
        <v>0</v>
      </c>
      <c r="I154" s="232">
        <v>0</v>
      </c>
      <c r="J154" s="232">
        <v>0</v>
      </c>
      <c r="K154" s="232">
        <v>0</v>
      </c>
      <c r="L154" s="232">
        <v>0</v>
      </c>
      <c r="M154" s="232">
        <v>0</v>
      </c>
      <c r="N154" s="232">
        <v>0</v>
      </c>
    </row>
    <row r="155" spans="1:14" ht="10.7" customHeight="1">
      <c r="A155" s="240"/>
      <c r="B155" s="241" t="s">
        <v>281</v>
      </c>
      <c r="C155" s="231">
        <v>0</v>
      </c>
      <c r="D155" s="232">
        <v>0</v>
      </c>
      <c r="E155" s="232">
        <v>0</v>
      </c>
      <c r="F155" s="232">
        <v>0</v>
      </c>
      <c r="G155" s="232">
        <v>0</v>
      </c>
      <c r="H155" s="232">
        <v>0</v>
      </c>
      <c r="I155" s="232">
        <v>0</v>
      </c>
      <c r="J155" s="232">
        <v>0</v>
      </c>
      <c r="K155" s="232">
        <v>0</v>
      </c>
      <c r="L155" s="232">
        <v>0</v>
      </c>
      <c r="M155" s="232">
        <v>0</v>
      </c>
      <c r="N155" s="232">
        <v>0</v>
      </c>
    </row>
    <row r="156" spans="1:14" ht="10.7" customHeight="1">
      <c r="A156" s="240"/>
      <c r="B156" s="241" t="s">
        <v>282</v>
      </c>
      <c r="C156" s="231">
        <v>0</v>
      </c>
      <c r="D156" s="232">
        <v>0</v>
      </c>
      <c r="E156" s="232">
        <v>0</v>
      </c>
      <c r="F156" s="232">
        <v>0</v>
      </c>
      <c r="G156" s="232">
        <v>0</v>
      </c>
      <c r="H156" s="232">
        <v>0</v>
      </c>
      <c r="I156" s="232">
        <v>0</v>
      </c>
      <c r="J156" s="232">
        <v>0</v>
      </c>
      <c r="K156" s="232">
        <v>0</v>
      </c>
      <c r="L156" s="232">
        <v>0</v>
      </c>
      <c r="M156" s="232">
        <v>0</v>
      </c>
      <c r="N156" s="232">
        <v>0</v>
      </c>
    </row>
    <row r="157" spans="1:14" ht="10.7" customHeight="1">
      <c r="A157" s="242" t="s">
        <v>95</v>
      </c>
      <c r="B157" s="241" t="s">
        <v>283</v>
      </c>
      <c r="C157" s="231">
        <v>0</v>
      </c>
      <c r="D157" s="232">
        <v>0</v>
      </c>
      <c r="E157" s="232">
        <v>0</v>
      </c>
      <c r="F157" s="232">
        <v>0</v>
      </c>
      <c r="G157" s="232">
        <v>0</v>
      </c>
      <c r="H157" s="232">
        <v>0</v>
      </c>
      <c r="I157" s="232">
        <v>0</v>
      </c>
      <c r="J157" s="232">
        <v>0</v>
      </c>
      <c r="K157" s="232">
        <v>0</v>
      </c>
      <c r="L157" s="232">
        <v>0</v>
      </c>
      <c r="M157" s="232">
        <v>0</v>
      </c>
      <c r="N157" s="232">
        <v>0</v>
      </c>
    </row>
    <row r="158" spans="1:14" ht="10.7" customHeight="1">
      <c r="A158" s="242" t="s">
        <v>96</v>
      </c>
      <c r="B158" s="241" t="s">
        <v>34</v>
      </c>
      <c r="C158" s="231">
        <v>0</v>
      </c>
      <c r="D158" s="232">
        <v>0</v>
      </c>
      <c r="E158" s="232">
        <v>0</v>
      </c>
      <c r="F158" s="232">
        <v>0</v>
      </c>
      <c r="G158" s="232">
        <v>0</v>
      </c>
      <c r="H158" s="232">
        <v>0</v>
      </c>
      <c r="I158" s="232">
        <v>0</v>
      </c>
      <c r="J158" s="232">
        <v>0</v>
      </c>
      <c r="K158" s="232">
        <v>0</v>
      </c>
      <c r="L158" s="232">
        <v>0</v>
      </c>
      <c r="M158" s="232">
        <v>0</v>
      </c>
      <c r="N158" s="232">
        <v>0</v>
      </c>
    </row>
    <row r="159" spans="1:14" ht="10.7" customHeight="1">
      <c r="A159" s="242">
        <v>2</v>
      </c>
      <c r="B159" s="241" t="s">
        <v>71</v>
      </c>
      <c r="C159" s="231">
        <v>0</v>
      </c>
      <c r="D159" s="232">
        <v>0</v>
      </c>
      <c r="E159" s="232">
        <v>0</v>
      </c>
      <c r="F159" s="232">
        <v>0</v>
      </c>
      <c r="G159" s="232">
        <v>0</v>
      </c>
      <c r="H159" s="232">
        <v>0</v>
      </c>
      <c r="I159" s="232">
        <v>0</v>
      </c>
      <c r="J159" s="232">
        <v>0</v>
      </c>
      <c r="K159" s="232">
        <v>0</v>
      </c>
      <c r="L159" s="232">
        <v>0</v>
      </c>
      <c r="M159" s="232">
        <v>0</v>
      </c>
      <c r="N159" s="232">
        <v>0</v>
      </c>
    </row>
    <row r="160" spans="1:14" ht="10.7" customHeight="1">
      <c r="A160" s="242" t="s">
        <v>60</v>
      </c>
      <c r="B160" s="241" t="s">
        <v>284</v>
      </c>
      <c r="C160" s="231">
        <v>0</v>
      </c>
      <c r="D160" s="232">
        <v>0</v>
      </c>
      <c r="E160" s="232">
        <v>0</v>
      </c>
      <c r="F160" s="232">
        <v>0</v>
      </c>
      <c r="G160" s="232">
        <v>0</v>
      </c>
      <c r="H160" s="232">
        <v>0</v>
      </c>
      <c r="I160" s="232">
        <v>0</v>
      </c>
      <c r="J160" s="232">
        <v>0</v>
      </c>
      <c r="K160" s="232">
        <v>0</v>
      </c>
      <c r="L160" s="232">
        <v>0</v>
      </c>
      <c r="M160" s="232">
        <v>0</v>
      </c>
      <c r="N160" s="232">
        <v>0</v>
      </c>
    </row>
    <row r="161" spans="1:14" ht="10.7" customHeight="1">
      <c r="A161" s="242" t="s">
        <v>61</v>
      </c>
      <c r="B161" s="241" t="s">
        <v>174</v>
      </c>
      <c r="C161" s="231">
        <v>0</v>
      </c>
      <c r="D161" s="232">
        <v>0</v>
      </c>
      <c r="E161" s="232">
        <v>0</v>
      </c>
      <c r="F161" s="232">
        <v>0</v>
      </c>
      <c r="G161" s="232">
        <v>0</v>
      </c>
      <c r="H161" s="232">
        <v>0</v>
      </c>
      <c r="I161" s="232">
        <v>0</v>
      </c>
      <c r="J161" s="232">
        <v>0</v>
      </c>
      <c r="K161" s="232">
        <v>0</v>
      </c>
      <c r="L161" s="232">
        <v>0</v>
      </c>
      <c r="M161" s="232">
        <v>0</v>
      </c>
      <c r="N161" s="232">
        <v>0</v>
      </c>
    </row>
    <row r="162" spans="1:14" ht="10.7" customHeight="1">
      <c r="A162" s="242">
        <v>1</v>
      </c>
      <c r="B162" s="241" t="s">
        <v>143</v>
      </c>
      <c r="C162" s="231">
        <v>0</v>
      </c>
      <c r="D162" s="232">
        <v>0</v>
      </c>
      <c r="E162" s="232">
        <v>0</v>
      </c>
      <c r="F162" s="232">
        <v>0</v>
      </c>
      <c r="G162" s="232">
        <v>0</v>
      </c>
      <c r="H162" s="232">
        <v>0</v>
      </c>
      <c r="I162" s="232">
        <v>0</v>
      </c>
      <c r="J162" s="232">
        <v>0</v>
      </c>
      <c r="K162" s="232">
        <v>0</v>
      </c>
      <c r="L162" s="232">
        <v>0</v>
      </c>
      <c r="M162" s="232">
        <v>0</v>
      </c>
      <c r="N162" s="232">
        <v>0</v>
      </c>
    </row>
    <row r="163" spans="1:14" ht="10.7" customHeight="1">
      <c r="A163" s="242">
        <v>2</v>
      </c>
      <c r="B163" s="241" t="s">
        <v>144</v>
      </c>
      <c r="C163" s="231">
        <v>0</v>
      </c>
      <c r="D163" s="232">
        <v>0</v>
      </c>
      <c r="E163" s="232">
        <v>0</v>
      </c>
      <c r="F163" s="232">
        <v>0</v>
      </c>
      <c r="G163" s="232">
        <v>0</v>
      </c>
      <c r="H163" s="232">
        <v>0</v>
      </c>
      <c r="I163" s="232">
        <v>0</v>
      </c>
      <c r="J163" s="232">
        <v>0</v>
      </c>
      <c r="K163" s="232">
        <v>0</v>
      </c>
      <c r="L163" s="232">
        <v>0</v>
      </c>
      <c r="M163" s="232">
        <v>0</v>
      </c>
      <c r="N163" s="232">
        <v>0</v>
      </c>
    </row>
    <row r="164" spans="1:14" ht="10.7" customHeight="1">
      <c r="A164" s="242" t="s">
        <v>63</v>
      </c>
      <c r="B164" s="241" t="s">
        <v>285</v>
      </c>
      <c r="C164" s="231">
        <v>0</v>
      </c>
      <c r="D164" s="232">
        <v>0</v>
      </c>
      <c r="E164" s="232">
        <v>0</v>
      </c>
      <c r="F164" s="232">
        <v>0</v>
      </c>
      <c r="G164" s="232">
        <v>0</v>
      </c>
      <c r="H164" s="232">
        <v>0</v>
      </c>
      <c r="I164" s="232">
        <v>0</v>
      </c>
      <c r="J164" s="232">
        <v>0</v>
      </c>
      <c r="K164" s="232">
        <v>0</v>
      </c>
      <c r="L164" s="232">
        <v>0</v>
      </c>
      <c r="M164" s="232">
        <v>0</v>
      </c>
      <c r="N164" s="232">
        <v>0</v>
      </c>
    </row>
    <row r="165" spans="1:14" ht="10.7" customHeight="1">
      <c r="A165" s="242">
        <v>1</v>
      </c>
      <c r="B165" s="241" t="s">
        <v>286</v>
      </c>
      <c r="C165" s="231">
        <v>0</v>
      </c>
      <c r="D165" s="232">
        <v>0</v>
      </c>
      <c r="E165" s="232">
        <v>0</v>
      </c>
      <c r="F165" s="232">
        <v>0</v>
      </c>
      <c r="G165" s="232">
        <v>0</v>
      </c>
      <c r="H165" s="232">
        <v>0</v>
      </c>
      <c r="I165" s="232">
        <v>0</v>
      </c>
      <c r="J165" s="232">
        <v>0</v>
      </c>
      <c r="K165" s="232">
        <v>0</v>
      </c>
      <c r="L165" s="232">
        <v>0</v>
      </c>
      <c r="M165" s="232">
        <v>0</v>
      </c>
      <c r="N165" s="232">
        <v>0</v>
      </c>
    </row>
    <row r="166" spans="1:14" ht="10.7" customHeight="1">
      <c r="A166" s="242" t="s">
        <v>89</v>
      </c>
      <c r="B166" s="241" t="s">
        <v>145</v>
      </c>
      <c r="C166" s="231">
        <v>0</v>
      </c>
      <c r="D166" s="232">
        <v>0</v>
      </c>
      <c r="E166" s="232">
        <v>0</v>
      </c>
      <c r="F166" s="232">
        <v>0</v>
      </c>
      <c r="G166" s="232">
        <v>0</v>
      </c>
      <c r="H166" s="232">
        <v>0</v>
      </c>
      <c r="I166" s="232">
        <v>0</v>
      </c>
      <c r="J166" s="232">
        <v>0</v>
      </c>
      <c r="K166" s="232">
        <v>0</v>
      </c>
      <c r="L166" s="232">
        <v>0</v>
      </c>
      <c r="M166" s="232">
        <v>0</v>
      </c>
      <c r="N166" s="232">
        <v>0</v>
      </c>
    </row>
    <row r="167" spans="1:14" ht="10.7" customHeight="1">
      <c r="A167" s="242" t="s">
        <v>91</v>
      </c>
      <c r="B167" s="241" t="s">
        <v>146</v>
      </c>
      <c r="C167" s="231">
        <v>0</v>
      </c>
      <c r="D167" s="232">
        <v>0</v>
      </c>
      <c r="E167" s="232">
        <v>0</v>
      </c>
      <c r="F167" s="232">
        <v>0</v>
      </c>
      <c r="G167" s="232">
        <v>0</v>
      </c>
      <c r="H167" s="232">
        <v>0</v>
      </c>
      <c r="I167" s="232">
        <v>0</v>
      </c>
      <c r="J167" s="232">
        <v>0</v>
      </c>
      <c r="K167" s="232">
        <v>0</v>
      </c>
      <c r="L167" s="232">
        <v>0</v>
      </c>
      <c r="M167" s="232">
        <v>0</v>
      </c>
      <c r="N167" s="232">
        <v>0</v>
      </c>
    </row>
    <row r="168" spans="1:14" ht="10.7" customHeight="1">
      <c r="A168" s="242">
        <v>2</v>
      </c>
      <c r="B168" s="241" t="s">
        <v>147</v>
      </c>
      <c r="C168" s="231">
        <v>0</v>
      </c>
      <c r="D168" s="232">
        <v>0</v>
      </c>
      <c r="E168" s="232">
        <v>0</v>
      </c>
      <c r="F168" s="232">
        <v>0</v>
      </c>
      <c r="G168" s="232">
        <v>0</v>
      </c>
      <c r="H168" s="232">
        <v>0</v>
      </c>
      <c r="I168" s="232">
        <v>0</v>
      </c>
      <c r="J168" s="232">
        <v>0</v>
      </c>
      <c r="K168" s="232">
        <v>0</v>
      </c>
      <c r="L168" s="232">
        <v>0</v>
      </c>
      <c r="M168" s="232">
        <v>0</v>
      </c>
      <c r="N168" s="232">
        <v>0</v>
      </c>
    </row>
    <row r="169" spans="1:14" ht="10.7" customHeight="1">
      <c r="A169" s="242" t="s">
        <v>148</v>
      </c>
      <c r="B169" s="241" t="s">
        <v>149</v>
      </c>
      <c r="C169" s="231">
        <v>0</v>
      </c>
      <c r="D169" s="232">
        <v>0</v>
      </c>
      <c r="E169" s="232">
        <v>0</v>
      </c>
      <c r="F169" s="232">
        <v>0</v>
      </c>
      <c r="G169" s="232">
        <v>0</v>
      </c>
      <c r="H169" s="232">
        <v>0</v>
      </c>
      <c r="I169" s="232">
        <v>0</v>
      </c>
      <c r="J169" s="232">
        <v>0</v>
      </c>
      <c r="K169" s="232">
        <v>0</v>
      </c>
      <c r="L169" s="232">
        <v>0</v>
      </c>
      <c r="M169" s="232">
        <v>0</v>
      </c>
      <c r="N169" s="232">
        <v>0</v>
      </c>
    </row>
    <row r="170" spans="1:14" ht="10.7" customHeight="1">
      <c r="A170" s="242" t="s">
        <v>150</v>
      </c>
      <c r="B170" s="241" t="s">
        <v>287</v>
      </c>
      <c r="C170" s="231">
        <v>0</v>
      </c>
      <c r="D170" s="232">
        <v>0</v>
      </c>
      <c r="E170" s="232">
        <v>0</v>
      </c>
      <c r="F170" s="232">
        <v>0</v>
      </c>
      <c r="G170" s="232">
        <v>0</v>
      </c>
      <c r="H170" s="232">
        <v>0</v>
      </c>
      <c r="I170" s="232">
        <v>0</v>
      </c>
      <c r="J170" s="232">
        <v>0</v>
      </c>
      <c r="K170" s="232">
        <v>0</v>
      </c>
      <c r="L170" s="232">
        <v>0</v>
      </c>
      <c r="M170" s="232">
        <v>0</v>
      </c>
      <c r="N170" s="232">
        <v>0</v>
      </c>
    </row>
    <row r="171" spans="1:14" ht="10.7" customHeight="1">
      <c r="A171" s="240"/>
      <c r="B171" s="241" t="s">
        <v>288</v>
      </c>
      <c r="C171" s="231">
        <v>0</v>
      </c>
      <c r="D171" s="232">
        <v>0</v>
      </c>
      <c r="E171" s="232">
        <v>0</v>
      </c>
      <c r="F171" s="232">
        <v>0</v>
      </c>
      <c r="G171" s="232">
        <v>0</v>
      </c>
      <c r="H171" s="232">
        <v>0</v>
      </c>
      <c r="I171" s="232">
        <v>0</v>
      </c>
      <c r="J171" s="232">
        <v>0</v>
      </c>
      <c r="K171" s="232">
        <v>0</v>
      </c>
      <c r="L171" s="232">
        <v>0</v>
      </c>
      <c r="M171" s="232">
        <v>0</v>
      </c>
      <c r="N171" s="232">
        <v>0</v>
      </c>
    </row>
    <row r="172" spans="1:14" ht="10.7" customHeight="1">
      <c r="A172" s="242" t="s">
        <v>57</v>
      </c>
      <c r="B172" s="241" t="s">
        <v>153</v>
      </c>
      <c r="C172" s="231">
        <v>0</v>
      </c>
      <c r="D172" s="232">
        <v>0</v>
      </c>
      <c r="E172" s="232">
        <v>0</v>
      </c>
      <c r="F172" s="232">
        <v>0</v>
      </c>
      <c r="G172" s="232">
        <v>0</v>
      </c>
      <c r="H172" s="232">
        <v>0</v>
      </c>
      <c r="I172" s="232">
        <v>0</v>
      </c>
      <c r="J172" s="232">
        <v>0</v>
      </c>
      <c r="K172" s="232">
        <v>0</v>
      </c>
      <c r="L172" s="232">
        <v>0</v>
      </c>
      <c r="M172" s="232">
        <v>0</v>
      </c>
      <c r="N172" s="232">
        <v>0</v>
      </c>
    </row>
    <row r="173" spans="1:14" ht="10.7" customHeight="1">
      <c r="A173" s="242" t="s">
        <v>24</v>
      </c>
      <c r="B173" s="241" t="s">
        <v>289</v>
      </c>
      <c r="C173" s="231">
        <v>0</v>
      </c>
      <c r="D173" s="232">
        <v>0</v>
      </c>
      <c r="E173" s="232">
        <v>0</v>
      </c>
      <c r="F173" s="232">
        <v>0</v>
      </c>
      <c r="G173" s="232">
        <v>0</v>
      </c>
      <c r="H173" s="232">
        <v>0</v>
      </c>
      <c r="I173" s="232">
        <v>0</v>
      </c>
      <c r="J173" s="232">
        <v>0</v>
      </c>
      <c r="K173" s="232">
        <v>0</v>
      </c>
      <c r="L173" s="232">
        <v>0</v>
      </c>
      <c r="M173" s="232">
        <v>0</v>
      </c>
      <c r="N173" s="232">
        <v>0</v>
      </c>
    </row>
    <row r="174" spans="1:14" ht="10.7" customHeight="1">
      <c r="A174" s="240"/>
      <c r="B174" s="241" t="s">
        <v>290</v>
      </c>
      <c r="C174" s="231">
        <v>0</v>
      </c>
      <c r="D174" s="232">
        <v>0</v>
      </c>
      <c r="E174" s="232">
        <v>0</v>
      </c>
      <c r="F174" s="232">
        <v>0</v>
      </c>
      <c r="G174" s="232">
        <v>0</v>
      </c>
      <c r="H174" s="232">
        <v>0</v>
      </c>
      <c r="I174" s="232">
        <v>0</v>
      </c>
      <c r="J174" s="232">
        <v>0</v>
      </c>
      <c r="K174" s="232">
        <v>0</v>
      </c>
      <c r="L174" s="232">
        <v>0</v>
      </c>
      <c r="M174" s="232">
        <v>0</v>
      </c>
      <c r="N174" s="232">
        <v>0</v>
      </c>
    </row>
    <row r="175" spans="1:14" ht="10.7" customHeight="1">
      <c r="A175" s="242" t="s">
        <v>55</v>
      </c>
      <c r="B175" s="241" t="s">
        <v>550</v>
      </c>
      <c r="C175" s="231">
        <v>0</v>
      </c>
      <c r="D175" s="232">
        <v>0</v>
      </c>
      <c r="E175" s="232">
        <v>0</v>
      </c>
      <c r="F175" s="232">
        <v>0</v>
      </c>
      <c r="G175" s="232">
        <v>0</v>
      </c>
      <c r="H175" s="232">
        <v>0</v>
      </c>
      <c r="I175" s="232">
        <v>0</v>
      </c>
      <c r="J175" s="232">
        <v>0</v>
      </c>
      <c r="K175" s="232">
        <v>0</v>
      </c>
      <c r="L175" s="232">
        <v>0</v>
      </c>
      <c r="M175" s="232">
        <v>0</v>
      </c>
      <c r="N175" s="232">
        <v>0</v>
      </c>
    </row>
    <row r="176" spans="1:14" ht="10.7" customHeight="1">
      <c r="A176" s="242" t="s">
        <v>59</v>
      </c>
      <c r="B176" s="241" t="s">
        <v>154</v>
      </c>
      <c r="C176" s="231">
        <v>0</v>
      </c>
      <c r="D176" s="232">
        <v>0</v>
      </c>
      <c r="E176" s="232">
        <v>0</v>
      </c>
      <c r="F176" s="232">
        <v>0</v>
      </c>
      <c r="G176" s="232">
        <v>0</v>
      </c>
      <c r="H176" s="232">
        <v>0</v>
      </c>
      <c r="I176" s="232">
        <v>0</v>
      </c>
      <c r="J176" s="232">
        <v>0</v>
      </c>
      <c r="K176" s="232">
        <v>0</v>
      </c>
      <c r="L176" s="232">
        <v>0</v>
      </c>
      <c r="M176" s="232">
        <v>0</v>
      </c>
      <c r="N176" s="232">
        <v>0</v>
      </c>
    </row>
    <row r="177" spans="1:14" ht="10.7" customHeight="1">
      <c r="A177" s="242">
        <v>1</v>
      </c>
      <c r="B177" s="241" t="s">
        <v>292</v>
      </c>
      <c r="C177" s="231">
        <v>0</v>
      </c>
      <c r="D177" s="232">
        <v>0</v>
      </c>
      <c r="E177" s="232">
        <v>0</v>
      </c>
      <c r="F177" s="232">
        <v>0</v>
      </c>
      <c r="G177" s="232">
        <v>0</v>
      </c>
      <c r="H177" s="232">
        <v>0</v>
      </c>
      <c r="I177" s="232">
        <v>0</v>
      </c>
      <c r="J177" s="232">
        <v>0</v>
      </c>
      <c r="K177" s="232">
        <v>0</v>
      </c>
      <c r="L177" s="232">
        <v>0</v>
      </c>
      <c r="M177" s="232">
        <v>0</v>
      </c>
      <c r="N177" s="232">
        <v>0</v>
      </c>
    </row>
    <row r="178" spans="1:14" ht="10.7" customHeight="1">
      <c r="A178" s="242">
        <v>2</v>
      </c>
      <c r="B178" s="241" t="s">
        <v>155</v>
      </c>
      <c r="C178" s="231">
        <v>0</v>
      </c>
      <c r="D178" s="232">
        <v>0</v>
      </c>
      <c r="E178" s="232">
        <v>0</v>
      </c>
      <c r="F178" s="232">
        <v>0</v>
      </c>
      <c r="G178" s="232">
        <v>0</v>
      </c>
      <c r="H178" s="232">
        <v>0</v>
      </c>
      <c r="I178" s="232">
        <v>0</v>
      </c>
      <c r="J178" s="232">
        <v>0</v>
      </c>
      <c r="K178" s="232">
        <v>0</v>
      </c>
      <c r="L178" s="232">
        <v>0</v>
      </c>
      <c r="M178" s="232">
        <v>0</v>
      </c>
      <c r="N178" s="232">
        <v>0</v>
      </c>
    </row>
    <row r="179" spans="1:14" ht="10.7" customHeight="1">
      <c r="A179" s="242" t="s">
        <v>58</v>
      </c>
      <c r="B179" s="241" t="s">
        <v>156</v>
      </c>
      <c r="C179" s="231">
        <v>23456291750</v>
      </c>
      <c r="D179" s="232">
        <v>0</v>
      </c>
      <c r="E179" s="232">
        <v>23456291750</v>
      </c>
      <c r="F179" s="232">
        <v>0</v>
      </c>
      <c r="G179" s="232">
        <v>19000000000</v>
      </c>
      <c r="H179" s="232">
        <v>4456291750</v>
      </c>
      <c r="I179" s="232">
        <v>85889838400</v>
      </c>
      <c r="J179" s="232">
        <v>0</v>
      </c>
      <c r="K179" s="232">
        <v>85889838400</v>
      </c>
      <c r="L179" s="232">
        <v>0</v>
      </c>
      <c r="M179" s="232">
        <v>72777000000</v>
      </c>
      <c r="N179" s="232">
        <v>13112838400</v>
      </c>
    </row>
    <row r="180" spans="1:14" ht="10.7" customHeight="1">
      <c r="A180" s="242" t="s">
        <v>24</v>
      </c>
      <c r="B180" s="241" t="s">
        <v>157</v>
      </c>
      <c r="C180" s="231">
        <v>23456291750</v>
      </c>
      <c r="D180" s="232">
        <v>0</v>
      </c>
      <c r="E180" s="232">
        <v>23456291750</v>
      </c>
      <c r="F180" s="232">
        <v>0</v>
      </c>
      <c r="G180" s="232">
        <v>19000000000</v>
      </c>
      <c r="H180" s="232">
        <v>4456291750</v>
      </c>
      <c r="I180" s="232">
        <v>85889838400</v>
      </c>
      <c r="J180" s="232">
        <v>0</v>
      </c>
      <c r="K180" s="232">
        <v>85889838400</v>
      </c>
      <c r="L180" s="232">
        <v>0</v>
      </c>
      <c r="M180" s="232">
        <v>72777000000</v>
      </c>
      <c r="N180" s="232">
        <v>13112838400</v>
      </c>
    </row>
    <row r="181" spans="1:14" ht="10.7" customHeight="1">
      <c r="A181" s="242">
        <v>1</v>
      </c>
      <c r="B181" s="241" t="s">
        <v>158</v>
      </c>
      <c r="C181" s="231">
        <v>22230333000</v>
      </c>
      <c r="D181" s="232">
        <v>0</v>
      </c>
      <c r="E181" s="232">
        <v>22230333000</v>
      </c>
      <c r="F181" s="232">
        <v>0</v>
      </c>
      <c r="G181" s="232">
        <v>19000000000</v>
      </c>
      <c r="H181" s="232">
        <v>3230333000</v>
      </c>
      <c r="I181" s="232">
        <v>73302159000</v>
      </c>
      <c r="J181" s="232">
        <v>0</v>
      </c>
      <c r="K181" s="232">
        <v>73302159000</v>
      </c>
      <c r="L181" s="232">
        <v>0</v>
      </c>
      <c r="M181" s="232">
        <v>63000000000</v>
      </c>
      <c r="N181" s="232">
        <v>10302159000</v>
      </c>
    </row>
    <row r="182" spans="1:14" ht="10.7" customHeight="1">
      <c r="A182" s="242">
        <v>2</v>
      </c>
      <c r="B182" s="241" t="s">
        <v>159</v>
      </c>
      <c r="C182" s="231">
        <v>1225958750</v>
      </c>
      <c r="D182" s="232">
        <v>0</v>
      </c>
      <c r="E182" s="232">
        <v>1225958750</v>
      </c>
      <c r="F182" s="232">
        <v>0</v>
      </c>
      <c r="G182" s="232">
        <v>0</v>
      </c>
      <c r="H182" s="232">
        <v>1225958750</v>
      </c>
      <c r="I182" s="232">
        <v>12587679400</v>
      </c>
      <c r="J182" s="232">
        <v>0</v>
      </c>
      <c r="K182" s="232">
        <v>12587679400</v>
      </c>
      <c r="L182" s="232">
        <v>0</v>
      </c>
      <c r="M182" s="232">
        <v>9777000000</v>
      </c>
      <c r="N182" s="232">
        <v>2810679400</v>
      </c>
    </row>
    <row r="183" spans="1:14" ht="10.7" customHeight="1">
      <c r="A183" s="242" t="s">
        <v>98</v>
      </c>
      <c r="B183" s="241" t="s">
        <v>160</v>
      </c>
      <c r="C183" s="231">
        <v>1225958750</v>
      </c>
      <c r="D183" s="232">
        <v>0</v>
      </c>
      <c r="E183" s="232">
        <v>1225958750</v>
      </c>
      <c r="F183" s="232">
        <v>0</v>
      </c>
      <c r="G183" s="232">
        <v>0</v>
      </c>
      <c r="H183" s="232">
        <v>1225958750</v>
      </c>
      <c r="I183" s="232">
        <v>12587679400</v>
      </c>
      <c r="J183" s="232">
        <v>0</v>
      </c>
      <c r="K183" s="232">
        <v>12587679400</v>
      </c>
      <c r="L183" s="232">
        <v>0</v>
      </c>
      <c r="M183" s="232">
        <v>9777000000</v>
      </c>
      <c r="N183" s="232">
        <v>2810679400</v>
      </c>
    </row>
    <row r="184" spans="1:14" ht="10.7" customHeight="1">
      <c r="A184" s="242" t="s">
        <v>99</v>
      </c>
      <c r="B184" s="241" t="s">
        <v>161</v>
      </c>
      <c r="C184" s="231">
        <v>0</v>
      </c>
      <c r="D184" s="232">
        <v>0</v>
      </c>
      <c r="E184" s="232">
        <v>0</v>
      </c>
      <c r="F184" s="232">
        <v>0</v>
      </c>
      <c r="G184" s="232">
        <v>0</v>
      </c>
      <c r="H184" s="232">
        <v>0</v>
      </c>
      <c r="I184" s="232">
        <v>0</v>
      </c>
      <c r="J184" s="232">
        <v>0</v>
      </c>
      <c r="K184" s="232">
        <v>0</v>
      </c>
      <c r="L184" s="232">
        <v>0</v>
      </c>
      <c r="M184" s="232">
        <v>0</v>
      </c>
      <c r="N184" s="232">
        <v>0</v>
      </c>
    </row>
    <row r="185" spans="1:14" ht="10.7" customHeight="1">
      <c r="A185" s="242" t="s">
        <v>55</v>
      </c>
      <c r="B185" s="241" t="s">
        <v>162</v>
      </c>
      <c r="C185" s="231">
        <v>0</v>
      </c>
      <c r="D185" s="232">
        <v>0</v>
      </c>
      <c r="E185" s="232">
        <v>0</v>
      </c>
      <c r="F185" s="232">
        <v>0</v>
      </c>
      <c r="G185" s="232">
        <v>0</v>
      </c>
      <c r="H185" s="232">
        <v>0</v>
      </c>
      <c r="I185" s="232">
        <v>0</v>
      </c>
      <c r="J185" s="232">
        <v>0</v>
      </c>
      <c r="K185" s="232">
        <v>0</v>
      </c>
      <c r="L185" s="232">
        <v>0</v>
      </c>
      <c r="M185" s="232">
        <v>0</v>
      </c>
      <c r="N185" s="232">
        <v>0</v>
      </c>
    </row>
    <row r="186" spans="1:14" ht="10.7" customHeight="1">
      <c r="A186" s="242" t="s">
        <v>59</v>
      </c>
      <c r="B186" s="241" t="s">
        <v>293</v>
      </c>
      <c r="C186" s="231">
        <v>0</v>
      </c>
      <c r="D186" s="232">
        <v>0</v>
      </c>
      <c r="E186" s="232">
        <v>0</v>
      </c>
      <c r="F186" s="232">
        <v>0</v>
      </c>
      <c r="G186" s="232">
        <v>0</v>
      </c>
      <c r="H186" s="232">
        <v>0</v>
      </c>
      <c r="I186" s="232">
        <v>0</v>
      </c>
      <c r="J186" s="232">
        <v>0</v>
      </c>
      <c r="K186" s="232">
        <v>0</v>
      </c>
      <c r="L186" s="232">
        <v>0</v>
      </c>
      <c r="M186" s="232">
        <v>0</v>
      </c>
      <c r="N186" s="232">
        <v>0</v>
      </c>
    </row>
    <row r="187" spans="1:14" ht="10.7" customHeight="1">
      <c r="A187" s="242" t="s">
        <v>60</v>
      </c>
      <c r="B187" s="241" t="s">
        <v>294</v>
      </c>
      <c r="C187" s="231">
        <v>0</v>
      </c>
      <c r="D187" s="232">
        <v>0</v>
      </c>
      <c r="E187" s="232">
        <v>0</v>
      </c>
      <c r="F187" s="232">
        <v>0</v>
      </c>
      <c r="G187" s="232">
        <v>0</v>
      </c>
      <c r="H187" s="232">
        <v>0</v>
      </c>
      <c r="I187" s="232">
        <v>0</v>
      </c>
      <c r="J187" s="232">
        <v>0</v>
      </c>
      <c r="K187" s="232">
        <v>0</v>
      </c>
      <c r="L187" s="232">
        <v>0</v>
      </c>
      <c r="M187" s="232">
        <v>0</v>
      </c>
      <c r="N187" s="232">
        <v>0</v>
      </c>
    </row>
    <row r="188" spans="1:14" ht="10.7" customHeight="1">
      <c r="A188" s="240"/>
      <c r="B188" s="241" t="s">
        <v>152</v>
      </c>
      <c r="C188" s="231">
        <v>0</v>
      </c>
      <c r="D188" s="232">
        <v>0</v>
      </c>
      <c r="E188" s="232">
        <v>0</v>
      </c>
      <c r="F188" s="232">
        <v>0</v>
      </c>
      <c r="G188" s="232">
        <v>0</v>
      </c>
      <c r="H188" s="232">
        <v>0</v>
      </c>
      <c r="I188" s="232">
        <v>0</v>
      </c>
      <c r="J188" s="232">
        <v>0</v>
      </c>
      <c r="K188" s="232">
        <v>0</v>
      </c>
      <c r="L188" s="232">
        <v>0</v>
      </c>
      <c r="M188" s="232">
        <v>0</v>
      </c>
      <c r="N188" s="232">
        <v>0</v>
      </c>
    </row>
    <row r="189" spans="1:14" ht="10.7" customHeight="1">
      <c r="A189" s="242" t="s">
        <v>163</v>
      </c>
      <c r="B189" s="241" t="s">
        <v>295</v>
      </c>
      <c r="C189" s="231">
        <v>75462512559</v>
      </c>
      <c r="D189" s="232">
        <v>0</v>
      </c>
      <c r="E189" s="232">
        <v>75462512559</v>
      </c>
      <c r="F189" s="232">
        <v>0</v>
      </c>
      <c r="G189" s="232">
        <v>73905906425</v>
      </c>
      <c r="H189" s="232">
        <v>1556606134</v>
      </c>
      <c r="I189" s="232">
        <v>75462512559</v>
      </c>
      <c r="J189" s="232">
        <v>0</v>
      </c>
      <c r="K189" s="232">
        <v>75462512559</v>
      </c>
      <c r="L189" s="232">
        <v>0</v>
      </c>
      <c r="M189" s="232">
        <v>73905906425</v>
      </c>
      <c r="N189" s="232">
        <v>1556606134</v>
      </c>
    </row>
    <row r="190" spans="1:14" ht="10.7" customHeight="1">
      <c r="A190" s="242" t="s">
        <v>24</v>
      </c>
      <c r="B190" s="241" t="s">
        <v>164</v>
      </c>
      <c r="C190" s="231">
        <v>75462512559</v>
      </c>
      <c r="D190" s="232">
        <v>0</v>
      </c>
      <c r="E190" s="232">
        <v>75462512559</v>
      </c>
      <c r="F190" s="232">
        <v>0</v>
      </c>
      <c r="G190" s="232">
        <v>73905906425</v>
      </c>
      <c r="H190" s="232">
        <v>1556606134</v>
      </c>
      <c r="I190" s="232">
        <v>75462512559</v>
      </c>
      <c r="J190" s="232">
        <v>0</v>
      </c>
      <c r="K190" s="232">
        <v>75462512559</v>
      </c>
      <c r="L190" s="232">
        <v>0</v>
      </c>
      <c r="M190" s="232">
        <v>73905906425</v>
      </c>
      <c r="N190" s="232">
        <v>1556606134</v>
      </c>
    </row>
    <row r="191" spans="1:14" ht="10.7" customHeight="1">
      <c r="A191" s="242" t="s">
        <v>55</v>
      </c>
      <c r="B191" s="241" t="s">
        <v>151</v>
      </c>
      <c r="C191" s="231">
        <v>0</v>
      </c>
      <c r="D191" s="232">
        <v>0</v>
      </c>
      <c r="E191" s="232">
        <v>0</v>
      </c>
      <c r="F191" s="232">
        <v>0</v>
      </c>
      <c r="G191" s="232">
        <v>0</v>
      </c>
      <c r="H191" s="232">
        <v>0</v>
      </c>
      <c r="I191" s="232">
        <v>0</v>
      </c>
      <c r="J191" s="232">
        <v>0</v>
      </c>
      <c r="K191" s="232">
        <v>0</v>
      </c>
      <c r="L191" s="232">
        <v>0</v>
      </c>
      <c r="M191" s="232">
        <v>0</v>
      </c>
      <c r="N191" s="232">
        <v>0</v>
      </c>
    </row>
    <row r="192" spans="1:14" ht="10.7" customHeight="1">
      <c r="A192" s="240"/>
      <c r="B192" s="241" t="s">
        <v>152</v>
      </c>
      <c r="C192" s="231">
        <v>0</v>
      </c>
      <c r="D192" s="232">
        <v>0</v>
      </c>
      <c r="E192" s="232">
        <v>0</v>
      </c>
      <c r="F192" s="232">
        <v>0</v>
      </c>
      <c r="G192" s="232">
        <v>0</v>
      </c>
      <c r="H192" s="232">
        <v>0</v>
      </c>
      <c r="I192" s="232">
        <v>0</v>
      </c>
      <c r="J192" s="232">
        <v>0</v>
      </c>
      <c r="K192" s="232">
        <v>0</v>
      </c>
      <c r="L192" s="232">
        <v>0</v>
      </c>
      <c r="M192" s="232">
        <v>0</v>
      </c>
      <c r="N192" s="232">
        <v>0</v>
      </c>
    </row>
    <row r="193" spans="1:14" ht="10.7" customHeight="1">
      <c r="A193" s="242" t="s">
        <v>165</v>
      </c>
      <c r="B193" s="241" t="s">
        <v>166</v>
      </c>
      <c r="C193" s="231">
        <v>0</v>
      </c>
      <c r="D193" s="232">
        <v>0</v>
      </c>
      <c r="E193" s="232">
        <v>0</v>
      </c>
      <c r="F193" s="232">
        <v>0</v>
      </c>
      <c r="G193" s="232">
        <v>0</v>
      </c>
      <c r="H193" s="232">
        <v>0</v>
      </c>
      <c r="I193" s="232">
        <v>0</v>
      </c>
      <c r="J193" s="232">
        <v>0</v>
      </c>
      <c r="K193" s="232">
        <v>0</v>
      </c>
      <c r="L193" s="232">
        <v>0</v>
      </c>
      <c r="M193" s="232">
        <v>0</v>
      </c>
      <c r="N193" s="232">
        <v>0</v>
      </c>
    </row>
    <row r="194" spans="1:14" ht="10.7" customHeight="1">
      <c r="A194" s="242" t="s">
        <v>24</v>
      </c>
      <c r="B194" s="241" t="s">
        <v>167</v>
      </c>
      <c r="C194" s="231">
        <v>0</v>
      </c>
      <c r="D194" s="232">
        <v>0</v>
      </c>
      <c r="E194" s="232">
        <v>0</v>
      </c>
      <c r="F194" s="232">
        <v>0</v>
      </c>
      <c r="G194" s="232">
        <v>0</v>
      </c>
      <c r="H194" s="232">
        <v>0</v>
      </c>
      <c r="I194" s="232">
        <v>0</v>
      </c>
      <c r="J194" s="232">
        <v>0</v>
      </c>
      <c r="K194" s="232">
        <v>0</v>
      </c>
      <c r="L194" s="232">
        <v>0</v>
      </c>
      <c r="M194" s="232">
        <v>0</v>
      </c>
      <c r="N194" s="232">
        <v>0</v>
      </c>
    </row>
    <row r="195" spans="1:14" ht="10.7" customHeight="1">
      <c r="A195" s="242" t="s">
        <v>55</v>
      </c>
      <c r="B195" s="241" t="s">
        <v>287</v>
      </c>
      <c r="C195" s="231">
        <v>0</v>
      </c>
      <c r="D195" s="232">
        <v>0</v>
      </c>
      <c r="E195" s="232">
        <v>0</v>
      </c>
      <c r="F195" s="232">
        <v>0</v>
      </c>
      <c r="G195" s="232">
        <v>0</v>
      </c>
      <c r="H195" s="232">
        <v>0</v>
      </c>
      <c r="I195" s="232">
        <v>0</v>
      </c>
      <c r="J195" s="232">
        <v>0</v>
      </c>
      <c r="K195" s="232">
        <v>0</v>
      </c>
      <c r="L195" s="232">
        <v>0</v>
      </c>
      <c r="M195" s="232">
        <v>0</v>
      </c>
      <c r="N195" s="232">
        <v>0</v>
      </c>
    </row>
    <row r="196" spans="1:14" ht="10.7" customHeight="1">
      <c r="A196" s="240"/>
      <c r="B196" s="241" t="s">
        <v>152</v>
      </c>
      <c r="C196" s="231">
        <v>0</v>
      </c>
      <c r="D196" s="232">
        <v>0</v>
      </c>
      <c r="E196" s="232">
        <v>0</v>
      </c>
      <c r="F196" s="232">
        <v>0</v>
      </c>
      <c r="G196" s="232">
        <v>0</v>
      </c>
      <c r="H196" s="232">
        <v>0</v>
      </c>
      <c r="I196" s="232">
        <v>0</v>
      </c>
      <c r="J196" s="232">
        <v>0</v>
      </c>
      <c r="K196" s="232">
        <v>0</v>
      </c>
      <c r="L196" s="232">
        <v>0</v>
      </c>
      <c r="M196" s="232">
        <v>0</v>
      </c>
      <c r="N196" s="232">
        <v>0</v>
      </c>
    </row>
    <row r="197" spans="1:14" ht="8.25" customHeight="1">
      <c r="A197" s="243"/>
      <c r="B197" s="243"/>
      <c r="C197" s="243"/>
      <c r="D197" s="243"/>
      <c r="E197" s="243"/>
      <c r="F197" s="243"/>
      <c r="G197" s="243"/>
      <c r="H197" s="243"/>
      <c r="I197" s="243"/>
      <c r="J197" s="243"/>
      <c r="K197" s="243"/>
      <c r="L197" s="243"/>
      <c r="M197" s="243"/>
      <c r="N197" s="243"/>
    </row>
    <row r="198" spans="1:14" ht="9.1999999999999993" customHeight="1">
      <c r="A198" s="237"/>
      <c r="B198" s="449"/>
      <c r="C198" s="449"/>
      <c r="D198" s="449"/>
      <c r="E198" s="449"/>
      <c r="F198" s="449"/>
      <c r="G198" s="449"/>
      <c r="H198" s="449"/>
      <c r="I198" s="450" t="s">
        <v>585</v>
      </c>
      <c r="J198" s="450"/>
      <c r="K198" s="450"/>
      <c r="L198" s="450"/>
      <c r="M198" s="450"/>
      <c r="N198" s="237"/>
    </row>
    <row r="199" spans="1:14" ht="9.1999999999999993" customHeight="1">
      <c r="A199" s="237"/>
      <c r="B199" s="448" t="s">
        <v>551</v>
      </c>
      <c r="C199" s="448"/>
      <c r="D199" s="448" t="s">
        <v>552</v>
      </c>
      <c r="E199" s="448"/>
      <c r="F199" s="448"/>
      <c r="G199" s="448"/>
      <c r="H199" s="448"/>
      <c r="I199" s="450" t="s">
        <v>553</v>
      </c>
      <c r="J199" s="450"/>
      <c r="K199" s="450"/>
      <c r="L199" s="450"/>
      <c r="M199" s="450"/>
      <c r="N199" s="237"/>
    </row>
    <row r="200" spans="1:14" ht="8.1" customHeight="1">
      <c r="A200" s="237"/>
      <c r="B200" s="449"/>
      <c r="C200" s="449"/>
      <c r="D200" s="449"/>
      <c r="E200" s="449"/>
      <c r="F200" s="449"/>
      <c r="G200" s="449"/>
      <c r="H200" s="449"/>
      <c r="I200" s="449"/>
      <c r="J200" s="449"/>
      <c r="K200" s="449"/>
      <c r="L200" s="449"/>
      <c r="M200" s="449"/>
      <c r="N200" s="237"/>
    </row>
    <row r="201" spans="1:14" ht="8.1" customHeight="1">
      <c r="A201" s="237"/>
      <c r="B201" s="449"/>
      <c r="C201" s="449"/>
      <c r="D201" s="449"/>
      <c r="E201" s="449"/>
      <c r="F201" s="449"/>
      <c r="G201" s="449"/>
      <c r="H201" s="449"/>
      <c r="I201" s="449"/>
      <c r="J201" s="449"/>
      <c r="K201" s="449"/>
      <c r="L201" s="449"/>
      <c r="M201" s="449"/>
      <c r="N201" s="237"/>
    </row>
    <row r="202" spans="1:14" ht="8.1" customHeight="1">
      <c r="A202" s="237"/>
      <c r="B202" s="449"/>
      <c r="C202" s="449"/>
      <c r="D202" s="449"/>
      <c r="E202" s="449"/>
      <c r="F202" s="449"/>
      <c r="G202" s="449"/>
      <c r="H202" s="449"/>
      <c r="I202" s="449"/>
      <c r="J202" s="449"/>
      <c r="K202" s="449"/>
      <c r="L202" s="449"/>
      <c r="M202" s="449"/>
      <c r="N202" s="237"/>
    </row>
    <row r="203" spans="1:14" ht="8.1" customHeight="1">
      <c r="A203" s="237"/>
      <c r="B203" s="449"/>
      <c r="C203" s="449"/>
      <c r="D203" s="449"/>
      <c r="E203" s="449"/>
      <c r="F203" s="449"/>
      <c r="G203" s="449"/>
      <c r="H203" s="449"/>
      <c r="I203" s="449"/>
      <c r="J203" s="449"/>
      <c r="K203" s="449"/>
      <c r="L203" s="449"/>
      <c r="M203" s="449"/>
      <c r="N203" s="237"/>
    </row>
    <row r="204" spans="1:14" ht="9.1999999999999993" customHeight="1">
      <c r="A204" s="237"/>
      <c r="B204" s="448" t="s">
        <v>525</v>
      </c>
      <c r="C204" s="448"/>
      <c r="D204" s="448" t="s">
        <v>525</v>
      </c>
      <c r="E204" s="448"/>
      <c r="F204" s="448"/>
      <c r="G204" s="448"/>
      <c r="H204" s="448"/>
      <c r="I204" s="448" t="s">
        <v>525</v>
      </c>
      <c r="J204" s="448"/>
      <c r="K204" s="448"/>
      <c r="L204" s="448"/>
      <c r="M204" s="448"/>
      <c r="N204" s="237"/>
    </row>
  </sheetData>
  <mergeCells count="42">
    <mergeCell ref="B204:C204"/>
    <mergeCell ref="D204:H204"/>
    <mergeCell ref="I204:M204"/>
    <mergeCell ref="B202:C202"/>
    <mergeCell ref="D202:H202"/>
    <mergeCell ref="I202:M202"/>
    <mergeCell ref="B203:C203"/>
    <mergeCell ref="D203:H203"/>
    <mergeCell ref="I203:M203"/>
    <mergeCell ref="B200:C200"/>
    <mergeCell ref="D200:H200"/>
    <mergeCell ref="I200:M200"/>
    <mergeCell ref="B201:C201"/>
    <mergeCell ref="D201:H201"/>
    <mergeCell ref="I201:M201"/>
    <mergeCell ref="B199:C199"/>
    <mergeCell ref="D199:H199"/>
    <mergeCell ref="I199:M199"/>
    <mergeCell ref="B198:C198"/>
    <mergeCell ref="D198:H198"/>
    <mergeCell ref="I198:M198"/>
    <mergeCell ref="A5:N5"/>
    <mergeCell ref="A6:N6"/>
    <mergeCell ref="L7:N7"/>
    <mergeCell ref="A8:A10"/>
    <mergeCell ref="B8:B10"/>
    <mergeCell ref="C8:H8"/>
    <mergeCell ref="I8:N8"/>
    <mergeCell ref="C9:C10"/>
    <mergeCell ref="D9:D10"/>
    <mergeCell ref="E9:E10"/>
    <mergeCell ref="F9:H9"/>
    <mergeCell ref="I9:I10"/>
    <mergeCell ref="J9:J10"/>
    <mergeCell ref="K9:K10"/>
    <mergeCell ref="L9:N9"/>
    <mergeCell ref="A4:N4"/>
    <mergeCell ref="A1:E1"/>
    <mergeCell ref="K1:N1"/>
    <mergeCell ref="A2:E2"/>
    <mergeCell ref="K2:N2"/>
    <mergeCell ref="A3:N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4"/>
  <sheetViews>
    <sheetView topLeftCell="E1" workbookViewId="0">
      <selection activeCell="B198" sqref="B198:C198"/>
    </sheetView>
  </sheetViews>
  <sheetFormatPr defaultColWidth="9.125" defaultRowHeight="14.25"/>
  <cols>
    <col min="1" max="1" width="18.125" style="236" customWidth="1"/>
    <col min="2" max="2" width="37.5" style="236" customWidth="1"/>
    <col min="3" max="4" width="18.125" style="236" customWidth="1"/>
    <col min="5" max="5" width="18.5" style="236" customWidth="1"/>
    <col min="6" max="6" width="15.5" style="236" customWidth="1"/>
    <col min="7" max="8" width="14.5" style="236" customWidth="1"/>
    <col min="9" max="9" width="15.5" style="236" customWidth="1"/>
    <col min="10" max="10" width="13.5" style="236" customWidth="1"/>
    <col min="11" max="14" width="14.5" style="236" customWidth="1"/>
    <col min="15" max="16384" width="9.125" style="236"/>
  </cols>
  <sheetData>
    <row r="1" spans="1:14" ht="9.1999999999999993" customHeight="1">
      <c r="A1" s="458" t="s">
        <v>555</v>
      </c>
      <c r="B1" s="458"/>
      <c r="C1" s="458"/>
      <c r="D1" s="458"/>
      <c r="E1" s="458"/>
      <c r="F1" s="237"/>
      <c r="G1" s="237"/>
      <c r="H1" s="237"/>
      <c r="I1" s="237"/>
      <c r="J1" s="237"/>
      <c r="K1" s="448" t="s">
        <v>543</v>
      </c>
      <c r="L1" s="448"/>
      <c r="M1" s="448"/>
      <c r="N1" s="448"/>
    </row>
    <row r="2" spans="1:14" ht="9.1999999999999993" customHeight="1">
      <c r="A2" s="449"/>
      <c r="B2" s="449"/>
      <c r="C2" s="449"/>
      <c r="D2" s="449"/>
      <c r="E2" s="449"/>
      <c r="F2" s="237"/>
      <c r="G2" s="237"/>
      <c r="H2" s="237"/>
      <c r="I2" s="237"/>
      <c r="J2" s="237"/>
      <c r="K2" s="448" t="s">
        <v>544</v>
      </c>
      <c r="L2" s="448"/>
      <c r="M2" s="448"/>
      <c r="N2" s="448"/>
    </row>
    <row r="3" spans="1:14" ht="9.1999999999999993" customHeight="1">
      <c r="A3" s="459" t="s">
        <v>579</v>
      </c>
      <c r="B3" s="459"/>
      <c r="C3" s="459"/>
      <c r="D3" s="459"/>
      <c r="E3" s="459"/>
      <c r="F3" s="459"/>
      <c r="G3" s="459"/>
      <c r="H3" s="459"/>
      <c r="I3" s="459"/>
      <c r="J3" s="459"/>
      <c r="K3" s="459"/>
      <c r="L3" s="459"/>
      <c r="M3" s="459"/>
      <c r="N3" s="459"/>
    </row>
    <row r="4" spans="1:14" ht="9.1999999999999993" customHeight="1">
      <c r="A4" s="448" t="s">
        <v>580</v>
      </c>
      <c r="B4" s="448"/>
      <c r="C4" s="448"/>
      <c r="D4" s="448"/>
      <c r="E4" s="448"/>
      <c r="F4" s="448"/>
      <c r="G4" s="448"/>
      <c r="H4" s="448"/>
      <c r="I4" s="448"/>
      <c r="J4" s="448"/>
      <c r="K4" s="448"/>
      <c r="L4" s="448"/>
      <c r="M4" s="448"/>
      <c r="N4" s="448"/>
    </row>
    <row r="5" spans="1:14" ht="9.1999999999999993" customHeight="1">
      <c r="A5" s="448" t="s">
        <v>583</v>
      </c>
      <c r="B5" s="448"/>
      <c r="C5" s="448"/>
      <c r="D5" s="448"/>
      <c r="E5" s="448"/>
      <c r="F5" s="448"/>
      <c r="G5" s="448"/>
      <c r="H5" s="448"/>
      <c r="I5" s="448"/>
      <c r="J5" s="448"/>
      <c r="K5" s="448"/>
      <c r="L5" s="448"/>
      <c r="M5" s="448"/>
      <c r="N5" s="448"/>
    </row>
    <row r="6" spans="1:14" ht="9.1999999999999993" customHeight="1">
      <c r="A6" s="448" t="s">
        <v>545</v>
      </c>
      <c r="B6" s="448"/>
      <c r="C6" s="448"/>
      <c r="D6" s="448"/>
      <c r="E6" s="448"/>
      <c r="F6" s="448"/>
      <c r="G6" s="448"/>
      <c r="H6" s="448"/>
      <c r="I6" s="448"/>
      <c r="J6" s="448"/>
      <c r="K6" s="448"/>
      <c r="L6" s="448"/>
      <c r="M6" s="448"/>
      <c r="N6" s="448"/>
    </row>
    <row r="7" spans="1:14" ht="9.4" customHeight="1">
      <c r="A7" s="238"/>
      <c r="B7" s="238"/>
      <c r="C7" s="238"/>
      <c r="D7" s="238"/>
      <c r="E7" s="238"/>
      <c r="F7" s="238"/>
      <c r="G7" s="238"/>
      <c r="H7" s="238"/>
      <c r="I7" s="238"/>
      <c r="J7" s="238"/>
      <c r="K7" s="238"/>
      <c r="L7" s="451" t="s">
        <v>423</v>
      </c>
      <c r="M7" s="451"/>
      <c r="N7" s="451"/>
    </row>
    <row r="8" spans="1:14" ht="9.75" customHeight="1">
      <c r="A8" s="452" t="s">
        <v>2</v>
      </c>
      <c r="B8" s="452" t="s">
        <v>75</v>
      </c>
      <c r="C8" s="455" t="s">
        <v>76</v>
      </c>
      <c r="D8" s="456"/>
      <c r="E8" s="456"/>
      <c r="F8" s="456"/>
      <c r="G8" s="456"/>
      <c r="H8" s="457"/>
      <c r="I8" s="455" t="s">
        <v>77</v>
      </c>
      <c r="J8" s="456"/>
      <c r="K8" s="456"/>
      <c r="L8" s="456"/>
      <c r="M8" s="456"/>
      <c r="N8" s="457"/>
    </row>
    <row r="9" spans="1:14" ht="9.75" customHeight="1">
      <c r="A9" s="453"/>
      <c r="B9" s="453"/>
      <c r="C9" s="452" t="s">
        <v>78</v>
      </c>
      <c r="D9" s="452" t="s">
        <v>15</v>
      </c>
      <c r="E9" s="452" t="s">
        <v>79</v>
      </c>
      <c r="F9" s="455" t="s">
        <v>80</v>
      </c>
      <c r="G9" s="456"/>
      <c r="H9" s="457"/>
      <c r="I9" s="452" t="s">
        <v>78</v>
      </c>
      <c r="J9" s="452" t="s">
        <v>15</v>
      </c>
      <c r="K9" s="452" t="s">
        <v>79</v>
      </c>
      <c r="L9" s="455" t="s">
        <v>80</v>
      </c>
      <c r="M9" s="456"/>
      <c r="N9" s="457"/>
    </row>
    <row r="10" spans="1:14" ht="9.75" customHeight="1">
      <c r="A10" s="454"/>
      <c r="B10" s="454"/>
      <c r="C10" s="454"/>
      <c r="D10" s="454"/>
      <c r="E10" s="454"/>
      <c r="F10" s="239" t="s">
        <v>81</v>
      </c>
      <c r="G10" s="239" t="s">
        <v>82</v>
      </c>
      <c r="H10" s="239" t="s">
        <v>83</v>
      </c>
      <c r="I10" s="454"/>
      <c r="J10" s="454"/>
      <c r="K10" s="454"/>
      <c r="L10" s="239" t="s">
        <v>81</v>
      </c>
      <c r="M10" s="239" t="s">
        <v>82</v>
      </c>
      <c r="N10" s="239" t="s">
        <v>83</v>
      </c>
    </row>
    <row r="11" spans="1:14" ht="10.7" customHeight="1">
      <c r="A11" s="239" t="s">
        <v>23</v>
      </c>
      <c r="B11" s="239" t="s">
        <v>57</v>
      </c>
      <c r="C11" s="239" t="s">
        <v>84</v>
      </c>
      <c r="D11" s="239">
        <v>2</v>
      </c>
      <c r="E11" s="239" t="s">
        <v>85</v>
      </c>
      <c r="F11" s="239">
        <v>4</v>
      </c>
      <c r="G11" s="239">
        <v>5</v>
      </c>
      <c r="H11" s="239">
        <v>6</v>
      </c>
      <c r="I11" s="239" t="s">
        <v>86</v>
      </c>
      <c r="J11" s="239">
        <v>8</v>
      </c>
      <c r="K11" s="239" t="s">
        <v>87</v>
      </c>
      <c r="L11" s="239">
        <v>10</v>
      </c>
      <c r="M11" s="239">
        <v>11</v>
      </c>
      <c r="N11" s="239">
        <v>12</v>
      </c>
    </row>
    <row r="12" spans="1:14" ht="10.7" customHeight="1">
      <c r="A12" s="240"/>
      <c r="B12" s="241" t="s">
        <v>210</v>
      </c>
      <c r="C12" s="231">
        <v>79584962553</v>
      </c>
      <c r="D12" s="232">
        <v>1452567077</v>
      </c>
      <c r="E12" s="232">
        <v>78132395476</v>
      </c>
      <c r="F12" s="232">
        <v>1684774177</v>
      </c>
      <c r="G12" s="232">
        <v>68394846279</v>
      </c>
      <c r="H12" s="232">
        <v>8052775020</v>
      </c>
      <c r="I12" s="232">
        <v>158803522925</v>
      </c>
      <c r="J12" s="232">
        <v>1836105898</v>
      </c>
      <c r="K12" s="232">
        <v>156967417027</v>
      </c>
      <c r="L12" s="232">
        <v>4745747659</v>
      </c>
      <c r="M12" s="232">
        <v>137240009345</v>
      </c>
      <c r="N12" s="232">
        <v>14981660023</v>
      </c>
    </row>
    <row r="13" spans="1:14" ht="10.7" customHeight="1">
      <c r="A13" s="240"/>
      <c r="B13" s="241" t="s">
        <v>546</v>
      </c>
      <c r="C13" s="231">
        <v>79584962553</v>
      </c>
      <c r="D13" s="232">
        <v>1452567077</v>
      </c>
      <c r="E13" s="232">
        <v>78132395476</v>
      </c>
      <c r="F13" s="232">
        <v>1684774177</v>
      </c>
      <c r="G13" s="232">
        <v>68394846279</v>
      </c>
      <c r="H13" s="232">
        <v>8052775020</v>
      </c>
      <c r="I13" s="232">
        <v>158803522925</v>
      </c>
      <c r="J13" s="232">
        <v>1836105898</v>
      </c>
      <c r="K13" s="232">
        <v>156967417027</v>
      </c>
      <c r="L13" s="232">
        <v>4745747659</v>
      </c>
      <c r="M13" s="232">
        <v>137240009345</v>
      </c>
      <c r="N13" s="232">
        <v>14981660023</v>
      </c>
    </row>
    <row r="14" spans="1:14" ht="10.7" customHeight="1">
      <c r="A14" s="242" t="s">
        <v>23</v>
      </c>
      <c r="B14" s="241" t="s">
        <v>88</v>
      </c>
      <c r="C14" s="231">
        <v>10199270540</v>
      </c>
      <c r="D14" s="232">
        <v>1452567077</v>
      </c>
      <c r="E14" s="232">
        <v>8746703463</v>
      </c>
      <c r="F14" s="232">
        <v>1684774177</v>
      </c>
      <c r="G14" s="232">
        <v>6933375349</v>
      </c>
      <c r="H14" s="232">
        <v>128553937</v>
      </c>
      <c r="I14" s="232">
        <v>30138582912</v>
      </c>
      <c r="J14" s="232">
        <v>1836105898</v>
      </c>
      <c r="K14" s="232">
        <v>28302477014</v>
      </c>
      <c r="L14" s="232">
        <v>4745747659</v>
      </c>
      <c r="M14" s="232">
        <v>22778538415</v>
      </c>
      <c r="N14" s="232">
        <v>778190940</v>
      </c>
    </row>
    <row r="15" spans="1:14" ht="10.7" customHeight="1">
      <c r="A15" s="240"/>
      <c r="B15" s="241" t="s">
        <v>547</v>
      </c>
      <c r="C15" s="231">
        <v>10199270540</v>
      </c>
      <c r="D15" s="232">
        <v>1452567077</v>
      </c>
      <c r="E15" s="232">
        <v>8746703463</v>
      </c>
      <c r="F15" s="232">
        <v>1684774177</v>
      </c>
      <c r="G15" s="232">
        <v>6933375349</v>
      </c>
      <c r="H15" s="232">
        <v>128553937</v>
      </c>
      <c r="I15" s="232">
        <v>30138582912</v>
      </c>
      <c r="J15" s="232">
        <v>1836105898</v>
      </c>
      <c r="K15" s="232">
        <v>28302477014</v>
      </c>
      <c r="L15" s="232">
        <v>4745747659</v>
      </c>
      <c r="M15" s="232">
        <v>22778538415</v>
      </c>
      <c r="N15" s="232">
        <v>778190940</v>
      </c>
    </row>
    <row r="16" spans="1:14" ht="10.7" customHeight="1">
      <c r="A16" s="242" t="s">
        <v>24</v>
      </c>
      <c r="B16" s="241" t="s">
        <v>213</v>
      </c>
      <c r="C16" s="231">
        <v>10199270540</v>
      </c>
      <c r="D16" s="232">
        <v>1452567077</v>
      </c>
      <c r="E16" s="232">
        <v>8746703463</v>
      </c>
      <c r="F16" s="232">
        <v>1684774177</v>
      </c>
      <c r="G16" s="232">
        <v>6933375349</v>
      </c>
      <c r="H16" s="232">
        <v>128553937</v>
      </c>
      <c r="I16" s="232">
        <v>30138582912</v>
      </c>
      <c r="J16" s="232">
        <v>1836105898</v>
      </c>
      <c r="K16" s="232">
        <v>28302477014</v>
      </c>
      <c r="L16" s="232">
        <v>4745747659</v>
      </c>
      <c r="M16" s="232">
        <v>22778538415</v>
      </c>
      <c r="N16" s="232">
        <v>778190940</v>
      </c>
    </row>
    <row r="17" spans="1:14" ht="10.7" customHeight="1">
      <c r="A17" s="242">
        <v>1</v>
      </c>
      <c r="B17" s="241" t="s">
        <v>214</v>
      </c>
      <c r="C17" s="231">
        <v>92979059</v>
      </c>
      <c r="D17" s="232">
        <v>0</v>
      </c>
      <c r="E17" s="232">
        <v>92979059</v>
      </c>
      <c r="F17" s="232">
        <v>87532198</v>
      </c>
      <c r="G17" s="232">
        <v>5446861</v>
      </c>
      <c r="H17" s="232">
        <v>0</v>
      </c>
      <c r="I17" s="232">
        <v>1220288572</v>
      </c>
      <c r="J17" s="232">
        <v>0</v>
      </c>
      <c r="K17" s="232">
        <v>1220288572</v>
      </c>
      <c r="L17" s="232">
        <v>1059218511</v>
      </c>
      <c r="M17" s="232">
        <v>161070061</v>
      </c>
      <c r="N17" s="232">
        <v>0</v>
      </c>
    </row>
    <row r="18" spans="1:14" ht="10.7" customHeight="1">
      <c r="A18" s="242" t="s">
        <v>89</v>
      </c>
      <c r="B18" s="241" t="s">
        <v>215</v>
      </c>
      <c r="C18" s="231">
        <v>64319465</v>
      </c>
      <c r="D18" s="232">
        <v>0</v>
      </c>
      <c r="E18" s="232">
        <v>64319465</v>
      </c>
      <c r="F18" s="232">
        <v>58872604</v>
      </c>
      <c r="G18" s="232">
        <v>5446861</v>
      </c>
      <c r="H18" s="232">
        <v>0</v>
      </c>
      <c r="I18" s="232">
        <v>1073584908</v>
      </c>
      <c r="J18" s="232">
        <v>0</v>
      </c>
      <c r="K18" s="232">
        <v>1073584908</v>
      </c>
      <c r="L18" s="232">
        <v>923855695</v>
      </c>
      <c r="M18" s="232">
        <v>149729213</v>
      </c>
      <c r="N18" s="232">
        <v>0</v>
      </c>
    </row>
    <row r="19" spans="1:14" ht="10.7" customHeight="1">
      <c r="A19" s="242" t="s">
        <v>216</v>
      </c>
      <c r="B19" s="241" t="s">
        <v>90</v>
      </c>
      <c r="C19" s="231">
        <v>54468603</v>
      </c>
      <c r="D19" s="232">
        <v>0</v>
      </c>
      <c r="E19" s="232">
        <v>54468603</v>
      </c>
      <c r="F19" s="232">
        <v>49021742</v>
      </c>
      <c r="G19" s="232">
        <v>5446861</v>
      </c>
      <c r="H19" s="232">
        <v>0</v>
      </c>
      <c r="I19" s="232">
        <v>995523039</v>
      </c>
      <c r="J19" s="232">
        <v>0</v>
      </c>
      <c r="K19" s="232">
        <v>995523039</v>
      </c>
      <c r="L19" s="232">
        <v>895970731</v>
      </c>
      <c r="M19" s="232">
        <v>99552308</v>
      </c>
      <c r="N19" s="232">
        <v>0</v>
      </c>
    </row>
    <row r="20" spans="1:14" ht="10.7" customHeight="1">
      <c r="A20" s="240"/>
      <c r="B20" s="241" t="s">
        <v>297</v>
      </c>
      <c r="C20" s="231">
        <v>0</v>
      </c>
      <c r="D20" s="232">
        <v>0</v>
      </c>
      <c r="E20" s="232">
        <v>0</v>
      </c>
      <c r="F20" s="232">
        <v>0</v>
      </c>
      <c r="G20" s="232">
        <v>0</v>
      </c>
      <c r="H20" s="232">
        <v>0</v>
      </c>
      <c r="I20" s="232">
        <v>0</v>
      </c>
      <c r="J20" s="232">
        <v>0</v>
      </c>
      <c r="K20" s="232">
        <v>0</v>
      </c>
      <c r="L20" s="232">
        <v>0</v>
      </c>
      <c r="M20" s="232">
        <v>0</v>
      </c>
      <c r="N20" s="232">
        <v>0</v>
      </c>
    </row>
    <row r="21" spans="1:14" ht="10.7" customHeight="1">
      <c r="A21" s="242" t="s">
        <v>217</v>
      </c>
      <c r="B21" s="241" t="s">
        <v>218</v>
      </c>
      <c r="C21" s="231">
        <v>0</v>
      </c>
      <c r="D21" s="232">
        <v>0</v>
      </c>
      <c r="E21" s="232">
        <v>0</v>
      </c>
      <c r="F21" s="232">
        <v>0</v>
      </c>
      <c r="G21" s="232">
        <v>0</v>
      </c>
      <c r="H21" s="232">
        <v>0</v>
      </c>
      <c r="I21" s="232">
        <v>0</v>
      </c>
      <c r="J21" s="232">
        <v>0</v>
      </c>
      <c r="K21" s="232">
        <v>0</v>
      </c>
      <c r="L21" s="232">
        <v>0</v>
      </c>
      <c r="M21" s="232">
        <v>0</v>
      </c>
      <c r="N21" s="232">
        <v>0</v>
      </c>
    </row>
    <row r="22" spans="1:14" ht="10.7" customHeight="1">
      <c r="A22" s="240"/>
      <c r="B22" s="241" t="s">
        <v>219</v>
      </c>
      <c r="C22" s="231">
        <v>0</v>
      </c>
      <c r="D22" s="232">
        <v>0</v>
      </c>
      <c r="E22" s="232">
        <v>0</v>
      </c>
      <c r="F22" s="232">
        <v>0</v>
      </c>
      <c r="G22" s="232">
        <v>0</v>
      </c>
      <c r="H22" s="232">
        <v>0</v>
      </c>
      <c r="I22" s="232">
        <v>0</v>
      </c>
      <c r="J22" s="232">
        <v>0</v>
      </c>
      <c r="K22" s="232">
        <v>0</v>
      </c>
      <c r="L22" s="232">
        <v>0</v>
      </c>
      <c r="M22" s="232">
        <v>0</v>
      </c>
      <c r="N22" s="232">
        <v>0</v>
      </c>
    </row>
    <row r="23" spans="1:14" ht="10.7" customHeight="1">
      <c r="A23" s="242" t="s">
        <v>220</v>
      </c>
      <c r="B23" s="241" t="s">
        <v>221</v>
      </c>
      <c r="C23" s="231">
        <v>0</v>
      </c>
      <c r="D23" s="232">
        <v>0</v>
      </c>
      <c r="E23" s="232">
        <v>0</v>
      </c>
      <c r="F23" s="232">
        <v>0</v>
      </c>
      <c r="G23" s="232">
        <v>0</v>
      </c>
      <c r="H23" s="232">
        <v>0</v>
      </c>
      <c r="I23" s="232">
        <v>2575</v>
      </c>
      <c r="J23" s="232">
        <v>0</v>
      </c>
      <c r="K23" s="232">
        <v>2575</v>
      </c>
      <c r="L23" s="232">
        <v>23175</v>
      </c>
      <c r="M23" s="232">
        <v>2575</v>
      </c>
      <c r="N23" s="232">
        <v>0</v>
      </c>
    </row>
    <row r="24" spans="1:14" ht="10.7" customHeight="1">
      <c r="A24" s="240"/>
      <c r="B24" s="241" t="s">
        <v>298</v>
      </c>
      <c r="C24" s="231">
        <v>0</v>
      </c>
      <c r="D24" s="232">
        <v>0</v>
      </c>
      <c r="E24" s="232">
        <v>0</v>
      </c>
      <c r="F24" s="232">
        <v>0</v>
      </c>
      <c r="G24" s="232">
        <v>0</v>
      </c>
      <c r="H24" s="232">
        <v>0</v>
      </c>
      <c r="I24" s="232">
        <v>0</v>
      </c>
      <c r="J24" s="232">
        <v>0</v>
      </c>
      <c r="K24" s="232">
        <v>0</v>
      </c>
      <c r="L24" s="232">
        <v>0</v>
      </c>
      <c r="M24" s="232">
        <v>0</v>
      </c>
      <c r="N24" s="232">
        <v>0</v>
      </c>
    </row>
    <row r="25" spans="1:14" ht="10.7" customHeight="1">
      <c r="A25" s="242" t="s">
        <v>222</v>
      </c>
      <c r="B25" s="241" t="s">
        <v>28</v>
      </c>
      <c r="C25" s="231">
        <v>9850862</v>
      </c>
      <c r="D25" s="232">
        <v>0</v>
      </c>
      <c r="E25" s="232">
        <v>9850862</v>
      </c>
      <c r="F25" s="232">
        <v>9850862</v>
      </c>
      <c r="G25" s="232">
        <v>0</v>
      </c>
      <c r="H25" s="232">
        <v>0</v>
      </c>
      <c r="I25" s="232">
        <v>77804369</v>
      </c>
      <c r="J25" s="232">
        <v>0</v>
      </c>
      <c r="K25" s="232">
        <v>77804369</v>
      </c>
      <c r="L25" s="232">
        <v>27653214</v>
      </c>
      <c r="M25" s="232">
        <v>50151155</v>
      </c>
      <c r="N25" s="232">
        <v>0</v>
      </c>
    </row>
    <row r="26" spans="1:14" ht="10.7" customHeight="1">
      <c r="A26" s="240"/>
      <c r="B26" s="241" t="s">
        <v>299</v>
      </c>
      <c r="C26" s="231">
        <v>0</v>
      </c>
      <c r="D26" s="232">
        <v>0</v>
      </c>
      <c r="E26" s="232">
        <v>0</v>
      </c>
      <c r="F26" s="232">
        <v>0</v>
      </c>
      <c r="G26" s="232">
        <v>0</v>
      </c>
      <c r="H26" s="232">
        <v>0</v>
      </c>
      <c r="I26" s="232">
        <v>0</v>
      </c>
      <c r="J26" s="232">
        <v>0</v>
      </c>
      <c r="K26" s="232">
        <v>0</v>
      </c>
      <c r="L26" s="232">
        <v>0</v>
      </c>
      <c r="M26" s="232">
        <v>0</v>
      </c>
      <c r="N26" s="232">
        <v>0</v>
      </c>
    </row>
    <row r="27" spans="1:14" ht="10.7" customHeight="1">
      <c r="A27" s="240"/>
      <c r="B27" s="241" t="s">
        <v>223</v>
      </c>
      <c r="C27" s="231">
        <v>9850862</v>
      </c>
      <c r="D27" s="232">
        <v>0</v>
      </c>
      <c r="E27" s="232">
        <v>9850862</v>
      </c>
      <c r="F27" s="232">
        <v>9850862</v>
      </c>
      <c r="G27" s="232">
        <v>0</v>
      </c>
      <c r="H27" s="232">
        <v>0</v>
      </c>
      <c r="I27" s="232">
        <v>27653214</v>
      </c>
      <c r="J27" s="232">
        <v>0</v>
      </c>
      <c r="K27" s="232">
        <v>27653214</v>
      </c>
      <c r="L27" s="232">
        <v>27653214</v>
      </c>
      <c r="M27" s="232">
        <v>0</v>
      </c>
      <c r="N27" s="232">
        <v>0</v>
      </c>
    </row>
    <row r="28" spans="1:14" ht="10.7" customHeight="1">
      <c r="A28" s="242" t="s">
        <v>224</v>
      </c>
      <c r="B28" s="241" t="s">
        <v>300</v>
      </c>
      <c r="C28" s="231">
        <v>0</v>
      </c>
      <c r="D28" s="232">
        <v>0</v>
      </c>
      <c r="E28" s="232">
        <v>0</v>
      </c>
      <c r="F28" s="232">
        <v>0</v>
      </c>
      <c r="G28" s="232">
        <v>0</v>
      </c>
      <c r="H28" s="232">
        <v>0</v>
      </c>
      <c r="I28" s="232">
        <v>0</v>
      </c>
      <c r="J28" s="232">
        <v>0</v>
      </c>
      <c r="K28" s="232">
        <v>0</v>
      </c>
      <c r="L28" s="232">
        <v>0</v>
      </c>
      <c r="M28" s="232">
        <v>0</v>
      </c>
      <c r="N28" s="232">
        <v>0</v>
      </c>
    </row>
    <row r="29" spans="1:14" ht="10.7" customHeight="1">
      <c r="A29" s="242" t="s">
        <v>91</v>
      </c>
      <c r="B29" s="241" t="s">
        <v>225</v>
      </c>
      <c r="C29" s="231">
        <v>28659594</v>
      </c>
      <c r="D29" s="232">
        <v>0</v>
      </c>
      <c r="E29" s="232">
        <v>28659594</v>
      </c>
      <c r="F29" s="232">
        <v>28659594</v>
      </c>
      <c r="G29" s="232">
        <v>0</v>
      </c>
      <c r="H29" s="232">
        <v>0</v>
      </c>
      <c r="I29" s="232">
        <v>146703664</v>
      </c>
      <c r="J29" s="232">
        <v>0</v>
      </c>
      <c r="K29" s="232">
        <v>146703664</v>
      </c>
      <c r="L29" s="232">
        <v>135362816</v>
      </c>
      <c r="M29" s="232">
        <v>11340848</v>
      </c>
      <c r="N29" s="232">
        <v>0</v>
      </c>
    </row>
    <row r="30" spans="1:14" ht="10.7" customHeight="1">
      <c r="A30" s="242" t="s">
        <v>226</v>
      </c>
      <c r="B30" s="241" t="s">
        <v>90</v>
      </c>
      <c r="C30" s="231">
        <v>0</v>
      </c>
      <c r="D30" s="232">
        <v>0</v>
      </c>
      <c r="E30" s="232">
        <v>0</v>
      </c>
      <c r="F30" s="232">
        <v>0</v>
      </c>
      <c r="G30" s="232">
        <v>0</v>
      </c>
      <c r="H30" s="232">
        <v>0</v>
      </c>
      <c r="I30" s="232">
        <v>52786031</v>
      </c>
      <c r="J30" s="232">
        <v>0</v>
      </c>
      <c r="K30" s="232">
        <v>52786031</v>
      </c>
      <c r="L30" s="232">
        <v>47507427</v>
      </c>
      <c r="M30" s="232">
        <v>5278604</v>
      </c>
      <c r="N30" s="232">
        <v>0</v>
      </c>
    </row>
    <row r="31" spans="1:14" ht="10.7" customHeight="1">
      <c r="A31" s="240"/>
      <c r="B31" s="241" t="s">
        <v>297</v>
      </c>
      <c r="C31" s="231">
        <v>0</v>
      </c>
      <c r="D31" s="232">
        <v>0</v>
      </c>
      <c r="E31" s="232">
        <v>0</v>
      </c>
      <c r="F31" s="232">
        <v>0</v>
      </c>
      <c r="G31" s="232">
        <v>0</v>
      </c>
      <c r="H31" s="232">
        <v>0</v>
      </c>
      <c r="I31" s="232">
        <v>0</v>
      </c>
      <c r="J31" s="232">
        <v>0</v>
      </c>
      <c r="K31" s="232">
        <v>0</v>
      </c>
      <c r="L31" s="232">
        <v>0</v>
      </c>
      <c r="M31" s="232">
        <v>0</v>
      </c>
      <c r="N31" s="232">
        <v>0</v>
      </c>
    </row>
    <row r="32" spans="1:14" ht="10.7" customHeight="1">
      <c r="A32" s="242" t="s">
        <v>227</v>
      </c>
      <c r="B32" s="241" t="s">
        <v>218</v>
      </c>
      <c r="C32" s="231">
        <v>0</v>
      </c>
      <c r="D32" s="232">
        <v>0</v>
      </c>
      <c r="E32" s="232">
        <v>0</v>
      </c>
      <c r="F32" s="232">
        <v>0</v>
      </c>
      <c r="G32" s="232">
        <v>0</v>
      </c>
      <c r="H32" s="232">
        <v>0</v>
      </c>
      <c r="I32" s="232">
        <v>0</v>
      </c>
      <c r="J32" s="232">
        <v>0</v>
      </c>
      <c r="K32" s="232">
        <v>0</v>
      </c>
      <c r="L32" s="232">
        <v>0</v>
      </c>
      <c r="M32" s="232">
        <v>0</v>
      </c>
      <c r="N32" s="232">
        <v>0</v>
      </c>
    </row>
    <row r="33" spans="1:14" ht="10.7" customHeight="1">
      <c r="A33" s="240"/>
      <c r="B33" s="241" t="s">
        <v>219</v>
      </c>
      <c r="C33" s="231">
        <v>0</v>
      </c>
      <c r="D33" s="232">
        <v>0</v>
      </c>
      <c r="E33" s="232">
        <v>0</v>
      </c>
      <c r="F33" s="232">
        <v>0</v>
      </c>
      <c r="G33" s="232">
        <v>0</v>
      </c>
      <c r="H33" s="232">
        <v>0</v>
      </c>
      <c r="I33" s="232">
        <v>0</v>
      </c>
      <c r="J33" s="232">
        <v>0</v>
      </c>
      <c r="K33" s="232">
        <v>0</v>
      </c>
      <c r="L33" s="232">
        <v>0</v>
      </c>
      <c r="M33" s="232">
        <v>0</v>
      </c>
      <c r="N33" s="232">
        <v>0</v>
      </c>
    </row>
    <row r="34" spans="1:14" ht="10.7" customHeight="1">
      <c r="A34" s="242" t="s">
        <v>228</v>
      </c>
      <c r="B34" s="241" t="s">
        <v>221</v>
      </c>
      <c r="C34" s="231">
        <v>0</v>
      </c>
      <c r="D34" s="232">
        <v>0</v>
      </c>
      <c r="E34" s="232">
        <v>0</v>
      </c>
      <c r="F34" s="232">
        <v>0</v>
      </c>
      <c r="G34" s="232">
        <v>0</v>
      </c>
      <c r="H34" s="232">
        <v>0</v>
      </c>
      <c r="I34" s="232">
        <v>60622439</v>
      </c>
      <c r="J34" s="232">
        <v>0</v>
      </c>
      <c r="K34" s="232">
        <v>60622439</v>
      </c>
      <c r="L34" s="232">
        <v>54560195</v>
      </c>
      <c r="M34" s="232">
        <v>6062244</v>
      </c>
      <c r="N34" s="232">
        <v>0</v>
      </c>
    </row>
    <row r="35" spans="1:14" ht="10.7" customHeight="1">
      <c r="A35" s="240"/>
      <c r="B35" s="241" t="s">
        <v>301</v>
      </c>
      <c r="C35" s="231">
        <v>0</v>
      </c>
      <c r="D35" s="232">
        <v>0</v>
      </c>
      <c r="E35" s="232">
        <v>0</v>
      </c>
      <c r="F35" s="232">
        <v>0</v>
      </c>
      <c r="G35" s="232">
        <v>0</v>
      </c>
      <c r="H35" s="232">
        <v>0</v>
      </c>
      <c r="I35" s="232">
        <v>0</v>
      </c>
      <c r="J35" s="232">
        <v>0</v>
      </c>
      <c r="K35" s="232">
        <v>0</v>
      </c>
      <c r="L35" s="232">
        <v>0</v>
      </c>
      <c r="M35" s="232">
        <v>0</v>
      </c>
      <c r="N35" s="232">
        <v>0</v>
      </c>
    </row>
    <row r="36" spans="1:14" ht="10.7" customHeight="1">
      <c r="A36" s="242" t="s">
        <v>229</v>
      </c>
      <c r="B36" s="241" t="s">
        <v>28</v>
      </c>
      <c r="C36" s="231">
        <v>28659594</v>
      </c>
      <c r="D36" s="232">
        <v>0</v>
      </c>
      <c r="E36" s="232">
        <v>28659594</v>
      </c>
      <c r="F36" s="232">
        <v>28659594</v>
      </c>
      <c r="G36" s="232">
        <v>0</v>
      </c>
      <c r="H36" s="232">
        <v>0</v>
      </c>
      <c r="I36" s="232">
        <v>33295194</v>
      </c>
      <c r="J36" s="232">
        <v>0</v>
      </c>
      <c r="K36" s="232">
        <v>33295194</v>
      </c>
      <c r="L36" s="232">
        <v>33295194</v>
      </c>
      <c r="M36" s="232">
        <v>0</v>
      </c>
      <c r="N36" s="232">
        <v>0</v>
      </c>
    </row>
    <row r="37" spans="1:14" ht="10.7" customHeight="1">
      <c r="A37" s="240"/>
      <c r="B37" s="241" t="s">
        <v>299</v>
      </c>
      <c r="C37" s="231">
        <v>0</v>
      </c>
      <c r="D37" s="232">
        <v>0</v>
      </c>
      <c r="E37" s="232">
        <v>0</v>
      </c>
      <c r="F37" s="232">
        <v>0</v>
      </c>
      <c r="G37" s="232">
        <v>0</v>
      </c>
      <c r="H37" s="232">
        <v>0</v>
      </c>
      <c r="I37" s="232">
        <v>0</v>
      </c>
      <c r="J37" s="232">
        <v>0</v>
      </c>
      <c r="K37" s="232">
        <v>0</v>
      </c>
      <c r="L37" s="232">
        <v>0</v>
      </c>
      <c r="M37" s="232">
        <v>0</v>
      </c>
      <c r="N37" s="232">
        <v>0</v>
      </c>
    </row>
    <row r="38" spans="1:14" ht="10.7" customHeight="1">
      <c r="A38" s="240"/>
      <c r="B38" s="241" t="s">
        <v>230</v>
      </c>
      <c r="C38" s="231">
        <v>0</v>
      </c>
      <c r="D38" s="232">
        <v>0</v>
      </c>
      <c r="E38" s="232">
        <v>0</v>
      </c>
      <c r="F38" s="232">
        <v>0</v>
      </c>
      <c r="G38" s="232">
        <v>0</v>
      </c>
      <c r="H38" s="232">
        <v>0</v>
      </c>
      <c r="I38" s="232">
        <v>0</v>
      </c>
      <c r="J38" s="232">
        <v>0</v>
      </c>
      <c r="K38" s="232">
        <v>0</v>
      </c>
      <c r="L38" s="232">
        <v>0</v>
      </c>
      <c r="M38" s="232">
        <v>0</v>
      </c>
      <c r="N38" s="232">
        <v>0</v>
      </c>
    </row>
    <row r="39" spans="1:14" ht="10.7" customHeight="1">
      <c r="A39" s="242" t="s">
        <v>231</v>
      </c>
      <c r="B39" s="241" t="s">
        <v>300</v>
      </c>
      <c r="C39" s="231">
        <v>0</v>
      </c>
      <c r="D39" s="232">
        <v>0</v>
      </c>
      <c r="E39" s="232">
        <v>0</v>
      </c>
      <c r="F39" s="232">
        <v>0</v>
      </c>
      <c r="G39" s="232">
        <v>0</v>
      </c>
      <c r="H39" s="232">
        <v>0</v>
      </c>
      <c r="I39" s="232">
        <v>0</v>
      </c>
      <c r="J39" s="232">
        <v>0</v>
      </c>
      <c r="K39" s="232">
        <v>0</v>
      </c>
      <c r="L39" s="232">
        <v>0</v>
      </c>
      <c r="M39" s="232">
        <v>0</v>
      </c>
      <c r="N39" s="232">
        <v>0</v>
      </c>
    </row>
    <row r="40" spans="1:14" ht="10.7" customHeight="1">
      <c r="A40" s="242">
        <v>2</v>
      </c>
      <c r="B40" s="241" t="s">
        <v>232</v>
      </c>
      <c r="C40" s="231">
        <v>0</v>
      </c>
      <c r="D40" s="232">
        <v>0</v>
      </c>
      <c r="E40" s="232">
        <v>0</v>
      </c>
      <c r="F40" s="232">
        <v>0</v>
      </c>
      <c r="G40" s="232">
        <v>0</v>
      </c>
      <c r="H40" s="232">
        <v>0</v>
      </c>
      <c r="I40" s="232">
        <v>0</v>
      </c>
      <c r="J40" s="232">
        <v>0</v>
      </c>
      <c r="K40" s="232">
        <v>0</v>
      </c>
      <c r="L40" s="232">
        <v>0</v>
      </c>
      <c r="M40" s="232">
        <v>0</v>
      </c>
      <c r="N40" s="232">
        <v>0</v>
      </c>
    </row>
    <row r="41" spans="1:14" ht="10.7" customHeight="1">
      <c r="A41" s="242" t="s">
        <v>98</v>
      </c>
      <c r="B41" s="241" t="s">
        <v>90</v>
      </c>
      <c r="C41" s="231">
        <v>0</v>
      </c>
      <c r="D41" s="232">
        <v>0</v>
      </c>
      <c r="E41" s="232">
        <v>0</v>
      </c>
      <c r="F41" s="232">
        <v>0</v>
      </c>
      <c r="G41" s="232">
        <v>0</v>
      </c>
      <c r="H41" s="232">
        <v>0</v>
      </c>
      <c r="I41" s="232">
        <v>0</v>
      </c>
      <c r="J41" s="232">
        <v>0</v>
      </c>
      <c r="K41" s="232">
        <v>0</v>
      </c>
      <c r="L41" s="232">
        <v>0</v>
      </c>
      <c r="M41" s="232">
        <v>0</v>
      </c>
      <c r="N41" s="232">
        <v>0</v>
      </c>
    </row>
    <row r="42" spans="1:14" ht="10.7" customHeight="1">
      <c r="A42" s="240"/>
      <c r="B42" s="241" t="s">
        <v>297</v>
      </c>
      <c r="C42" s="231">
        <v>0</v>
      </c>
      <c r="D42" s="232">
        <v>0</v>
      </c>
      <c r="E42" s="232">
        <v>0</v>
      </c>
      <c r="F42" s="232">
        <v>0</v>
      </c>
      <c r="G42" s="232">
        <v>0</v>
      </c>
      <c r="H42" s="232">
        <v>0</v>
      </c>
      <c r="I42" s="232">
        <v>0</v>
      </c>
      <c r="J42" s="232">
        <v>0</v>
      </c>
      <c r="K42" s="232">
        <v>0</v>
      </c>
      <c r="L42" s="232">
        <v>0</v>
      </c>
      <c r="M42" s="232">
        <v>0</v>
      </c>
      <c r="N42" s="232">
        <v>0</v>
      </c>
    </row>
    <row r="43" spans="1:14" ht="10.7" customHeight="1">
      <c r="A43" s="242" t="s">
        <v>99</v>
      </c>
      <c r="B43" s="241" t="s">
        <v>218</v>
      </c>
      <c r="C43" s="231">
        <v>0</v>
      </c>
      <c r="D43" s="232">
        <v>0</v>
      </c>
      <c r="E43" s="232">
        <v>0</v>
      </c>
      <c r="F43" s="232">
        <v>0</v>
      </c>
      <c r="G43" s="232">
        <v>0</v>
      </c>
      <c r="H43" s="232">
        <v>0</v>
      </c>
      <c r="I43" s="232">
        <v>0</v>
      </c>
      <c r="J43" s="232">
        <v>0</v>
      </c>
      <c r="K43" s="232">
        <v>0</v>
      </c>
      <c r="L43" s="232">
        <v>0</v>
      </c>
      <c r="M43" s="232">
        <v>0</v>
      </c>
      <c r="N43" s="232">
        <v>0</v>
      </c>
    </row>
    <row r="44" spans="1:14" ht="10.7" customHeight="1">
      <c r="A44" s="240"/>
      <c r="B44" s="241" t="s">
        <v>219</v>
      </c>
      <c r="C44" s="231">
        <v>0</v>
      </c>
      <c r="D44" s="232">
        <v>0</v>
      </c>
      <c r="E44" s="232">
        <v>0</v>
      </c>
      <c r="F44" s="232">
        <v>0</v>
      </c>
      <c r="G44" s="232">
        <v>0</v>
      </c>
      <c r="H44" s="232">
        <v>0</v>
      </c>
      <c r="I44" s="232">
        <v>0</v>
      </c>
      <c r="J44" s="232">
        <v>0</v>
      </c>
      <c r="K44" s="232">
        <v>0</v>
      </c>
      <c r="L44" s="232">
        <v>0</v>
      </c>
      <c r="M44" s="232">
        <v>0</v>
      </c>
      <c r="N44" s="232">
        <v>0</v>
      </c>
    </row>
    <row r="45" spans="1:14" ht="10.7" customHeight="1">
      <c r="A45" s="242" t="s">
        <v>100</v>
      </c>
      <c r="B45" s="241" t="s">
        <v>27</v>
      </c>
      <c r="C45" s="231">
        <v>0</v>
      </c>
      <c r="D45" s="232">
        <v>0</v>
      </c>
      <c r="E45" s="232">
        <v>0</v>
      </c>
      <c r="F45" s="232">
        <v>0</v>
      </c>
      <c r="G45" s="232">
        <v>0</v>
      </c>
      <c r="H45" s="232">
        <v>0</v>
      </c>
      <c r="I45" s="232">
        <v>0</v>
      </c>
      <c r="J45" s="232">
        <v>0</v>
      </c>
      <c r="K45" s="232">
        <v>0</v>
      </c>
      <c r="L45" s="232">
        <v>0</v>
      </c>
      <c r="M45" s="232">
        <v>0</v>
      </c>
      <c r="N45" s="232">
        <v>0</v>
      </c>
    </row>
    <row r="46" spans="1:14" ht="10.7" customHeight="1">
      <c r="A46" s="240"/>
      <c r="B46" s="241" t="s">
        <v>301</v>
      </c>
      <c r="C46" s="231">
        <v>0</v>
      </c>
      <c r="D46" s="232">
        <v>0</v>
      </c>
      <c r="E46" s="232">
        <v>0</v>
      </c>
      <c r="F46" s="232">
        <v>0</v>
      </c>
      <c r="G46" s="232">
        <v>0</v>
      </c>
      <c r="H46" s="232">
        <v>0</v>
      </c>
      <c r="I46" s="232">
        <v>0</v>
      </c>
      <c r="J46" s="232">
        <v>0</v>
      </c>
      <c r="K46" s="232">
        <v>0</v>
      </c>
      <c r="L46" s="232">
        <v>0</v>
      </c>
      <c r="M46" s="232">
        <v>0</v>
      </c>
      <c r="N46" s="232">
        <v>0</v>
      </c>
    </row>
    <row r="47" spans="1:14" ht="10.7" customHeight="1">
      <c r="A47" s="242" t="s">
        <v>101</v>
      </c>
      <c r="B47" s="241" t="s">
        <v>28</v>
      </c>
      <c r="C47" s="231">
        <v>0</v>
      </c>
      <c r="D47" s="232">
        <v>0</v>
      </c>
      <c r="E47" s="232">
        <v>0</v>
      </c>
      <c r="F47" s="232">
        <v>0</v>
      </c>
      <c r="G47" s="232">
        <v>0</v>
      </c>
      <c r="H47" s="232">
        <v>0</v>
      </c>
      <c r="I47" s="232">
        <v>0</v>
      </c>
      <c r="J47" s="232">
        <v>0</v>
      </c>
      <c r="K47" s="232">
        <v>0</v>
      </c>
      <c r="L47" s="232">
        <v>0</v>
      </c>
      <c r="M47" s="232">
        <v>0</v>
      </c>
      <c r="N47" s="232">
        <v>0</v>
      </c>
    </row>
    <row r="48" spans="1:14" ht="10.7" customHeight="1">
      <c r="A48" s="240"/>
      <c r="B48" s="241" t="s">
        <v>302</v>
      </c>
      <c r="C48" s="231">
        <v>0</v>
      </c>
      <c r="D48" s="232">
        <v>0</v>
      </c>
      <c r="E48" s="232">
        <v>0</v>
      </c>
      <c r="F48" s="232">
        <v>0</v>
      </c>
      <c r="G48" s="232">
        <v>0</v>
      </c>
      <c r="H48" s="232">
        <v>0</v>
      </c>
      <c r="I48" s="232">
        <v>0</v>
      </c>
      <c r="J48" s="232">
        <v>0</v>
      </c>
      <c r="K48" s="232">
        <v>0</v>
      </c>
      <c r="L48" s="232">
        <v>0</v>
      </c>
      <c r="M48" s="232">
        <v>0</v>
      </c>
      <c r="N48" s="232">
        <v>0</v>
      </c>
    </row>
    <row r="49" spans="1:14" ht="10.7" customHeight="1">
      <c r="A49" s="240"/>
      <c r="B49" s="241" t="s">
        <v>223</v>
      </c>
      <c r="C49" s="231">
        <v>0</v>
      </c>
      <c r="D49" s="232">
        <v>0</v>
      </c>
      <c r="E49" s="232">
        <v>0</v>
      </c>
      <c r="F49" s="232">
        <v>0</v>
      </c>
      <c r="G49" s="232">
        <v>0</v>
      </c>
      <c r="H49" s="232">
        <v>0</v>
      </c>
      <c r="I49" s="232">
        <v>0</v>
      </c>
      <c r="J49" s="232">
        <v>0</v>
      </c>
      <c r="K49" s="232">
        <v>0</v>
      </c>
      <c r="L49" s="232">
        <v>0</v>
      </c>
      <c r="M49" s="232">
        <v>0</v>
      </c>
      <c r="N49" s="232">
        <v>0</v>
      </c>
    </row>
    <row r="50" spans="1:14" ht="10.7" customHeight="1">
      <c r="A50" s="242" t="s">
        <v>102</v>
      </c>
      <c r="B50" s="241" t="s">
        <v>303</v>
      </c>
      <c r="C50" s="231">
        <v>0</v>
      </c>
      <c r="D50" s="232">
        <v>0</v>
      </c>
      <c r="E50" s="232">
        <v>0</v>
      </c>
      <c r="F50" s="232">
        <v>0</v>
      </c>
      <c r="G50" s="232">
        <v>0</v>
      </c>
      <c r="H50" s="232">
        <v>0</v>
      </c>
      <c r="I50" s="232">
        <v>0</v>
      </c>
      <c r="J50" s="232">
        <v>0</v>
      </c>
      <c r="K50" s="232">
        <v>0</v>
      </c>
      <c r="L50" s="232">
        <v>0</v>
      </c>
      <c r="M50" s="232">
        <v>0</v>
      </c>
      <c r="N50" s="232">
        <v>0</v>
      </c>
    </row>
    <row r="51" spans="1:14" ht="10.7" customHeight="1">
      <c r="A51" s="242">
        <v>3</v>
      </c>
      <c r="B51" s="241" t="s">
        <v>169</v>
      </c>
      <c r="C51" s="231">
        <v>6401277947</v>
      </c>
      <c r="D51" s="232">
        <v>0</v>
      </c>
      <c r="E51" s="232">
        <v>6401277947</v>
      </c>
      <c r="F51" s="232">
        <v>701794855</v>
      </c>
      <c r="G51" s="232">
        <v>5699483092</v>
      </c>
      <c r="H51" s="232">
        <v>0</v>
      </c>
      <c r="I51" s="232">
        <v>21533817222</v>
      </c>
      <c r="J51" s="232">
        <v>0</v>
      </c>
      <c r="K51" s="232">
        <v>21533817222</v>
      </c>
      <c r="L51" s="232">
        <v>2382870311</v>
      </c>
      <c r="M51" s="232">
        <v>19150946911</v>
      </c>
      <c r="N51" s="232">
        <v>0</v>
      </c>
    </row>
    <row r="52" spans="1:14" ht="10.7" customHeight="1">
      <c r="A52" s="242" t="s">
        <v>32</v>
      </c>
      <c r="B52" s="241" t="s">
        <v>90</v>
      </c>
      <c r="C52" s="231">
        <v>5837005880</v>
      </c>
      <c r="D52" s="232">
        <v>0</v>
      </c>
      <c r="E52" s="232">
        <v>5837005880</v>
      </c>
      <c r="F52" s="232">
        <v>583700568</v>
      </c>
      <c r="G52" s="232">
        <v>5253305312</v>
      </c>
      <c r="H52" s="232">
        <v>0</v>
      </c>
      <c r="I52" s="232">
        <v>19856221670</v>
      </c>
      <c r="J52" s="232">
        <v>0</v>
      </c>
      <c r="K52" s="232">
        <v>19856221670</v>
      </c>
      <c r="L52" s="232">
        <v>1985622108</v>
      </c>
      <c r="M52" s="232">
        <v>17870599562</v>
      </c>
      <c r="N52" s="232">
        <v>0</v>
      </c>
    </row>
    <row r="53" spans="1:14" ht="10.7" customHeight="1">
      <c r="A53" s="240"/>
      <c r="B53" s="241" t="s">
        <v>297</v>
      </c>
      <c r="C53" s="231">
        <v>0</v>
      </c>
      <c r="D53" s="232">
        <v>0</v>
      </c>
      <c r="E53" s="232">
        <v>0</v>
      </c>
      <c r="F53" s="232">
        <v>0</v>
      </c>
      <c r="G53" s="232">
        <v>0</v>
      </c>
      <c r="H53" s="232">
        <v>0</v>
      </c>
      <c r="I53" s="232">
        <v>0</v>
      </c>
      <c r="J53" s="232">
        <v>0</v>
      </c>
      <c r="K53" s="232">
        <v>0</v>
      </c>
      <c r="L53" s="232">
        <v>0</v>
      </c>
      <c r="M53" s="232">
        <v>0</v>
      </c>
      <c r="N53" s="232">
        <v>0</v>
      </c>
    </row>
    <row r="54" spans="1:14" ht="10.7" customHeight="1">
      <c r="A54" s="242" t="s">
        <v>33</v>
      </c>
      <c r="B54" s="241" t="s">
        <v>218</v>
      </c>
      <c r="C54" s="231">
        <v>17016120</v>
      </c>
      <c r="D54" s="232">
        <v>0</v>
      </c>
      <c r="E54" s="232">
        <v>17016120</v>
      </c>
      <c r="F54" s="232">
        <v>0</v>
      </c>
      <c r="G54" s="232">
        <v>17016120</v>
      </c>
      <c r="H54" s="232">
        <v>0</v>
      </c>
      <c r="I54" s="232">
        <v>36765044</v>
      </c>
      <c r="J54" s="232">
        <v>0</v>
      </c>
      <c r="K54" s="232">
        <v>36765044</v>
      </c>
      <c r="L54" s="232">
        <v>0</v>
      </c>
      <c r="M54" s="232">
        <v>36765044</v>
      </c>
      <c r="N54" s="232">
        <v>0</v>
      </c>
    </row>
    <row r="55" spans="1:14" ht="10.7" customHeight="1">
      <c r="A55" s="240"/>
      <c r="B55" s="241" t="s">
        <v>219</v>
      </c>
      <c r="C55" s="231">
        <v>0</v>
      </c>
      <c r="D55" s="232">
        <v>0</v>
      </c>
      <c r="E55" s="232">
        <v>0</v>
      </c>
      <c r="F55" s="232">
        <v>0</v>
      </c>
      <c r="G55" s="232">
        <v>0</v>
      </c>
      <c r="H55" s="232">
        <v>0</v>
      </c>
      <c r="I55" s="232">
        <v>0</v>
      </c>
      <c r="J55" s="232">
        <v>0</v>
      </c>
      <c r="K55" s="232">
        <v>0</v>
      </c>
      <c r="L55" s="232">
        <v>0</v>
      </c>
      <c r="M55" s="232">
        <v>0</v>
      </c>
      <c r="N55" s="232">
        <v>0</v>
      </c>
    </row>
    <row r="56" spans="1:14" ht="10.7" customHeight="1">
      <c r="A56" s="242" t="s">
        <v>106</v>
      </c>
      <c r="B56" s="241" t="s">
        <v>27</v>
      </c>
      <c r="C56" s="231">
        <v>190490861</v>
      </c>
      <c r="D56" s="232">
        <v>0</v>
      </c>
      <c r="E56" s="232">
        <v>190490861</v>
      </c>
      <c r="F56" s="232">
        <v>19049083</v>
      </c>
      <c r="G56" s="232">
        <v>171441778</v>
      </c>
      <c r="H56" s="232">
        <v>0</v>
      </c>
      <c r="I56" s="232">
        <v>254328828</v>
      </c>
      <c r="J56" s="232">
        <v>0</v>
      </c>
      <c r="K56" s="232">
        <v>254328828</v>
      </c>
      <c r="L56" s="232">
        <v>25432879</v>
      </c>
      <c r="M56" s="232">
        <v>228895949</v>
      </c>
      <c r="N56" s="232">
        <v>0</v>
      </c>
    </row>
    <row r="57" spans="1:14" ht="10.7" customHeight="1">
      <c r="A57" s="240"/>
      <c r="B57" s="241" t="s">
        <v>301</v>
      </c>
      <c r="C57" s="231">
        <v>0</v>
      </c>
      <c r="D57" s="232">
        <v>0</v>
      </c>
      <c r="E57" s="232">
        <v>0</v>
      </c>
      <c r="F57" s="232">
        <v>0</v>
      </c>
      <c r="G57" s="232">
        <v>0</v>
      </c>
      <c r="H57" s="232">
        <v>0</v>
      </c>
      <c r="I57" s="232">
        <v>0</v>
      </c>
      <c r="J57" s="232">
        <v>0</v>
      </c>
      <c r="K57" s="232">
        <v>0</v>
      </c>
      <c r="L57" s="232">
        <v>0</v>
      </c>
      <c r="M57" s="232">
        <v>0</v>
      </c>
      <c r="N57" s="232">
        <v>0</v>
      </c>
    </row>
    <row r="58" spans="1:14" ht="10.7" customHeight="1">
      <c r="A58" s="242" t="s">
        <v>107</v>
      </c>
      <c r="B58" s="241" t="s">
        <v>28</v>
      </c>
      <c r="C58" s="231">
        <v>356765086</v>
      </c>
      <c r="D58" s="232">
        <v>0</v>
      </c>
      <c r="E58" s="232">
        <v>356765086</v>
      </c>
      <c r="F58" s="232">
        <v>99045204</v>
      </c>
      <c r="G58" s="232">
        <v>257719882</v>
      </c>
      <c r="H58" s="232">
        <v>0</v>
      </c>
      <c r="I58" s="232">
        <v>1386501680</v>
      </c>
      <c r="J58" s="232">
        <v>0</v>
      </c>
      <c r="K58" s="232">
        <v>1386501680</v>
      </c>
      <c r="L58" s="232">
        <v>371815324</v>
      </c>
      <c r="M58" s="232">
        <v>1014686356</v>
      </c>
      <c r="N58" s="232">
        <v>0</v>
      </c>
    </row>
    <row r="59" spans="1:14" ht="10.7" customHeight="1">
      <c r="A59" s="240"/>
      <c r="B59" s="241" t="s">
        <v>302</v>
      </c>
      <c r="C59" s="231">
        <v>0</v>
      </c>
      <c r="D59" s="232">
        <v>0</v>
      </c>
      <c r="E59" s="232">
        <v>0</v>
      </c>
      <c r="F59" s="232">
        <v>0</v>
      </c>
      <c r="G59" s="232">
        <v>0</v>
      </c>
      <c r="H59" s="232">
        <v>0</v>
      </c>
      <c r="I59" s="232">
        <v>0</v>
      </c>
      <c r="J59" s="232">
        <v>0</v>
      </c>
      <c r="K59" s="232">
        <v>0</v>
      </c>
      <c r="L59" s="232">
        <v>0</v>
      </c>
      <c r="M59" s="232">
        <v>0</v>
      </c>
      <c r="N59" s="232">
        <v>0</v>
      </c>
    </row>
    <row r="60" spans="1:14" ht="10.7" customHeight="1">
      <c r="A60" s="240"/>
      <c r="B60" s="241" t="s">
        <v>223</v>
      </c>
      <c r="C60" s="231">
        <v>314969357</v>
      </c>
      <c r="D60" s="232">
        <v>0</v>
      </c>
      <c r="E60" s="232">
        <v>314969357</v>
      </c>
      <c r="F60" s="232">
        <v>94490806</v>
      </c>
      <c r="G60" s="232">
        <v>220478551</v>
      </c>
      <c r="H60" s="232">
        <v>0</v>
      </c>
      <c r="I60" s="232">
        <v>1157578591</v>
      </c>
      <c r="J60" s="232">
        <v>0</v>
      </c>
      <c r="K60" s="232">
        <v>1157578591</v>
      </c>
      <c r="L60" s="232">
        <v>347273574</v>
      </c>
      <c r="M60" s="232">
        <v>810305017</v>
      </c>
      <c r="N60" s="232">
        <v>0</v>
      </c>
    </row>
    <row r="61" spans="1:14" ht="10.7" customHeight="1">
      <c r="A61" s="242" t="s">
        <v>108</v>
      </c>
      <c r="B61" s="241" t="s">
        <v>303</v>
      </c>
      <c r="C61" s="231">
        <v>0</v>
      </c>
      <c r="D61" s="232">
        <v>0</v>
      </c>
      <c r="E61" s="232">
        <v>0</v>
      </c>
      <c r="F61" s="232">
        <v>0</v>
      </c>
      <c r="G61" s="232">
        <v>0</v>
      </c>
      <c r="H61" s="232">
        <v>0</v>
      </c>
      <c r="I61" s="232">
        <v>0</v>
      </c>
      <c r="J61" s="232">
        <v>0</v>
      </c>
      <c r="K61" s="232">
        <v>0</v>
      </c>
      <c r="L61" s="232">
        <v>0</v>
      </c>
      <c r="M61" s="232">
        <v>0</v>
      </c>
      <c r="N61" s="232">
        <v>0</v>
      </c>
    </row>
    <row r="62" spans="1:14" ht="10.7" customHeight="1">
      <c r="A62" s="242">
        <v>4</v>
      </c>
      <c r="B62" s="241" t="s">
        <v>44</v>
      </c>
      <c r="C62" s="231">
        <v>555487424</v>
      </c>
      <c r="D62" s="232">
        <v>0</v>
      </c>
      <c r="E62" s="232">
        <v>555487424</v>
      </c>
      <c r="F62" s="232">
        <v>55548717</v>
      </c>
      <c r="G62" s="232">
        <v>499938707</v>
      </c>
      <c r="H62" s="232">
        <v>0</v>
      </c>
      <c r="I62" s="232">
        <v>1342013115</v>
      </c>
      <c r="J62" s="232">
        <v>0</v>
      </c>
      <c r="K62" s="232">
        <v>1342013115</v>
      </c>
      <c r="L62" s="232">
        <v>134201241</v>
      </c>
      <c r="M62" s="232">
        <v>1207811874</v>
      </c>
      <c r="N62" s="232">
        <v>0</v>
      </c>
    </row>
    <row r="63" spans="1:14" ht="10.7" customHeight="1">
      <c r="A63" s="242">
        <v>5</v>
      </c>
      <c r="B63" s="241" t="s">
        <v>233</v>
      </c>
      <c r="C63" s="231">
        <v>2187738448</v>
      </c>
      <c r="D63" s="232">
        <v>1371504272</v>
      </c>
      <c r="E63" s="232">
        <v>816234176</v>
      </c>
      <c r="F63" s="232">
        <v>816234176</v>
      </c>
      <c r="G63" s="232">
        <v>0</v>
      </c>
      <c r="H63" s="232">
        <v>0</v>
      </c>
      <c r="I63" s="232">
        <v>2493110448</v>
      </c>
      <c r="J63" s="232">
        <v>1563277888</v>
      </c>
      <c r="K63" s="232">
        <v>929832560</v>
      </c>
      <c r="L63" s="232">
        <v>929832560</v>
      </c>
      <c r="M63" s="232">
        <v>0</v>
      </c>
      <c r="N63" s="232">
        <v>0</v>
      </c>
    </row>
    <row r="64" spans="1:14" ht="10.7" customHeight="1">
      <c r="A64" s="240"/>
      <c r="B64" s="241" t="s">
        <v>234</v>
      </c>
      <c r="C64" s="231">
        <v>1088</v>
      </c>
      <c r="D64" s="232">
        <v>0</v>
      </c>
      <c r="E64" s="232">
        <v>1088</v>
      </c>
      <c r="F64" s="232">
        <v>1088</v>
      </c>
      <c r="G64" s="232">
        <v>0</v>
      </c>
      <c r="H64" s="232">
        <v>0</v>
      </c>
      <c r="I64" s="232">
        <v>1088</v>
      </c>
      <c r="J64" s="232">
        <v>0</v>
      </c>
      <c r="K64" s="232">
        <v>1088</v>
      </c>
      <c r="L64" s="232">
        <v>1088</v>
      </c>
      <c r="M64" s="232">
        <v>0</v>
      </c>
      <c r="N64" s="232">
        <v>0</v>
      </c>
    </row>
    <row r="65" spans="1:14" ht="10.7" customHeight="1">
      <c r="A65" s="240"/>
      <c r="B65" s="241" t="s">
        <v>235</v>
      </c>
      <c r="C65" s="231">
        <v>3803568</v>
      </c>
      <c r="D65" s="232">
        <v>0</v>
      </c>
      <c r="E65" s="232">
        <v>3803568</v>
      </c>
      <c r="F65" s="232">
        <v>3803568</v>
      </c>
      <c r="G65" s="232">
        <v>0</v>
      </c>
      <c r="H65" s="232">
        <v>0</v>
      </c>
      <c r="I65" s="232">
        <v>3803568</v>
      </c>
      <c r="J65" s="232">
        <v>0</v>
      </c>
      <c r="K65" s="232">
        <v>3803568</v>
      </c>
      <c r="L65" s="232">
        <v>3803568</v>
      </c>
      <c r="M65" s="232">
        <v>0</v>
      </c>
      <c r="N65" s="232">
        <v>0</v>
      </c>
    </row>
    <row r="66" spans="1:14" ht="10.7" customHeight="1">
      <c r="A66" s="242">
        <v>6</v>
      </c>
      <c r="B66" s="241" t="s">
        <v>38</v>
      </c>
      <c r="C66" s="231">
        <v>532288678</v>
      </c>
      <c r="D66" s="232">
        <v>0</v>
      </c>
      <c r="E66" s="232">
        <v>532288678</v>
      </c>
      <c r="F66" s="232">
        <v>0</v>
      </c>
      <c r="G66" s="232">
        <v>489018392</v>
      </c>
      <c r="H66" s="232">
        <v>43270286</v>
      </c>
      <c r="I66" s="232">
        <v>1343073856</v>
      </c>
      <c r="J66" s="232">
        <v>0</v>
      </c>
      <c r="K66" s="232">
        <v>1343073856</v>
      </c>
      <c r="L66" s="232">
        <v>0</v>
      </c>
      <c r="M66" s="232">
        <v>1238870575</v>
      </c>
      <c r="N66" s="232">
        <v>104203281</v>
      </c>
    </row>
    <row r="67" spans="1:14" ht="10.7" customHeight="1">
      <c r="A67" s="242">
        <v>7</v>
      </c>
      <c r="B67" s="241" t="s">
        <v>304</v>
      </c>
      <c r="C67" s="231">
        <v>97801384</v>
      </c>
      <c r="D67" s="232">
        <v>21682085</v>
      </c>
      <c r="E67" s="232">
        <v>76119299</v>
      </c>
      <c r="F67" s="232">
        <v>0</v>
      </c>
      <c r="G67" s="232">
        <v>13416299</v>
      </c>
      <c r="H67" s="232">
        <v>62703000</v>
      </c>
      <c r="I67" s="232">
        <v>746002543</v>
      </c>
      <c r="J67" s="232">
        <v>44334772</v>
      </c>
      <c r="K67" s="232">
        <v>701667771</v>
      </c>
      <c r="L67" s="232">
        <v>1000000</v>
      </c>
      <c r="M67" s="232">
        <v>109905771</v>
      </c>
      <c r="N67" s="232">
        <v>590762000</v>
      </c>
    </row>
    <row r="68" spans="1:14" ht="10.7" customHeight="1">
      <c r="A68" s="240"/>
      <c r="B68" s="241" t="s">
        <v>236</v>
      </c>
      <c r="C68" s="231">
        <v>3450000</v>
      </c>
      <c r="D68" s="232">
        <v>0</v>
      </c>
      <c r="E68" s="232">
        <v>3450000</v>
      </c>
      <c r="F68" s="232">
        <v>0</v>
      </c>
      <c r="G68" s="232">
        <v>3450000</v>
      </c>
      <c r="H68" s="232">
        <v>0</v>
      </c>
      <c r="I68" s="232">
        <v>3450000</v>
      </c>
      <c r="J68" s="232">
        <v>0</v>
      </c>
      <c r="K68" s="232">
        <v>3450000</v>
      </c>
      <c r="L68" s="232">
        <v>0</v>
      </c>
      <c r="M68" s="232">
        <v>3450000</v>
      </c>
      <c r="N68" s="232">
        <v>0</v>
      </c>
    </row>
    <row r="69" spans="1:14" ht="10.7" customHeight="1">
      <c r="A69" s="240"/>
      <c r="B69" s="241" t="s">
        <v>237</v>
      </c>
      <c r="C69" s="231">
        <v>0</v>
      </c>
      <c r="D69" s="232">
        <v>0</v>
      </c>
      <c r="E69" s="232">
        <v>0</v>
      </c>
      <c r="F69" s="232">
        <v>0</v>
      </c>
      <c r="G69" s="232">
        <v>0</v>
      </c>
      <c r="H69" s="232">
        <v>0</v>
      </c>
      <c r="I69" s="232">
        <v>0</v>
      </c>
      <c r="J69" s="232">
        <v>0</v>
      </c>
      <c r="K69" s="232">
        <v>0</v>
      </c>
      <c r="L69" s="232">
        <v>0</v>
      </c>
      <c r="M69" s="232">
        <v>0</v>
      </c>
      <c r="N69" s="232">
        <v>0</v>
      </c>
    </row>
    <row r="70" spans="1:14" ht="10.7" customHeight="1">
      <c r="A70" s="240"/>
      <c r="B70" s="241" t="s">
        <v>238</v>
      </c>
      <c r="C70" s="231">
        <v>8409599</v>
      </c>
      <c r="D70" s="232">
        <v>0</v>
      </c>
      <c r="E70" s="232">
        <v>8409599</v>
      </c>
      <c r="F70" s="232">
        <v>0</v>
      </c>
      <c r="G70" s="232">
        <v>8409599</v>
      </c>
      <c r="H70" s="232">
        <v>0</v>
      </c>
      <c r="I70" s="232">
        <v>92998071</v>
      </c>
      <c r="J70" s="232">
        <v>0</v>
      </c>
      <c r="K70" s="232">
        <v>92998071</v>
      </c>
      <c r="L70" s="232">
        <v>0</v>
      </c>
      <c r="M70" s="232">
        <v>92998071</v>
      </c>
      <c r="N70" s="232">
        <v>0</v>
      </c>
    </row>
    <row r="71" spans="1:14" ht="10.7" customHeight="1">
      <c r="A71" s="240"/>
      <c r="B71" s="241" t="s">
        <v>548</v>
      </c>
      <c r="C71" s="231">
        <v>0</v>
      </c>
      <c r="D71" s="232">
        <v>0</v>
      </c>
      <c r="E71" s="232">
        <v>0</v>
      </c>
      <c r="F71" s="232">
        <v>0</v>
      </c>
      <c r="G71" s="232">
        <v>0</v>
      </c>
      <c r="H71" s="232">
        <v>0</v>
      </c>
      <c r="I71" s="232">
        <v>0</v>
      </c>
      <c r="J71" s="232">
        <v>0</v>
      </c>
      <c r="K71" s="232">
        <v>0</v>
      </c>
      <c r="L71" s="232">
        <v>0</v>
      </c>
      <c r="M71" s="232">
        <v>0</v>
      </c>
      <c r="N71" s="232">
        <v>0</v>
      </c>
    </row>
    <row r="72" spans="1:14" ht="10.7" customHeight="1">
      <c r="A72" s="240"/>
      <c r="B72" s="241" t="s">
        <v>581</v>
      </c>
      <c r="C72" s="231">
        <v>0</v>
      </c>
      <c r="D72" s="232">
        <v>0</v>
      </c>
      <c r="E72" s="232">
        <v>0</v>
      </c>
      <c r="F72" s="232">
        <v>0</v>
      </c>
      <c r="G72" s="232">
        <v>0</v>
      </c>
      <c r="H72" s="232">
        <v>0</v>
      </c>
      <c r="I72" s="232">
        <v>0</v>
      </c>
      <c r="J72" s="232">
        <v>0</v>
      </c>
      <c r="K72" s="232">
        <v>0</v>
      </c>
      <c r="L72" s="232">
        <v>0</v>
      </c>
      <c r="M72" s="232">
        <v>0</v>
      </c>
      <c r="N72" s="232">
        <v>0</v>
      </c>
    </row>
    <row r="73" spans="1:14" ht="10.7" customHeight="1">
      <c r="A73" s="242" t="s">
        <v>239</v>
      </c>
      <c r="B73" s="241" t="s">
        <v>171</v>
      </c>
      <c r="C73" s="231">
        <v>21682085</v>
      </c>
      <c r="D73" s="232">
        <v>21682085</v>
      </c>
      <c r="E73" s="232">
        <v>0</v>
      </c>
      <c r="F73" s="232">
        <v>0</v>
      </c>
      <c r="G73" s="232">
        <v>0</v>
      </c>
      <c r="H73" s="232">
        <v>0</v>
      </c>
      <c r="I73" s="232">
        <v>77274586</v>
      </c>
      <c r="J73" s="232">
        <v>44334772</v>
      </c>
      <c r="K73" s="232">
        <v>32939814</v>
      </c>
      <c r="L73" s="232">
        <v>0</v>
      </c>
      <c r="M73" s="232">
        <v>26939814</v>
      </c>
      <c r="N73" s="232">
        <v>6000000</v>
      </c>
    </row>
    <row r="74" spans="1:14" ht="10.7" customHeight="1">
      <c r="A74" s="242" t="s">
        <v>240</v>
      </c>
      <c r="B74" s="241" t="s">
        <v>305</v>
      </c>
      <c r="C74" s="231">
        <v>5836380</v>
      </c>
      <c r="D74" s="232">
        <v>0</v>
      </c>
      <c r="E74" s="232">
        <v>5836380</v>
      </c>
      <c r="F74" s="232">
        <v>0</v>
      </c>
      <c r="G74" s="232">
        <v>5836380</v>
      </c>
      <c r="H74" s="232">
        <v>0</v>
      </c>
      <c r="I74" s="232">
        <v>84540020</v>
      </c>
      <c r="J74" s="232">
        <v>0</v>
      </c>
      <c r="K74" s="232">
        <v>84540020</v>
      </c>
      <c r="L74" s="232">
        <v>1000000</v>
      </c>
      <c r="M74" s="232">
        <v>47540020</v>
      </c>
      <c r="N74" s="232">
        <v>36000000</v>
      </c>
    </row>
    <row r="75" spans="1:14" ht="10.7" customHeight="1">
      <c r="A75" s="242" t="s">
        <v>241</v>
      </c>
      <c r="B75" s="241" t="s">
        <v>306</v>
      </c>
      <c r="C75" s="231">
        <v>41679919</v>
      </c>
      <c r="D75" s="232">
        <v>0</v>
      </c>
      <c r="E75" s="232">
        <v>41679919</v>
      </c>
      <c r="F75" s="232">
        <v>0</v>
      </c>
      <c r="G75" s="232">
        <v>7579919</v>
      </c>
      <c r="H75" s="232">
        <v>34100000</v>
      </c>
      <c r="I75" s="232">
        <v>483425937</v>
      </c>
      <c r="J75" s="232">
        <v>0</v>
      </c>
      <c r="K75" s="232">
        <v>483425937</v>
      </c>
      <c r="L75" s="232">
        <v>0</v>
      </c>
      <c r="M75" s="232">
        <v>35425937</v>
      </c>
      <c r="N75" s="232">
        <v>448000000</v>
      </c>
    </row>
    <row r="76" spans="1:14" ht="10.7" customHeight="1">
      <c r="A76" s="242" t="s">
        <v>242</v>
      </c>
      <c r="B76" s="241" t="s">
        <v>172</v>
      </c>
      <c r="C76" s="231">
        <v>28603000</v>
      </c>
      <c r="D76" s="232">
        <v>0</v>
      </c>
      <c r="E76" s="232">
        <v>28603000</v>
      </c>
      <c r="F76" s="232">
        <v>0</v>
      </c>
      <c r="G76" s="232">
        <v>0</v>
      </c>
      <c r="H76" s="232">
        <v>28603000</v>
      </c>
      <c r="I76" s="232">
        <v>100762000</v>
      </c>
      <c r="J76" s="232">
        <v>0</v>
      </c>
      <c r="K76" s="232">
        <v>100762000</v>
      </c>
      <c r="L76" s="232">
        <v>0</v>
      </c>
      <c r="M76" s="232">
        <v>0</v>
      </c>
      <c r="N76" s="232">
        <v>100762000</v>
      </c>
    </row>
    <row r="77" spans="1:14" ht="10.7" customHeight="1">
      <c r="A77" s="242">
        <v>8</v>
      </c>
      <c r="B77" s="241" t="s">
        <v>307</v>
      </c>
      <c r="C77" s="231">
        <v>193976434</v>
      </c>
      <c r="D77" s="232">
        <v>0</v>
      </c>
      <c r="E77" s="232">
        <v>193976434</v>
      </c>
      <c r="F77" s="232">
        <v>23664231</v>
      </c>
      <c r="G77" s="232">
        <v>149781552</v>
      </c>
      <c r="H77" s="232">
        <v>20530651</v>
      </c>
      <c r="I77" s="232">
        <v>688932908</v>
      </c>
      <c r="J77" s="232">
        <v>0</v>
      </c>
      <c r="K77" s="232">
        <v>688932908</v>
      </c>
      <c r="L77" s="232">
        <v>86057672</v>
      </c>
      <c r="M77" s="232">
        <v>535549577</v>
      </c>
      <c r="N77" s="232">
        <v>67325659</v>
      </c>
    </row>
    <row r="78" spans="1:14" ht="10.7" customHeight="1">
      <c r="A78" s="242" t="s">
        <v>109</v>
      </c>
      <c r="B78" s="241" t="s">
        <v>40</v>
      </c>
      <c r="C78" s="231">
        <v>0</v>
      </c>
      <c r="D78" s="232">
        <v>0</v>
      </c>
      <c r="E78" s="232">
        <v>0</v>
      </c>
      <c r="F78" s="232">
        <v>0</v>
      </c>
      <c r="G78" s="232">
        <v>0</v>
      </c>
      <c r="H78" s="232">
        <v>0</v>
      </c>
      <c r="I78" s="232">
        <v>0</v>
      </c>
      <c r="J78" s="232">
        <v>0</v>
      </c>
      <c r="K78" s="232">
        <v>0</v>
      </c>
      <c r="L78" s="232">
        <v>0</v>
      </c>
      <c r="M78" s="232">
        <v>0</v>
      </c>
      <c r="N78" s="232">
        <v>0</v>
      </c>
    </row>
    <row r="79" spans="1:14" ht="10.7" customHeight="1">
      <c r="A79" s="242" t="s">
        <v>110</v>
      </c>
      <c r="B79" s="241" t="s">
        <v>113</v>
      </c>
      <c r="C79" s="231">
        <v>2155774</v>
      </c>
      <c r="D79" s="232">
        <v>0</v>
      </c>
      <c r="E79" s="232">
        <v>2155774</v>
      </c>
      <c r="F79" s="232">
        <v>0</v>
      </c>
      <c r="G79" s="232">
        <v>0</v>
      </c>
      <c r="H79" s="232">
        <v>2155774</v>
      </c>
      <c r="I79" s="232">
        <v>4072697</v>
      </c>
      <c r="J79" s="232">
        <v>0</v>
      </c>
      <c r="K79" s="232">
        <v>4072697</v>
      </c>
      <c r="L79" s="232">
        <v>0</v>
      </c>
      <c r="M79" s="232">
        <v>0</v>
      </c>
      <c r="N79" s="232">
        <v>4072697</v>
      </c>
    </row>
    <row r="80" spans="1:14" ht="10.7" customHeight="1">
      <c r="A80" s="242" t="s">
        <v>111</v>
      </c>
      <c r="B80" s="241" t="s">
        <v>308</v>
      </c>
      <c r="C80" s="231">
        <v>8071900</v>
      </c>
      <c r="D80" s="232">
        <v>0</v>
      </c>
      <c r="E80" s="232">
        <v>8071900</v>
      </c>
      <c r="F80" s="232">
        <v>1614380</v>
      </c>
      <c r="G80" s="232">
        <v>6457520</v>
      </c>
      <c r="H80" s="232">
        <v>0</v>
      </c>
      <c r="I80" s="232">
        <v>50770611</v>
      </c>
      <c r="J80" s="232">
        <v>0</v>
      </c>
      <c r="K80" s="232">
        <v>50770611</v>
      </c>
      <c r="L80" s="232">
        <v>10154121</v>
      </c>
      <c r="M80" s="232">
        <v>40616490</v>
      </c>
      <c r="N80" s="232">
        <v>0</v>
      </c>
    </row>
    <row r="81" spans="1:14" ht="10.7" customHeight="1">
      <c r="A81" s="240"/>
      <c r="B81" s="241" t="s">
        <v>309</v>
      </c>
      <c r="C81" s="231">
        <v>0</v>
      </c>
      <c r="D81" s="232">
        <v>0</v>
      </c>
      <c r="E81" s="232">
        <v>0</v>
      </c>
      <c r="F81" s="232">
        <v>0</v>
      </c>
      <c r="G81" s="232">
        <v>0</v>
      </c>
      <c r="H81" s="232">
        <v>0</v>
      </c>
      <c r="I81" s="232">
        <v>0</v>
      </c>
      <c r="J81" s="232">
        <v>0</v>
      </c>
      <c r="K81" s="232">
        <v>0</v>
      </c>
      <c r="L81" s="232">
        <v>0</v>
      </c>
      <c r="M81" s="232">
        <v>0</v>
      </c>
      <c r="N81" s="232">
        <v>0</v>
      </c>
    </row>
    <row r="82" spans="1:14" ht="10.7" customHeight="1">
      <c r="A82" s="240"/>
      <c r="B82" s="241" t="s">
        <v>582</v>
      </c>
      <c r="C82" s="231">
        <v>0</v>
      </c>
      <c r="D82" s="232">
        <v>0</v>
      </c>
      <c r="E82" s="232">
        <v>0</v>
      </c>
      <c r="F82" s="232">
        <v>0</v>
      </c>
      <c r="G82" s="232">
        <v>0</v>
      </c>
      <c r="H82" s="232">
        <v>0</v>
      </c>
      <c r="I82" s="232">
        <v>0</v>
      </c>
      <c r="J82" s="232">
        <v>0</v>
      </c>
      <c r="K82" s="232">
        <v>0</v>
      </c>
      <c r="L82" s="232">
        <v>0</v>
      </c>
      <c r="M82" s="232">
        <v>0</v>
      </c>
      <c r="N82" s="232">
        <v>0</v>
      </c>
    </row>
    <row r="83" spans="1:14" ht="10.7" customHeight="1">
      <c r="A83" s="242" t="s">
        <v>243</v>
      </c>
      <c r="B83" s="241" t="s">
        <v>117</v>
      </c>
      <c r="C83" s="231">
        <v>183748760</v>
      </c>
      <c r="D83" s="232">
        <v>0</v>
      </c>
      <c r="E83" s="232">
        <v>183748760</v>
      </c>
      <c r="F83" s="232">
        <v>22049851</v>
      </c>
      <c r="G83" s="232">
        <v>143324032</v>
      </c>
      <c r="H83" s="232">
        <v>18374877</v>
      </c>
      <c r="I83" s="232">
        <v>634089600</v>
      </c>
      <c r="J83" s="232">
        <v>0</v>
      </c>
      <c r="K83" s="232">
        <v>634089600</v>
      </c>
      <c r="L83" s="232">
        <v>75903551</v>
      </c>
      <c r="M83" s="232">
        <v>494933087</v>
      </c>
      <c r="N83" s="232">
        <v>63252962</v>
      </c>
    </row>
    <row r="84" spans="1:14" ht="10.7" customHeight="1">
      <c r="A84" s="240"/>
      <c r="B84" s="241" t="s">
        <v>310</v>
      </c>
      <c r="C84" s="231">
        <v>0</v>
      </c>
      <c r="D84" s="232">
        <v>0</v>
      </c>
      <c r="E84" s="232">
        <v>0</v>
      </c>
      <c r="F84" s="232">
        <v>0</v>
      </c>
      <c r="G84" s="232">
        <v>0</v>
      </c>
      <c r="H84" s="232">
        <v>0</v>
      </c>
      <c r="I84" s="232">
        <v>0</v>
      </c>
      <c r="J84" s="232">
        <v>0</v>
      </c>
      <c r="K84" s="232">
        <v>0</v>
      </c>
      <c r="L84" s="232">
        <v>0</v>
      </c>
      <c r="M84" s="232">
        <v>0</v>
      </c>
      <c r="N84" s="232">
        <v>0</v>
      </c>
    </row>
    <row r="85" spans="1:14" ht="10.7" customHeight="1">
      <c r="A85" s="242" t="s">
        <v>244</v>
      </c>
      <c r="B85" s="241" t="s">
        <v>245</v>
      </c>
      <c r="C85" s="231">
        <v>0</v>
      </c>
      <c r="D85" s="232">
        <v>0</v>
      </c>
      <c r="E85" s="232">
        <v>0</v>
      </c>
      <c r="F85" s="232">
        <v>0</v>
      </c>
      <c r="G85" s="232">
        <v>0</v>
      </c>
      <c r="H85" s="232">
        <v>0</v>
      </c>
      <c r="I85" s="232">
        <v>0</v>
      </c>
      <c r="J85" s="232">
        <v>0</v>
      </c>
      <c r="K85" s="232">
        <v>0</v>
      </c>
      <c r="L85" s="232">
        <v>0</v>
      </c>
      <c r="M85" s="232">
        <v>0</v>
      </c>
      <c r="N85" s="232">
        <v>0</v>
      </c>
    </row>
    <row r="86" spans="1:14" ht="10.7" customHeight="1">
      <c r="A86" s="242">
        <v>9</v>
      </c>
      <c r="B86" s="241" t="s">
        <v>246</v>
      </c>
      <c r="C86" s="231">
        <v>0</v>
      </c>
      <c r="D86" s="232">
        <v>0</v>
      </c>
      <c r="E86" s="232">
        <v>0</v>
      </c>
      <c r="F86" s="232">
        <v>0</v>
      </c>
      <c r="G86" s="232">
        <v>0</v>
      </c>
      <c r="H86" s="232">
        <v>0</v>
      </c>
      <c r="I86" s="232">
        <v>0</v>
      </c>
      <c r="J86" s="232">
        <v>0</v>
      </c>
      <c r="K86" s="232">
        <v>0</v>
      </c>
      <c r="L86" s="232">
        <v>0</v>
      </c>
      <c r="M86" s="232">
        <v>0</v>
      </c>
      <c r="N86" s="232">
        <v>0</v>
      </c>
    </row>
    <row r="87" spans="1:14" ht="10.7" customHeight="1">
      <c r="A87" s="242" t="s">
        <v>112</v>
      </c>
      <c r="B87" s="241" t="s">
        <v>26</v>
      </c>
      <c r="C87" s="231">
        <v>0</v>
      </c>
      <c r="D87" s="232">
        <v>0</v>
      </c>
      <c r="E87" s="232">
        <v>0</v>
      </c>
      <c r="F87" s="232">
        <v>0</v>
      </c>
      <c r="G87" s="232">
        <v>0</v>
      </c>
      <c r="H87" s="232">
        <v>0</v>
      </c>
      <c r="I87" s="232">
        <v>0</v>
      </c>
      <c r="J87" s="232">
        <v>0</v>
      </c>
      <c r="K87" s="232">
        <v>0</v>
      </c>
      <c r="L87" s="232">
        <v>0</v>
      </c>
      <c r="M87" s="232">
        <v>0</v>
      </c>
      <c r="N87" s="232">
        <v>0</v>
      </c>
    </row>
    <row r="88" spans="1:14" ht="10.7" customHeight="1">
      <c r="A88" s="242" t="s">
        <v>114</v>
      </c>
      <c r="B88" s="241" t="s">
        <v>27</v>
      </c>
      <c r="C88" s="231">
        <v>0</v>
      </c>
      <c r="D88" s="232">
        <v>0</v>
      </c>
      <c r="E88" s="232">
        <v>0</v>
      </c>
      <c r="F88" s="232">
        <v>0</v>
      </c>
      <c r="G88" s="232">
        <v>0</v>
      </c>
      <c r="H88" s="232">
        <v>0</v>
      </c>
      <c r="I88" s="232">
        <v>0</v>
      </c>
      <c r="J88" s="232">
        <v>0</v>
      </c>
      <c r="K88" s="232">
        <v>0</v>
      </c>
      <c r="L88" s="232">
        <v>0</v>
      </c>
      <c r="M88" s="232">
        <v>0</v>
      </c>
      <c r="N88" s="232">
        <v>0</v>
      </c>
    </row>
    <row r="89" spans="1:14" ht="10.7" customHeight="1">
      <c r="A89" s="242" t="s">
        <v>115</v>
      </c>
      <c r="B89" s="241" t="s">
        <v>247</v>
      </c>
      <c r="C89" s="231">
        <v>0</v>
      </c>
      <c r="D89" s="232">
        <v>0</v>
      </c>
      <c r="E89" s="232">
        <v>0</v>
      </c>
      <c r="F89" s="232">
        <v>0</v>
      </c>
      <c r="G89" s="232">
        <v>0</v>
      </c>
      <c r="H89" s="232">
        <v>0</v>
      </c>
      <c r="I89" s="232">
        <v>0</v>
      </c>
      <c r="J89" s="232">
        <v>0</v>
      </c>
      <c r="K89" s="232">
        <v>0</v>
      </c>
      <c r="L89" s="232">
        <v>0</v>
      </c>
      <c r="M89" s="232">
        <v>0</v>
      </c>
      <c r="N89" s="232">
        <v>0</v>
      </c>
    </row>
    <row r="90" spans="1:14" ht="10.7" customHeight="1">
      <c r="A90" s="242" t="s">
        <v>116</v>
      </c>
      <c r="B90" s="241" t="s">
        <v>135</v>
      </c>
      <c r="C90" s="231">
        <v>0</v>
      </c>
      <c r="D90" s="232">
        <v>0</v>
      </c>
      <c r="E90" s="232">
        <v>0</v>
      </c>
      <c r="F90" s="232">
        <v>0</v>
      </c>
      <c r="G90" s="232">
        <v>0</v>
      </c>
      <c r="H90" s="232">
        <v>0</v>
      </c>
      <c r="I90" s="232">
        <v>0</v>
      </c>
      <c r="J90" s="232">
        <v>0</v>
      </c>
      <c r="K90" s="232">
        <v>0</v>
      </c>
      <c r="L90" s="232">
        <v>0</v>
      </c>
      <c r="M90" s="232">
        <v>0</v>
      </c>
      <c r="N90" s="232">
        <v>0</v>
      </c>
    </row>
    <row r="91" spans="1:14" ht="10.7" customHeight="1">
      <c r="A91" s="242" t="s">
        <v>118</v>
      </c>
      <c r="B91" s="241" t="s">
        <v>34</v>
      </c>
      <c r="C91" s="231">
        <v>0</v>
      </c>
      <c r="D91" s="232">
        <v>0</v>
      </c>
      <c r="E91" s="232">
        <v>0</v>
      </c>
      <c r="F91" s="232">
        <v>0</v>
      </c>
      <c r="G91" s="232">
        <v>0</v>
      </c>
      <c r="H91" s="232">
        <v>0</v>
      </c>
      <c r="I91" s="232">
        <v>0</v>
      </c>
      <c r="J91" s="232">
        <v>0</v>
      </c>
      <c r="K91" s="232">
        <v>0</v>
      </c>
      <c r="L91" s="232">
        <v>0</v>
      </c>
      <c r="M91" s="232">
        <v>0</v>
      </c>
      <c r="N91" s="232">
        <v>0</v>
      </c>
    </row>
    <row r="92" spans="1:14" ht="10.7" customHeight="1">
      <c r="A92" s="242">
        <v>10</v>
      </c>
      <c r="B92" s="241" t="s">
        <v>311</v>
      </c>
      <c r="C92" s="231">
        <v>32627700</v>
      </c>
      <c r="D92" s="232">
        <v>0</v>
      </c>
      <c r="E92" s="232">
        <v>32627700</v>
      </c>
      <c r="F92" s="232">
        <v>0</v>
      </c>
      <c r="G92" s="232">
        <v>32627700</v>
      </c>
      <c r="H92" s="232">
        <v>0</v>
      </c>
      <c r="I92" s="232">
        <v>257065700</v>
      </c>
      <c r="J92" s="232">
        <v>0</v>
      </c>
      <c r="K92" s="232">
        <v>257065700</v>
      </c>
      <c r="L92" s="232">
        <v>0</v>
      </c>
      <c r="M92" s="232">
        <v>257065700</v>
      </c>
      <c r="N92" s="232">
        <v>0</v>
      </c>
    </row>
    <row r="93" spans="1:14" ht="10.7" customHeight="1">
      <c r="A93" s="242" t="s">
        <v>120</v>
      </c>
      <c r="B93" s="241" t="s">
        <v>119</v>
      </c>
      <c r="C93" s="231">
        <v>0</v>
      </c>
      <c r="D93" s="232">
        <v>0</v>
      </c>
      <c r="E93" s="232">
        <v>0</v>
      </c>
      <c r="F93" s="232">
        <v>0</v>
      </c>
      <c r="G93" s="232">
        <v>0</v>
      </c>
      <c r="H93" s="232">
        <v>0</v>
      </c>
      <c r="I93" s="232">
        <v>0</v>
      </c>
      <c r="J93" s="232">
        <v>0</v>
      </c>
      <c r="K93" s="232">
        <v>0</v>
      </c>
      <c r="L93" s="232">
        <v>0</v>
      </c>
      <c r="M93" s="232">
        <v>0</v>
      </c>
      <c r="N93" s="232">
        <v>0</v>
      </c>
    </row>
    <row r="94" spans="1:14" ht="10.7" customHeight="1">
      <c r="A94" s="240"/>
      <c r="B94" s="241" t="s">
        <v>248</v>
      </c>
      <c r="C94" s="231">
        <v>0</v>
      </c>
      <c r="D94" s="232">
        <v>0</v>
      </c>
      <c r="E94" s="232">
        <v>0</v>
      </c>
      <c r="F94" s="232">
        <v>0</v>
      </c>
      <c r="G94" s="232">
        <v>0</v>
      </c>
      <c r="H94" s="232">
        <v>0</v>
      </c>
      <c r="I94" s="232">
        <v>0</v>
      </c>
      <c r="J94" s="232">
        <v>0</v>
      </c>
      <c r="K94" s="232">
        <v>0</v>
      </c>
      <c r="L94" s="232">
        <v>0</v>
      </c>
      <c r="M94" s="232">
        <v>0</v>
      </c>
      <c r="N94" s="232">
        <v>0</v>
      </c>
    </row>
    <row r="95" spans="1:14" ht="10.7" customHeight="1">
      <c r="A95" s="240"/>
      <c r="B95" s="241" t="s">
        <v>249</v>
      </c>
      <c r="C95" s="231">
        <v>0</v>
      </c>
      <c r="D95" s="232">
        <v>0</v>
      </c>
      <c r="E95" s="232">
        <v>0</v>
      </c>
      <c r="F95" s="232">
        <v>0</v>
      </c>
      <c r="G95" s="232">
        <v>0</v>
      </c>
      <c r="H95" s="232">
        <v>0</v>
      </c>
      <c r="I95" s="232">
        <v>0</v>
      </c>
      <c r="J95" s="232">
        <v>0</v>
      </c>
      <c r="K95" s="232">
        <v>0</v>
      </c>
      <c r="L95" s="232">
        <v>0</v>
      </c>
      <c r="M95" s="232">
        <v>0</v>
      </c>
      <c r="N95" s="232">
        <v>0</v>
      </c>
    </row>
    <row r="96" spans="1:14" ht="10.7" customHeight="1">
      <c r="A96" s="242" t="s">
        <v>121</v>
      </c>
      <c r="B96" s="241" t="s">
        <v>250</v>
      </c>
      <c r="C96" s="231">
        <v>0</v>
      </c>
      <c r="D96" s="232">
        <v>0</v>
      </c>
      <c r="E96" s="232">
        <v>0</v>
      </c>
      <c r="F96" s="232">
        <v>0</v>
      </c>
      <c r="G96" s="232">
        <v>0</v>
      </c>
      <c r="H96" s="232">
        <v>0</v>
      </c>
      <c r="I96" s="232">
        <v>0</v>
      </c>
      <c r="J96" s="232">
        <v>0</v>
      </c>
      <c r="K96" s="232">
        <v>0</v>
      </c>
      <c r="L96" s="232">
        <v>0</v>
      </c>
      <c r="M96" s="232">
        <v>0</v>
      </c>
      <c r="N96" s="232">
        <v>0</v>
      </c>
    </row>
    <row r="97" spans="1:14" ht="10.7" customHeight="1">
      <c r="A97" s="240"/>
      <c r="B97" s="241" t="s">
        <v>248</v>
      </c>
      <c r="C97" s="231">
        <v>0</v>
      </c>
      <c r="D97" s="232">
        <v>0</v>
      </c>
      <c r="E97" s="232">
        <v>0</v>
      </c>
      <c r="F97" s="232">
        <v>0</v>
      </c>
      <c r="G97" s="232">
        <v>0</v>
      </c>
      <c r="H97" s="232">
        <v>0</v>
      </c>
      <c r="I97" s="232">
        <v>0</v>
      </c>
      <c r="J97" s="232">
        <v>0</v>
      </c>
      <c r="K97" s="232">
        <v>0</v>
      </c>
      <c r="L97" s="232">
        <v>0</v>
      </c>
      <c r="M97" s="232">
        <v>0</v>
      </c>
      <c r="N97" s="232">
        <v>0</v>
      </c>
    </row>
    <row r="98" spans="1:14" ht="10.7" customHeight="1">
      <c r="A98" s="240"/>
      <c r="B98" s="241" t="s">
        <v>249</v>
      </c>
      <c r="C98" s="231">
        <v>0</v>
      </c>
      <c r="D98" s="232">
        <v>0</v>
      </c>
      <c r="E98" s="232">
        <v>0</v>
      </c>
      <c r="F98" s="232">
        <v>0</v>
      </c>
      <c r="G98" s="232">
        <v>0</v>
      </c>
      <c r="H98" s="232">
        <v>0</v>
      </c>
      <c r="I98" s="232">
        <v>0</v>
      </c>
      <c r="J98" s="232">
        <v>0</v>
      </c>
      <c r="K98" s="232">
        <v>0</v>
      </c>
      <c r="L98" s="232">
        <v>0</v>
      </c>
      <c r="M98" s="232">
        <v>0</v>
      </c>
      <c r="N98" s="232">
        <v>0</v>
      </c>
    </row>
    <row r="99" spans="1:14" ht="10.7" customHeight="1">
      <c r="A99" s="242" t="s">
        <v>122</v>
      </c>
      <c r="B99" s="241" t="s">
        <v>251</v>
      </c>
      <c r="C99" s="231">
        <v>32627700</v>
      </c>
      <c r="D99" s="232">
        <v>0</v>
      </c>
      <c r="E99" s="232">
        <v>32627700</v>
      </c>
      <c r="F99" s="232">
        <v>0</v>
      </c>
      <c r="G99" s="232">
        <v>32627700</v>
      </c>
      <c r="H99" s="232">
        <v>0</v>
      </c>
      <c r="I99" s="232">
        <v>257065700</v>
      </c>
      <c r="J99" s="232">
        <v>0</v>
      </c>
      <c r="K99" s="232">
        <v>257065700</v>
      </c>
      <c r="L99" s="232">
        <v>0</v>
      </c>
      <c r="M99" s="232">
        <v>257065700</v>
      </c>
      <c r="N99" s="232">
        <v>0</v>
      </c>
    </row>
    <row r="100" spans="1:14" ht="10.7" customHeight="1">
      <c r="A100" s="240"/>
      <c r="B100" s="241" t="s">
        <v>248</v>
      </c>
      <c r="C100" s="231">
        <v>0</v>
      </c>
      <c r="D100" s="232">
        <v>0</v>
      </c>
      <c r="E100" s="232">
        <v>0</v>
      </c>
      <c r="F100" s="232">
        <v>0</v>
      </c>
      <c r="G100" s="232">
        <v>0</v>
      </c>
      <c r="H100" s="232">
        <v>0</v>
      </c>
      <c r="I100" s="232">
        <v>0</v>
      </c>
      <c r="J100" s="232">
        <v>0</v>
      </c>
      <c r="K100" s="232">
        <v>0</v>
      </c>
      <c r="L100" s="232">
        <v>0</v>
      </c>
      <c r="M100" s="232">
        <v>0</v>
      </c>
      <c r="N100" s="232">
        <v>0</v>
      </c>
    </row>
    <row r="101" spans="1:14" ht="10.7" customHeight="1">
      <c r="A101" s="240"/>
      <c r="B101" s="241" t="s">
        <v>249</v>
      </c>
      <c r="C101" s="231">
        <v>32627700</v>
      </c>
      <c r="D101" s="232">
        <v>0</v>
      </c>
      <c r="E101" s="232">
        <v>32627700</v>
      </c>
      <c r="F101" s="232">
        <v>0</v>
      </c>
      <c r="G101" s="232">
        <v>32627700</v>
      </c>
      <c r="H101" s="232">
        <v>0</v>
      </c>
      <c r="I101" s="232">
        <v>257065700</v>
      </c>
      <c r="J101" s="232">
        <v>0</v>
      </c>
      <c r="K101" s="232">
        <v>257065700</v>
      </c>
      <c r="L101" s="232">
        <v>0</v>
      </c>
      <c r="M101" s="232">
        <v>257065700</v>
      </c>
      <c r="N101" s="232">
        <v>0</v>
      </c>
    </row>
    <row r="102" spans="1:14" ht="10.7" customHeight="1">
      <c r="A102" s="242">
        <v>11</v>
      </c>
      <c r="B102" s="241" t="s">
        <v>66</v>
      </c>
      <c r="C102" s="231">
        <v>105093466</v>
      </c>
      <c r="D102" s="232">
        <v>59380720</v>
      </c>
      <c r="E102" s="232">
        <v>45712746</v>
      </c>
      <c r="F102" s="232">
        <v>0</v>
      </c>
      <c r="G102" s="232">
        <v>43662746</v>
      </c>
      <c r="H102" s="232">
        <v>2050000</v>
      </c>
      <c r="I102" s="232">
        <v>514278548</v>
      </c>
      <c r="J102" s="232">
        <v>228493238</v>
      </c>
      <c r="K102" s="232">
        <v>285785310</v>
      </c>
      <c r="L102" s="232">
        <v>152567364</v>
      </c>
      <c r="M102" s="232">
        <v>117317946</v>
      </c>
      <c r="N102" s="232">
        <v>15900000</v>
      </c>
    </row>
    <row r="103" spans="1:14" ht="10.7" customHeight="1">
      <c r="A103" s="242" t="s">
        <v>123</v>
      </c>
      <c r="B103" s="241" t="s">
        <v>124</v>
      </c>
      <c r="C103" s="231">
        <v>0</v>
      </c>
      <c r="D103" s="232">
        <v>0</v>
      </c>
      <c r="E103" s="232">
        <v>0</v>
      </c>
      <c r="F103" s="232">
        <v>0</v>
      </c>
      <c r="G103" s="232">
        <v>0</v>
      </c>
      <c r="H103" s="232">
        <v>0</v>
      </c>
      <c r="I103" s="232">
        <v>0</v>
      </c>
      <c r="J103" s="232">
        <v>0</v>
      </c>
      <c r="K103" s="232">
        <v>0</v>
      </c>
      <c r="L103" s="232">
        <v>0</v>
      </c>
      <c r="M103" s="232">
        <v>0</v>
      </c>
      <c r="N103" s="232">
        <v>0</v>
      </c>
    </row>
    <row r="104" spans="1:14" ht="10.7" customHeight="1">
      <c r="A104" s="242" t="s">
        <v>125</v>
      </c>
      <c r="B104" s="241" t="s">
        <v>252</v>
      </c>
      <c r="C104" s="231">
        <v>61430720</v>
      </c>
      <c r="D104" s="232">
        <v>59380720</v>
      </c>
      <c r="E104" s="232">
        <v>2050000</v>
      </c>
      <c r="F104" s="232">
        <v>0</v>
      </c>
      <c r="G104" s="232">
        <v>0</v>
      </c>
      <c r="H104" s="232">
        <v>2050000</v>
      </c>
      <c r="I104" s="232">
        <v>318393238</v>
      </c>
      <c r="J104" s="232">
        <v>228493238</v>
      </c>
      <c r="K104" s="232">
        <v>89900000</v>
      </c>
      <c r="L104" s="232">
        <v>20000000</v>
      </c>
      <c r="M104" s="232">
        <v>54000000</v>
      </c>
      <c r="N104" s="232">
        <v>15900000</v>
      </c>
    </row>
    <row r="105" spans="1:14" ht="10.7" customHeight="1">
      <c r="A105" s="240"/>
      <c r="B105" s="241" t="s">
        <v>253</v>
      </c>
      <c r="C105" s="231">
        <v>53550000</v>
      </c>
      <c r="D105" s="232">
        <v>52250000</v>
      </c>
      <c r="E105" s="232">
        <v>1300000</v>
      </c>
      <c r="F105" s="232">
        <v>0</v>
      </c>
      <c r="G105" s="232">
        <v>0</v>
      </c>
      <c r="H105" s="232">
        <v>1300000</v>
      </c>
      <c r="I105" s="232">
        <v>206180000</v>
      </c>
      <c r="J105" s="232">
        <v>201380000</v>
      </c>
      <c r="K105" s="232">
        <v>4800000</v>
      </c>
      <c r="L105" s="232">
        <v>0</v>
      </c>
      <c r="M105" s="232">
        <v>0</v>
      </c>
      <c r="N105" s="232">
        <v>4800000</v>
      </c>
    </row>
    <row r="106" spans="1:14" ht="10.7" customHeight="1">
      <c r="A106" s="240"/>
      <c r="B106" s="241" t="s">
        <v>254</v>
      </c>
      <c r="C106" s="231">
        <v>5880720</v>
      </c>
      <c r="D106" s="232">
        <v>5880720</v>
      </c>
      <c r="E106" s="232">
        <v>0</v>
      </c>
      <c r="F106" s="232">
        <v>0</v>
      </c>
      <c r="G106" s="232">
        <v>0</v>
      </c>
      <c r="H106" s="232">
        <v>0</v>
      </c>
      <c r="I106" s="232">
        <v>15963238</v>
      </c>
      <c r="J106" s="232">
        <v>15963238</v>
      </c>
      <c r="K106" s="232">
        <v>0</v>
      </c>
      <c r="L106" s="232">
        <v>0</v>
      </c>
      <c r="M106" s="232">
        <v>0</v>
      </c>
      <c r="N106" s="232">
        <v>0</v>
      </c>
    </row>
    <row r="107" spans="1:14" ht="10.7" customHeight="1">
      <c r="A107" s="242" t="s">
        <v>126</v>
      </c>
      <c r="B107" s="241" t="s">
        <v>255</v>
      </c>
      <c r="C107" s="231">
        <v>0</v>
      </c>
      <c r="D107" s="232">
        <v>0</v>
      </c>
      <c r="E107" s="232">
        <v>0</v>
      </c>
      <c r="F107" s="232">
        <v>0</v>
      </c>
      <c r="G107" s="232">
        <v>0</v>
      </c>
      <c r="H107" s="232">
        <v>0</v>
      </c>
      <c r="I107" s="232">
        <v>0</v>
      </c>
      <c r="J107" s="232">
        <v>0</v>
      </c>
      <c r="K107" s="232">
        <v>0</v>
      </c>
      <c r="L107" s="232">
        <v>0</v>
      </c>
      <c r="M107" s="232">
        <v>0</v>
      </c>
      <c r="N107" s="232">
        <v>0</v>
      </c>
    </row>
    <row r="108" spans="1:14" ht="10.7" customHeight="1">
      <c r="A108" s="240"/>
      <c r="B108" s="241" t="s">
        <v>128</v>
      </c>
      <c r="C108" s="231">
        <v>0</v>
      </c>
      <c r="D108" s="232">
        <v>0</v>
      </c>
      <c r="E108" s="232">
        <v>0</v>
      </c>
      <c r="F108" s="232">
        <v>0</v>
      </c>
      <c r="G108" s="232">
        <v>0</v>
      </c>
      <c r="H108" s="232">
        <v>0</v>
      </c>
      <c r="I108" s="232">
        <v>0</v>
      </c>
      <c r="J108" s="232">
        <v>0</v>
      </c>
      <c r="K108" s="232">
        <v>0</v>
      </c>
      <c r="L108" s="232">
        <v>0</v>
      </c>
      <c r="M108" s="232">
        <v>0</v>
      </c>
      <c r="N108" s="232">
        <v>0</v>
      </c>
    </row>
    <row r="109" spans="1:14" ht="10.7" customHeight="1">
      <c r="A109" s="242" t="s">
        <v>127</v>
      </c>
      <c r="B109" s="241" t="s">
        <v>130</v>
      </c>
      <c r="C109" s="231">
        <v>38609000</v>
      </c>
      <c r="D109" s="232">
        <v>0</v>
      </c>
      <c r="E109" s="232">
        <v>38609000</v>
      </c>
      <c r="F109" s="232">
        <v>0</v>
      </c>
      <c r="G109" s="232">
        <v>38609000</v>
      </c>
      <c r="H109" s="232">
        <v>0</v>
      </c>
      <c r="I109" s="232">
        <v>116006000</v>
      </c>
      <c r="J109" s="232">
        <v>0</v>
      </c>
      <c r="K109" s="232">
        <v>116006000</v>
      </c>
      <c r="L109" s="232">
        <v>60000000</v>
      </c>
      <c r="M109" s="232">
        <v>56006000</v>
      </c>
      <c r="N109" s="232">
        <v>0</v>
      </c>
    </row>
    <row r="110" spans="1:14" ht="10.7" customHeight="1">
      <c r="A110" s="242" t="s">
        <v>129</v>
      </c>
      <c r="B110" s="241" t="s">
        <v>132</v>
      </c>
      <c r="C110" s="231">
        <v>0</v>
      </c>
      <c r="D110" s="232">
        <v>0</v>
      </c>
      <c r="E110" s="232">
        <v>0</v>
      </c>
      <c r="F110" s="232">
        <v>0</v>
      </c>
      <c r="G110" s="232">
        <v>0</v>
      </c>
      <c r="H110" s="232">
        <v>0</v>
      </c>
      <c r="I110" s="232">
        <v>0</v>
      </c>
      <c r="J110" s="232">
        <v>0</v>
      </c>
      <c r="K110" s="232">
        <v>0</v>
      </c>
      <c r="L110" s="232">
        <v>0</v>
      </c>
      <c r="M110" s="232">
        <v>0</v>
      </c>
      <c r="N110" s="232">
        <v>0</v>
      </c>
    </row>
    <row r="111" spans="1:14" ht="10.7" customHeight="1">
      <c r="A111" s="242" t="s">
        <v>131</v>
      </c>
      <c r="B111" s="241" t="s">
        <v>173</v>
      </c>
      <c r="C111" s="231">
        <v>0</v>
      </c>
      <c r="D111" s="232">
        <v>0</v>
      </c>
      <c r="E111" s="232">
        <v>0</v>
      </c>
      <c r="F111" s="232">
        <v>0</v>
      </c>
      <c r="G111" s="232">
        <v>0</v>
      </c>
      <c r="H111" s="232">
        <v>0</v>
      </c>
      <c r="I111" s="232">
        <v>71400000</v>
      </c>
      <c r="J111" s="232">
        <v>0</v>
      </c>
      <c r="K111" s="232">
        <v>71400000</v>
      </c>
      <c r="L111" s="232">
        <v>71400000</v>
      </c>
      <c r="M111" s="232">
        <v>0</v>
      </c>
      <c r="N111" s="232">
        <v>0</v>
      </c>
    </row>
    <row r="112" spans="1:14" ht="10.7" customHeight="1">
      <c r="A112" s="242" t="s">
        <v>133</v>
      </c>
      <c r="B112" s="241" t="s">
        <v>256</v>
      </c>
      <c r="C112" s="231">
        <v>0</v>
      </c>
      <c r="D112" s="232">
        <v>0</v>
      </c>
      <c r="E112" s="232">
        <v>0</v>
      </c>
      <c r="F112" s="232">
        <v>0</v>
      </c>
      <c r="G112" s="232">
        <v>0</v>
      </c>
      <c r="H112" s="232">
        <v>0</v>
      </c>
      <c r="I112" s="232">
        <v>0</v>
      </c>
      <c r="J112" s="232">
        <v>0</v>
      </c>
      <c r="K112" s="232">
        <v>0</v>
      </c>
      <c r="L112" s="232">
        <v>0</v>
      </c>
      <c r="M112" s="232">
        <v>0</v>
      </c>
      <c r="N112" s="232">
        <v>0</v>
      </c>
    </row>
    <row r="113" spans="1:14" ht="10.7" customHeight="1">
      <c r="A113" s="242" t="s">
        <v>134</v>
      </c>
      <c r="B113" s="241" t="s">
        <v>257</v>
      </c>
      <c r="C113" s="231">
        <v>5053746</v>
      </c>
      <c r="D113" s="232">
        <v>0</v>
      </c>
      <c r="E113" s="232">
        <v>5053746</v>
      </c>
      <c r="F113" s="232">
        <v>0</v>
      </c>
      <c r="G113" s="232">
        <v>5053746</v>
      </c>
      <c r="H113" s="232">
        <v>0</v>
      </c>
      <c r="I113" s="232">
        <v>8479310</v>
      </c>
      <c r="J113" s="232">
        <v>0</v>
      </c>
      <c r="K113" s="232">
        <v>8479310</v>
      </c>
      <c r="L113" s="232">
        <v>1167364</v>
      </c>
      <c r="M113" s="232">
        <v>7311946</v>
      </c>
      <c r="N113" s="232">
        <v>0</v>
      </c>
    </row>
    <row r="114" spans="1:14" ht="10.7" customHeight="1">
      <c r="A114" s="240"/>
      <c r="B114" s="241" t="s">
        <v>549</v>
      </c>
      <c r="C114" s="231">
        <v>0</v>
      </c>
      <c r="D114" s="232">
        <v>0</v>
      </c>
      <c r="E114" s="232">
        <v>0</v>
      </c>
      <c r="F114" s="232">
        <v>0</v>
      </c>
      <c r="G114" s="232">
        <v>0</v>
      </c>
      <c r="H114" s="232">
        <v>0</v>
      </c>
      <c r="I114" s="232">
        <v>0</v>
      </c>
      <c r="J114" s="232">
        <v>0</v>
      </c>
      <c r="K114" s="232">
        <v>0</v>
      </c>
      <c r="L114" s="232">
        <v>0</v>
      </c>
      <c r="M114" s="232">
        <v>0</v>
      </c>
      <c r="N114" s="232">
        <v>0</v>
      </c>
    </row>
    <row r="115" spans="1:14" ht="10.7" customHeight="1">
      <c r="A115" s="242">
        <v>12</v>
      </c>
      <c r="B115" s="241" t="s">
        <v>258</v>
      </c>
      <c r="C115" s="231">
        <v>0</v>
      </c>
      <c r="D115" s="232">
        <v>0</v>
      </c>
      <c r="E115" s="232">
        <v>0</v>
      </c>
      <c r="F115" s="232">
        <v>0</v>
      </c>
      <c r="G115" s="232">
        <v>0</v>
      </c>
      <c r="H115" s="232">
        <v>0</v>
      </c>
      <c r="I115" s="232">
        <v>0</v>
      </c>
      <c r="J115" s="232">
        <v>0</v>
      </c>
      <c r="K115" s="232">
        <v>0</v>
      </c>
      <c r="L115" s="232">
        <v>0</v>
      </c>
      <c r="M115" s="232">
        <v>0</v>
      </c>
      <c r="N115" s="232">
        <v>0</v>
      </c>
    </row>
    <row r="116" spans="1:14" ht="10.7" customHeight="1">
      <c r="A116" s="240"/>
      <c r="B116" s="241" t="s">
        <v>259</v>
      </c>
      <c r="C116" s="231">
        <v>0</v>
      </c>
      <c r="D116" s="232">
        <v>0</v>
      </c>
      <c r="E116" s="232">
        <v>0</v>
      </c>
      <c r="F116" s="232">
        <v>0</v>
      </c>
      <c r="G116" s="232">
        <v>0</v>
      </c>
      <c r="H116" s="232">
        <v>0</v>
      </c>
      <c r="I116" s="232">
        <v>0</v>
      </c>
      <c r="J116" s="232">
        <v>0</v>
      </c>
      <c r="K116" s="232">
        <v>0</v>
      </c>
      <c r="L116" s="232">
        <v>0</v>
      </c>
      <c r="M116" s="232">
        <v>0</v>
      </c>
      <c r="N116" s="232">
        <v>0</v>
      </c>
    </row>
    <row r="117" spans="1:14" ht="10.7" customHeight="1">
      <c r="A117" s="242">
        <v>13</v>
      </c>
      <c r="B117" s="241" t="s">
        <v>312</v>
      </c>
      <c r="C117" s="231">
        <v>0</v>
      </c>
      <c r="D117" s="232">
        <v>0</v>
      </c>
      <c r="E117" s="232">
        <v>0</v>
      </c>
      <c r="F117" s="232">
        <v>0</v>
      </c>
      <c r="G117" s="232">
        <v>0</v>
      </c>
      <c r="H117" s="232">
        <v>0</v>
      </c>
      <c r="I117" s="232">
        <v>0</v>
      </c>
      <c r="J117" s="232">
        <v>0</v>
      </c>
      <c r="K117" s="232">
        <v>0</v>
      </c>
      <c r="L117" s="232">
        <v>0</v>
      </c>
      <c r="M117" s="232">
        <v>0</v>
      </c>
      <c r="N117" s="232">
        <v>0</v>
      </c>
    </row>
    <row r="118" spans="1:14" ht="10.7" customHeight="1">
      <c r="A118" s="240"/>
      <c r="B118" s="241" t="s">
        <v>260</v>
      </c>
      <c r="C118" s="231">
        <v>0</v>
      </c>
      <c r="D118" s="232">
        <v>0</v>
      </c>
      <c r="E118" s="232">
        <v>0</v>
      </c>
      <c r="F118" s="232">
        <v>0</v>
      </c>
      <c r="G118" s="232">
        <v>0</v>
      </c>
      <c r="H118" s="232">
        <v>0</v>
      </c>
      <c r="I118" s="232">
        <v>0</v>
      </c>
      <c r="J118" s="232">
        <v>0</v>
      </c>
      <c r="K118" s="232">
        <v>0</v>
      </c>
      <c r="L118" s="232">
        <v>0</v>
      </c>
      <c r="M118" s="232">
        <v>0</v>
      </c>
      <c r="N118" s="232">
        <v>0</v>
      </c>
    </row>
    <row r="119" spans="1:14" ht="10.7" customHeight="1">
      <c r="A119" s="240"/>
      <c r="B119" s="241" t="s">
        <v>261</v>
      </c>
      <c r="C119" s="231">
        <v>0</v>
      </c>
      <c r="D119" s="232">
        <v>0</v>
      </c>
      <c r="E119" s="232">
        <v>0</v>
      </c>
      <c r="F119" s="232">
        <v>0</v>
      </c>
      <c r="G119" s="232">
        <v>0</v>
      </c>
      <c r="H119" s="232">
        <v>0</v>
      </c>
      <c r="I119" s="232">
        <v>0</v>
      </c>
      <c r="J119" s="232">
        <v>0</v>
      </c>
      <c r="K119" s="232">
        <v>0</v>
      </c>
      <c r="L119" s="232">
        <v>0</v>
      </c>
      <c r="M119" s="232">
        <v>0</v>
      </c>
      <c r="N119" s="232">
        <v>0</v>
      </c>
    </row>
    <row r="120" spans="1:14" ht="10.7" customHeight="1">
      <c r="A120" s="242" t="s">
        <v>262</v>
      </c>
      <c r="B120" s="241" t="s">
        <v>263</v>
      </c>
      <c r="C120" s="231">
        <v>0</v>
      </c>
      <c r="D120" s="232">
        <v>0</v>
      </c>
      <c r="E120" s="232">
        <v>0</v>
      </c>
      <c r="F120" s="232">
        <v>0</v>
      </c>
      <c r="G120" s="232">
        <v>0</v>
      </c>
      <c r="H120" s="232">
        <v>0</v>
      </c>
      <c r="I120" s="232">
        <v>0</v>
      </c>
      <c r="J120" s="232">
        <v>0</v>
      </c>
      <c r="K120" s="232">
        <v>0</v>
      </c>
      <c r="L120" s="232">
        <v>0</v>
      </c>
      <c r="M120" s="232">
        <v>0</v>
      </c>
      <c r="N120" s="232">
        <v>0</v>
      </c>
    </row>
    <row r="121" spans="1:14" ht="10.7" customHeight="1">
      <c r="A121" s="242" t="s">
        <v>264</v>
      </c>
      <c r="B121" s="241" t="s">
        <v>265</v>
      </c>
      <c r="C121" s="231">
        <v>0</v>
      </c>
      <c r="D121" s="232">
        <v>0</v>
      </c>
      <c r="E121" s="232">
        <v>0</v>
      </c>
      <c r="F121" s="232">
        <v>0</v>
      </c>
      <c r="G121" s="232">
        <v>0</v>
      </c>
      <c r="H121" s="232">
        <v>0</v>
      </c>
      <c r="I121" s="232">
        <v>0</v>
      </c>
      <c r="J121" s="232">
        <v>0</v>
      </c>
      <c r="K121" s="232">
        <v>0</v>
      </c>
      <c r="L121" s="232">
        <v>0</v>
      </c>
      <c r="M121" s="232">
        <v>0</v>
      </c>
      <c r="N121" s="232">
        <v>0</v>
      </c>
    </row>
    <row r="122" spans="1:14" ht="10.7" customHeight="1">
      <c r="A122" s="242" t="s">
        <v>266</v>
      </c>
      <c r="B122" s="241" t="s">
        <v>267</v>
      </c>
      <c r="C122" s="231">
        <v>0</v>
      </c>
      <c r="D122" s="232">
        <v>0</v>
      </c>
      <c r="E122" s="232">
        <v>0</v>
      </c>
      <c r="F122" s="232">
        <v>0</v>
      </c>
      <c r="G122" s="232">
        <v>0</v>
      </c>
      <c r="H122" s="232">
        <v>0</v>
      </c>
      <c r="I122" s="232">
        <v>0</v>
      </c>
      <c r="J122" s="232">
        <v>0</v>
      </c>
      <c r="K122" s="232">
        <v>0</v>
      </c>
      <c r="L122" s="232">
        <v>0</v>
      </c>
      <c r="M122" s="232">
        <v>0</v>
      </c>
      <c r="N122" s="232">
        <v>0</v>
      </c>
    </row>
    <row r="123" spans="1:14" ht="10.7" customHeight="1">
      <c r="A123" s="242" t="s">
        <v>268</v>
      </c>
      <c r="B123" s="241" t="s">
        <v>269</v>
      </c>
      <c r="C123" s="231">
        <v>0</v>
      </c>
      <c r="D123" s="232">
        <v>0</v>
      </c>
      <c r="E123" s="232">
        <v>0</v>
      </c>
      <c r="F123" s="232">
        <v>0</v>
      </c>
      <c r="G123" s="232">
        <v>0</v>
      </c>
      <c r="H123" s="232">
        <v>0</v>
      </c>
      <c r="I123" s="232">
        <v>0</v>
      </c>
      <c r="J123" s="232">
        <v>0</v>
      </c>
      <c r="K123" s="232">
        <v>0</v>
      </c>
      <c r="L123" s="232">
        <v>0</v>
      </c>
      <c r="M123" s="232">
        <v>0</v>
      </c>
      <c r="N123" s="232">
        <v>0</v>
      </c>
    </row>
    <row r="124" spans="1:14" ht="10.7" customHeight="1">
      <c r="A124" s="240"/>
      <c r="B124" s="241" t="s">
        <v>313</v>
      </c>
      <c r="C124" s="231">
        <v>0</v>
      </c>
      <c r="D124" s="232">
        <v>0</v>
      </c>
      <c r="E124" s="232">
        <v>0</v>
      </c>
      <c r="F124" s="232">
        <v>0</v>
      </c>
      <c r="G124" s="232">
        <v>0</v>
      </c>
      <c r="H124" s="232">
        <v>0</v>
      </c>
      <c r="I124" s="232">
        <v>0</v>
      </c>
      <c r="J124" s="232">
        <v>0</v>
      </c>
      <c r="K124" s="232">
        <v>0</v>
      </c>
      <c r="L124" s="232">
        <v>0</v>
      </c>
      <c r="M124" s="232">
        <v>0</v>
      </c>
      <c r="N124" s="232">
        <v>0</v>
      </c>
    </row>
    <row r="125" spans="1:14" ht="10.7" customHeight="1">
      <c r="A125" s="240"/>
      <c r="B125" s="241" t="s">
        <v>270</v>
      </c>
      <c r="C125" s="231">
        <v>0</v>
      </c>
      <c r="D125" s="232">
        <v>0</v>
      </c>
      <c r="E125" s="232">
        <v>0</v>
      </c>
      <c r="F125" s="232">
        <v>0</v>
      </c>
      <c r="G125" s="232">
        <v>0</v>
      </c>
      <c r="H125" s="232">
        <v>0</v>
      </c>
      <c r="I125" s="232">
        <v>0</v>
      </c>
      <c r="J125" s="232">
        <v>0</v>
      </c>
      <c r="K125" s="232">
        <v>0</v>
      </c>
      <c r="L125" s="232">
        <v>0</v>
      </c>
      <c r="M125" s="232">
        <v>0</v>
      </c>
      <c r="N125" s="232">
        <v>0</v>
      </c>
    </row>
    <row r="126" spans="1:14" ht="10.7" customHeight="1">
      <c r="A126" s="242" t="s">
        <v>271</v>
      </c>
      <c r="B126" s="241" t="s">
        <v>314</v>
      </c>
      <c r="C126" s="231">
        <v>0</v>
      </c>
      <c r="D126" s="232">
        <v>0</v>
      </c>
      <c r="E126" s="232">
        <v>0</v>
      </c>
      <c r="F126" s="232">
        <v>0</v>
      </c>
      <c r="G126" s="232">
        <v>0</v>
      </c>
      <c r="H126" s="232">
        <v>0</v>
      </c>
      <c r="I126" s="232">
        <v>0</v>
      </c>
      <c r="J126" s="232">
        <v>0</v>
      </c>
      <c r="K126" s="232">
        <v>0</v>
      </c>
      <c r="L126" s="232">
        <v>0</v>
      </c>
      <c r="M126" s="232">
        <v>0</v>
      </c>
      <c r="N126" s="232">
        <v>0</v>
      </c>
    </row>
    <row r="127" spans="1:14" ht="10.7" customHeight="1">
      <c r="A127" s="242" t="s">
        <v>55</v>
      </c>
      <c r="B127" s="241" t="s">
        <v>136</v>
      </c>
      <c r="C127" s="231">
        <v>0</v>
      </c>
      <c r="D127" s="232">
        <v>0</v>
      </c>
      <c r="E127" s="232">
        <v>0</v>
      </c>
      <c r="F127" s="232">
        <v>0</v>
      </c>
      <c r="G127" s="232">
        <v>0</v>
      </c>
      <c r="H127" s="232">
        <v>0</v>
      </c>
      <c r="I127" s="232">
        <v>0</v>
      </c>
      <c r="J127" s="232">
        <v>0</v>
      </c>
      <c r="K127" s="232">
        <v>0</v>
      </c>
      <c r="L127" s="232">
        <v>0</v>
      </c>
      <c r="M127" s="232">
        <v>0</v>
      </c>
      <c r="N127" s="232">
        <v>0</v>
      </c>
    </row>
    <row r="128" spans="1:14" ht="10.7" customHeight="1">
      <c r="A128" s="242">
        <v>1</v>
      </c>
      <c r="B128" s="241" t="s">
        <v>315</v>
      </c>
      <c r="C128" s="231">
        <v>0</v>
      </c>
      <c r="D128" s="232">
        <v>0</v>
      </c>
      <c r="E128" s="232">
        <v>0</v>
      </c>
      <c r="F128" s="232">
        <v>0</v>
      </c>
      <c r="G128" s="232">
        <v>0</v>
      </c>
      <c r="H128" s="232">
        <v>0</v>
      </c>
      <c r="I128" s="232">
        <v>0</v>
      </c>
      <c r="J128" s="232">
        <v>0</v>
      </c>
      <c r="K128" s="232">
        <v>0</v>
      </c>
      <c r="L128" s="232">
        <v>0</v>
      </c>
      <c r="M128" s="232">
        <v>0</v>
      </c>
      <c r="N128" s="232">
        <v>0</v>
      </c>
    </row>
    <row r="129" spans="1:14" ht="10.7" customHeight="1">
      <c r="A129" s="242" t="s">
        <v>89</v>
      </c>
      <c r="B129" s="241" t="s">
        <v>28</v>
      </c>
      <c r="C129" s="231">
        <v>0</v>
      </c>
      <c r="D129" s="232">
        <v>0</v>
      </c>
      <c r="E129" s="232">
        <v>0</v>
      </c>
      <c r="F129" s="232">
        <v>0</v>
      </c>
      <c r="G129" s="232">
        <v>0</v>
      </c>
      <c r="H129" s="232">
        <v>0</v>
      </c>
      <c r="I129" s="232">
        <v>0</v>
      </c>
      <c r="J129" s="232">
        <v>0</v>
      </c>
      <c r="K129" s="232">
        <v>0</v>
      </c>
      <c r="L129" s="232">
        <v>0</v>
      </c>
      <c r="M129" s="232">
        <v>0</v>
      </c>
      <c r="N129" s="232">
        <v>0</v>
      </c>
    </row>
    <row r="130" spans="1:14" ht="10.7" customHeight="1">
      <c r="A130" s="242" t="s">
        <v>91</v>
      </c>
      <c r="B130" s="241" t="s">
        <v>27</v>
      </c>
      <c r="C130" s="231">
        <v>0</v>
      </c>
      <c r="D130" s="232">
        <v>0</v>
      </c>
      <c r="E130" s="232">
        <v>0</v>
      </c>
      <c r="F130" s="232">
        <v>0</v>
      </c>
      <c r="G130" s="232">
        <v>0</v>
      </c>
      <c r="H130" s="232">
        <v>0</v>
      </c>
      <c r="I130" s="232">
        <v>0</v>
      </c>
      <c r="J130" s="232">
        <v>0</v>
      </c>
      <c r="K130" s="232">
        <v>0</v>
      </c>
      <c r="L130" s="232">
        <v>0</v>
      </c>
      <c r="M130" s="232">
        <v>0</v>
      </c>
      <c r="N130" s="232">
        <v>0</v>
      </c>
    </row>
    <row r="131" spans="1:14" ht="10.7" customHeight="1">
      <c r="A131" s="242" t="s">
        <v>92</v>
      </c>
      <c r="B131" s="241" t="s">
        <v>137</v>
      </c>
      <c r="C131" s="231">
        <v>0</v>
      </c>
      <c r="D131" s="232">
        <v>0</v>
      </c>
      <c r="E131" s="232">
        <v>0</v>
      </c>
      <c r="F131" s="232">
        <v>0</v>
      </c>
      <c r="G131" s="232">
        <v>0</v>
      </c>
      <c r="H131" s="232">
        <v>0</v>
      </c>
      <c r="I131" s="232">
        <v>0</v>
      </c>
      <c r="J131" s="232">
        <v>0</v>
      </c>
      <c r="K131" s="232">
        <v>0</v>
      </c>
      <c r="L131" s="232">
        <v>0</v>
      </c>
      <c r="M131" s="232">
        <v>0</v>
      </c>
      <c r="N131" s="232">
        <v>0</v>
      </c>
    </row>
    <row r="132" spans="1:14" ht="10.7" customHeight="1">
      <c r="A132" s="242" t="s">
        <v>93</v>
      </c>
      <c r="B132" s="241" t="s">
        <v>138</v>
      </c>
      <c r="C132" s="231">
        <v>0</v>
      </c>
      <c r="D132" s="232">
        <v>0</v>
      </c>
      <c r="E132" s="232">
        <v>0</v>
      </c>
      <c r="F132" s="232">
        <v>0</v>
      </c>
      <c r="G132" s="232">
        <v>0</v>
      </c>
      <c r="H132" s="232">
        <v>0</v>
      </c>
      <c r="I132" s="232">
        <v>0</v>
      </c>
      <c r="J132" s="232">
        <v>0</v>
      </c>
      <c r="K132" s="232">
        <v>0</v>
      </c>
      <c r="L132" s="232">
        <v>0</v>
      </c>
      <c r="M132" s="232">
        <v>0</v>
      </c>
      <c r="N132" s="232">
        <v>0</v>
      </c>
    </row>
    <row r="133" spans="1:14" ht="10.7" customHeight="1">
      <c r="A133" s="242" t="s">
        <v>94</v>
      </c>
      <c r="B133" s="241" t="s">
        <v>139</v>
      </c>
      <c r="C133" s="231">
        <v>0</v>
      </c>
      <c r="D133" s="232">
        <v>0</v>
      </c>
      <c r="E133" s="232">
        <v>0</v>
      </c>
      <c r="F133" s="232">
        <v>0</v>
      </c>
      <c r="G133" s="232">
        <v>0</v>
      </c>
      <c r="H133" s="232">
        <v>0</v>
      </c>
      <c r="I133" s="232">
        <v>0</v>
      </c>
      <c r="J133" s="232">
        <v>0</v>
      </c>
      <c r="K133" s="232">
        <v>0</v>
      </c>
      <c r="L133" s="232">
        <v>0</v>
      </c>
      <c r="M133" s="232">
        <v>0</v>
      </c>
      <c r="N133" s="232">
        <v>0</v>
      </c>
    </row>
    <row r="134" spans="1:14" ht="10.7" customHeight="1">
      <c r="A134" s="242" t="s">
        <v>95</v>
      </c>
      <c r="B134" s="241" t="s">
        <v>272</v>
      </c>
      <c r="C134" s="231">
        <v>0</v>
      </c>
      <c r="D134" s="232">
        <v>0</v>
      </c>
      <c r="E134" s="232">
        <v>0</v>
      </c>
      <c r="F134" s="232">
        <v>0</v>
      </c>
      <c r="G134" s="232">
        <v>0</v>
      </c>
      <c r="H134" s="232">
        <v>0</v>
      </c>
      <c r="I134" s="232">
        <v>0</v>
      </c>
      <c r="J134" s="232">
        <v>0</v>
      </c>
      <c r="K134" s="232">
        <v>0</v>
      </c>
      <c r="L134" s="232">
        <v>0</v>
      </c>
      <c r="M134" s="232">
        <v>0</v>
      </c>
      <c r="N134" s="232">
        <v>0</v>
      </c>
    </row>
    <row r="135" spans="1:14" ht="10.7" customHeight="1">
      <c r="A135" s="242" t="s">
        <v>96</v>
      </c>
      <c r="B135" s="241" t="s">
        <v>273</v>
      </c>
      <c r="C135" s="231">
        <v>0</v>
      </c>
      <c r="D135" s="232">
        <v>0</v>
      </c>
      <c r="E135" s="232">
        <v>0</v>
      </c>
      <c r="F135" s="232">
        <v>0</v>
      </c>
      <c r="G135" s="232">
        <v>0</v>
      </c>
      <c r="H135" s="232">
        <v>0</v>
      </c>
      <c r="I135" s="232">
        <v>0</v>
      </c>
      <c r="J135" s="232">
        <v>0</v>
      </c>
      <c r="K135" s="232">
        <v>0</v>
      </c>
      <c r="L135" s="232">
        <v>0</v>
      </c>
      <c r="M135" s="232">
        <v>0</v>
      </c>
      <c r="N135" s="232">
        <v>0</v>
      </c>
    </row>
    <row r="136" spans="1:14" ht="10.7" customHeight="1">
      <c r="A136" s="242" t="s">
        <v>97</v>
      </c>
      <c r="B136" s="241" t="s">
        <v>274</v>
      </c>
      <c r="C136" s="231">
        <v>0</v>
      </c>
      <c r="D136" s="232">
        <v>0</v>
      </c>
      <c r="E136" s="232">
        <v>0</v>
      </c>
      <c r="F136" s="232">
        <v>0</v>
      </c>
      <c r="G136" s="232">
        <v>0</v>
      </c>
      <c r="H136" s="232">
        <v>0</v>
      </c>
      <c r="I136" s="232">
        <v>0</v>
      </c>
      <c r="J136" s="232">
        <v>0</v>
      </c>
      <c r="K136" s="232">
        <v>0</v>
      </c>
      <c r="L136" s="232">
        <v>0</v>
      </c>
      <c r="M136" s="232">
        <v>0</v>
      </c>
      <c r="N136" s="232">
        <v>0</v>
      </c>
    </row>
    <row r="137" spans="1:14" ht="10.7" customHeight="1">
      <c r="A137" s="242">
        <v>2</v>
      </c>
      <c r="B137" s="241" t="s">
        <v>316</v>
      </c>
      <c r="C137" s="231">
        <v>0</v>
      </c>
      <c r="D137" s="232">
        <v>0</v>
      </c>
      <c r="E137" s="232">
        <v>0</v>
      </c>
      <c r="F137" s="232">
        <v>0</v>
      </c>
      <c r="G137" s="232">
        <v>0</v>
      </c>
      <c r="H137" s="232">
        <v>0</v>
      </c>
      <c r="I137" s="232">
        <v>0</v>
      </c>
      <c r="J137" s="232">
        <v>0</v>
      </c>
      <c r="K137" s="232">
        <v>0</v>
      </c>
      <c r="L137" s="232">
        <v>0</v>
      </c>
      <c r="M137" s="232">
        <v>0</v>
      </c>
      <c r="N137" s="232">
        <v>0</v>
      </c>
    </row>
    <row r="138" spans="1:14" ht="10.7" customHeight="1">
      <c r="A138" s="242" t="s">
        <v>98</v>
      </c>
      <c r="B138" s="241" t="s">
        <v>28</v>
      </c>
      <c r="C138" s="231">
        <v>0</v>
      </c>
      <c r="D138" s="232">
        <v>0</v>
      </c>
      <c r="E138" s="232">
        <v>0</v>
      </c>
      <c r="F138" s="232">
        <v>0</v>
      </c>
      <c r="G138" s="232">
        <v>0</v>
      </c>
      <c r="H138" s="232">
        <v>0</v>
      </c>
      <c r="I138" s="232">
        <v>0</v>
      </c>
      <c r="J138" s="232">
        <v>0</v>
      </c>
      <c r="K138" s="232">
        <v>0</v>
      </c>
      <c r="L138" s="232">
        <v>0</v>
      </c>
      <c r="M138" s="232">
        <v>0</v>
      </c>
      <c r="N138" s="232">
        <v>0</v>
      </c>
    </row>
    <row r="139" spans="1:14" ht="10.7" customHeight="1">
      <c r="A139" s="242" t="s">
        <v>99</v>
      </c>
      <c r="B139" s="241" t="s">
        <v>27</v>
      </c>
      <c r="C139" s="231">
        <v>0</v>
      </c>
      <c r="D139" s="232">
        <v>0</v>
      </c>
      <c r="E139" s="232">
        <v>0</v>
      </c>
      <c r="F139" s="232">
        <v>0</v>
      </c>
      <c r="G139" s="232">
        <v>0</v>
      </c>
      <c r="H139" s="232">
        <v>0</v>
      </c>
      <c r="I139" s="232">
        <v>0</v>
      </c>
      <c r="J139" s="232">
        <v>0</v>
      </c>
      <c r="K139" s="232">
        <v>0</v>
      </c>
      <c r="L139" s="232">
        <v>0</v>
      </c>
      <c r="M139" s="232">
        <v>0</v>
      </c>
      <c r="N139" s="232">
        <v>0</v>
      </c>
    </row>
    <row r="140" spans="1:14" ht="10.7" customHeight="1">
      <c r="A140" s="242" t="s">
        <v>100</v>
      </c>
      <c r="B140" s="241" t="s">
        <v>275</v>
      </c>
      <c r="C140" s="231">
        <v>0</v>
      </c>
      <c r="D140" s="232">
        <v>0</v>
      </c>
      <c r="E140" s="232">
        <v>0</v>
      </c>
      <c r="F140" s="232">
        <v>0</v>
      </c>
      <c r="G140" s="232">
        <v>0</v>
      </c>
      <c r="H140" s="232">
        <v>0</v>
      </c>
      <c r="I140" s="232">
        <v>0</v>
      </c>
      <c r="J140" s="232">
        <v>0</v>
      </c>
      <c r="K140" s="232">
        <v>0</v>
      </c>
      <c r="L140" s="232">
        <v>0</v>
      </c>
      <c r="M140" s="232">
        <v>0</v>
      </c>
      <c r="N140" s="232">
        <v>0</v>
      </c>
    </row>
    <row r="141" spans="1:14" ht="10.7" customHeight="1">
      <c r="A141" s="242" t="s">
        <v>101</v>
      </c>
      <c r="B141" s="241" t="s">
        <v>137</v>
      </c>
      <c r="C141" s="231">
        <v>0</v>
      </c>
      <c r="D141" s="232">
        <v>0</v>
      </c>
      <c r="E141" s="232">
        <v>0</v>
      </c>
      <c r="F141" s="232">
        <v>0</v>
      </c>
      <c r="G141" s="232">
        <v>0</v>
      </c>
      <c r="H141" s="232">
        <v>0</v>
      </c>
      <c r="I141" s="232">
        <v>0</v>
      </c>
      <c r="J141" s="232">
        <v>0</v>
      </c>
      <c r="K141" s="232">
        <v>0</v>
      </c>
      <c r="L141" s="232">
        <v>0</v>
      </c>
      <c r="M141" s="232">
        <v>0</v>
      </c>
      <c r="N141" s="232">
        <v>0</v>
      </c>
    </row>
    <row r="142" spans="1:14" ht="10.7" customHeight="1">
      <c r="A142" s="242" t="s">
        <v>102</v>
      </c>
      <c r="B142" s="241" t="s">
        <v>139</v>
      </c>
      <c r="C142" s="231">
        <v>0</v>
      </c>
      <c r="D142" s="232">
        <v>0</v>
      </c>
      <c r="E142" s="232">
        <v>0</v>
      </c>
      <c r="F142" s="232">
        <v>0</v>
      </c>
      <c r="G142" s="232">
        <v>0</v>
      </c>
      <c r="H142" s="232">
        <v>0</v>
      </c>
      <c r="I142" s="232">
        <v>0</v>
      </c>
      <c r="J142" s="232">
        <v>0</v>
      </c>
      <c r="K142" s="232">
        <v>0</v>
      </c>
      <c r="L142" s="232">
        <v>0</v>
      </c>
      <c r="M142" s="232">
        <v>0</v>
      </c>
      <c r="N142" s="232">
        <v>0</v>
      </c>
    </row>
    <row r="143" spans="1:14" ht="10.7" customHeight="1">
      <c r="A143" s="242" t="s">
        <v>103</v>
      </c>
      <c r="B143" s="241" t="s">
        <v>276</v>
      </c>
      <c r="C143" s="231">
        <v>0</v>
      </c>
      <c r="D143" s="232">
        <v>0</v>
      </c>
      <c r="E143" s="232">
        <v>0</v>
      </c>
      <c r="F143" s="232">
        <v>0</v>
      </c>
      <c r="G143" s="232">
        <v>0</v>
      </c>
      <c r="H143" s="232">
        <v>0</v>
      </c>
      <c r="I143" s="232">
        <v>0</v>
      </c>
      <c r="J143" s="232">
        <v>0</v>
      </c>
      <c r="K143" s="232">
        <v>0</v>
      </c>
      <c r="L143" s="232">
        <v>0</v>
      </c>
      <c r="M143" s="232">
        <v>0</v>
      </c>
      <c r="N143" s="232">
        <v>0</v>
      </c>
    </row>
    <row r="144" spans="1:14" ht="10.7" customHeight="1">
      <c r="A144" s="242" t="s">
        <v>104</v>
      </c>
      <c r="B144" s="241" t="s">
        <v>277</v>
      </c>
      <c r="C144" s="231">
        <v>0</v>
      </c>
      <c r="D144" s="232">
        <v>0</v>
      </c>
      <c r="E144" s="232">
        <v>0</v>
      </c>
      <c r="F144" s="232">
        <v>0</v>
      </c>
      <c r="G144" s="232">
        <v>0</v>
      </c>
      <c r="H144" s="232">
        <v>0</v>
      </c>
      <c r="I144" s="232">
        <v>0</v>
      </c>
      <c r="J144" s="232">
        <v>0</v>
      </c>
      <c r="K144" s="232">
        <v>0</v>
      </c>
      <c r="L144" s="232">
        <v>0</v>
      </c>
      <c r="M144" s="232">
        <v>0</v>
      </c>
      <c r="N144" s="232">
        <v>0</v>
      </c>
    </row>
    <row r="145" spans="1:14" ht="10.7" customHeight="1">
      <c r="A145" s="242" t="s">
        <v>105</v>
      </c>
      <c r="B145" s="241" t="s">
        <v>274</v>
      </c>
      <c r="C145" s="231">
        <v>0</v>
      </c>
      <c r="D145" s="232">
        <v>0</v>
      </c>
      <c r="E145" s="232">
        <v>0</v>
      </c>
      <c r="F145" s="232">
        <v>0</v>
      </c>
      <c r="G145" s="232">
        <v>0</v>
      </c>
      <c r="H145" s="232">
        <v>0</v>
      </c>
      <c r="I145" s="232">
        <v>0</v>
      </c>
      <c r="J145" s="232">
        <v>0</v>
      </c>
      <c r="K145" s="232">
        <v>0</v>
      </c>
      <c r="L145" s="232">
        <v>0</v>
      </c>
      <c r="M145" s="232">
        <v>0</v>
      </c>
      <c r="N145" s="232">
        <v>0</v>
      </c>
    </row>
    <row r="146" spans="1:14" ht="10.7" customHeight="1">
      <c r="A146" s="242" t="s">
        <v>59</v>
      </c>
      <c r="B146" s="241" t="s">
        <v>67</v>
      </c>
      <c r="C146" s="231">
        <v>0</v>
      </c>
      <c r="D146" s="232">
        <v>0</v>
      </c>
      <c r="E146" s="232">
        <v>0</v>
      </c>
      <c r="F146" s="232">
        <v>0</v>
      </c>
      <c r="G146" s="232">
        <v>0</v>
      </c>
      <c r="H146" s="232">
        <v>0</v>
      </c>
      <c r="I146" s="232">
        <v>0</v>
      </c>
      <c r="J146" s="232">
        <v>0</v>
      </c>
      <c r="K146" s="232">
        <v>0</v>
      </c>
      <c r="L146" s="232">
        <v>0</v>
      </c>
      <c r="M146" s="232">
        <v>0</v>
      </c>
      <c r="N146" s="232">
        <v>0</v>
      </c>
    </row>
    <row r="147" spans="1:14" ht="10.7" customHeight="1">
      <c r="A147" s="242">
        <v>1</v>
      </c>
      <c r="B147" s="241" t="s">
        <v>278</v>
      </c>
      <c r="C147" s="231">
        <v>0</v>
      </c>
      <c r="D147" s="232">
        <v>0</v>
      </c>
      <c r="E147" s="232">
        <v>0</v>
      </c>
      <c r="F147" s="232">
        <v>0</v>
      </c>
      <c r="G147" s="232">
        <v>0</v>
      </c>
      <c r="H147" s="232">
        <v>0</v>
      </c>
      <c r="I147" s="232">
        <v>0</v>
      </c>
      <c r="J147" s="232">
        <v>0</v>
      </c>
      <c r="K147" s="232">
        <v>0</v>
      </c>
      <c r="L147" s="232">
        <v>0</v>
      </c>
      <c r="M147" s="232">
        <v>0</v>
      </c>
      <c r="N147" s="232">
        <v>0</v>
      </c>
    </row>
    <row r="148" spans="1:14" ht="10.7" customHeight="1">
      <c r="A148" s="242" t="s">
        <v>89</v>
      </c>
      <c r="B148" s="241" t="s">
        <v>74</v>
      </c>
      <c r="C148" s="231">
        <v>0</v>
      </c>
      <c r="D148" s="232">
        <v>0</v>
      </c>
      <c r="E148" s="232">
        <v>0</v>
      </c>
      <c r="F148" s="232">
        <v>0</v>
      </c>
      <c r="G148" s="232">
        <v>0</v>
      </c>
      <c r="H148" s="232">
        <v>0</v>
      </c>
      <c r="I148" s="232">
        <v>0</v>
      </c>
      <c r="J148" s="232">
        <v>0</v>
      </c>
      <c r="K148" s="232">
        <v>0</v>
      </c>
      <c r="L148" s="232">
        <v>0</v>
      </c>
      <c r="M148" s="232">
        <v>0</v>
      </c>
      <c r="N148" s="232">
        <v>0</v>
      </c>
    </row>
    <row r="149" spans="1:14" ht="10.7" customHeight="1">
      <c r="A149" s="242" t="s">
        <v>91</v>
      </c>
      <c r="B149" s="241" t="s">
        <v>73</v>
      </c>
      <c r="C149" s="231">
        <v>0</v>
      </c>
      <c r="D149" s="232">
        <v>0</v>
      </c>
      <c r="E149" s="232">
        <v>0</v>
      </c>
      <c r="F149" s="232">
        <v>0</v>
      </c>
      <c r="G149" s="232">
        <v>0</v>
      </c>
      <c r="H149" s="232">
        <v>0</v>
      </c>
      <c r="I149" s="232">
        <v>0</v>
      </c>
      <c r="J149" s="232">
        <v>0</v>
      </c>
      <c r="K149" s="232">
        <v>0</v>
      </c>
      <c r="L149" s="232">
        <v>0</v>
      </c>
      <c r="M149" s="232">
        <v>0</v>
      </c>
      <c r="N149" s="232">
        <v>0</v>
      </c>
    </row>
    <row r="150" spans="1:14" ht="10.7" customHeight="1">
      <c r="A150" s="242" t="s">
        <v>92</v>
      </c>
      <c r="B150" s="241" t="s">
        <v>140</v>
      </c>
      <c r="C150" s="231">
        <v>0</v>
      </c>
      <c r="D150" s="232">
        <v>0</v>
      </c>
      <c r="E150" s="232">
        <v>0</v>
      </c>
      <c r="F150" s="232">
        <v>0</v>
      </c>
      <c r="G150" s="232">
        <v>0</v>
      </c>
      <c r="H150" s="232">
        <v>0</v>
      </c>
      <c r="I150" s="232">
        <v>0</v>
      </c>
      <c r="J150" s="232">
        <v>0</v>
      </c>
      <c r="K150" s="232">
        <v>0</v>
      </c>
      <c r="L150" s="232">
        <v>0</v>
      </c>
      <c r="M150" s="232">
        <v>0</v>
      </c>
      <c r="N150" s="232">
        <v>0</v>
      </c>
    </row>
    <row r="151" spans="1:14" ht="10.7" customHeight="1">
      <c r="A151" s="242" t="s">
        <v>93</v>
      </c>
      <c r="B151" s="241" t="s">
        <v>141</v>
      </c>
      <c r="C151" s="231">
        <v>0</v>
      </c>
      <c r="D151" s="232">
        <v>0</v>
      </c>
      <c r="E151" s="232">
        <v>0</v>
      </c>
      <c r="F151" s="232">
        <v>0</v>
      </c>
      <c r="G151" s="232">
        <v>0</v>
      </c>
      <c r="H151" s="232">
        <v>0</v>
      </c>
      <c r="I151" s="232">
        <v>0</v>
      </c>
      <c r="J151" s="232">
        <v>0</v>
      </c>
      <c r="K151" s="232">
        <v>0</v>
      </c>
      <c r="L151" s="232">
        <v>0</v>
      </c>
      <c r="M151" s="232">
        <v>0</v>
      </c>
      <c r="N151" s="232">
        <v>0</v>
      </c>
    </row>
    <row r="152" spans="1:14" ht="10.7" customHeight="1">
      <c r="A152" s="242" t="s">
        <v>94</v>
      </c>
      <c r="B152" s="241" t="s">
        <v>142</v>
      </c>
      <c r="C152" s="231">
        <v>0</v>
      </c>
      <c r="D152" s="232">
        <v>0</v>
      </c>
      <c r="E152" s="232">
        <v>0</v>
      </c>
      <c r="F152" s="232">
        <v>0</v>
      </c>
      <c r="G152" s="232">
        <v>0</v>
      </c>
      <c r="H152" s="232">
        <v>0</v>
      </c>
      <c r="I152" s="232">
        <v>0</v>
      </c>
      <c r="J152" s="232">
        <v>0</v>
      </c>
      <c r="K152" s="232">
        <v>0</v>
      </c>
      <c r="L152" s="232">
        <v>0</v>
      </c>
      <c r="M152" s="232">
        <v>0</v>
      </c>
      <c r="N152" s="232">
        <v>0</v>
      </c>
    </row>
    <row r="153" spans="1:14" ht="10.7" customHeight="1">
      <c r="A153" s="240"/>
      <c r="B153" s="241" t="s">
        <v>279</v>
      </c>
      <c r="C153" s="231">
        <v>0</v>
      </c>
      <c r="D153" s="232">
        <v>0</v>
      </c>
      <c r="E153" s="232">
        <v>0</v>
      </c>
      <c r="F153" s="232">
        <v>0</v>
      </c>
      <c r="G153" s="232">
        <v>0</v>
      </c>
      <c r="H153" s="232">
        <v>0</v>
      </c>
      <c r="I153" s="232">
        <v>0</v>
      </c>
      <c r="J153" s="232">
        <v>0</v>
      </c>
      <c r="K153" s="232">
        <v>0</v>
      </c>
      <c r="L153" s="232">
        <v>0</v>
      </c>
      <c r="M153" s="232">
        <v>0</v>
      </c>
      <c r="N153" s="232">
        <v>0</v>
      </c>
    </row>
    <row r="154" spans="1:14" ht="10.7" customHeight="1">
      <c r="A154" s="240"/>
      <c r="B154" s="241" t="s">
        <v>280</v>
      </c>
      <c r="C154" s="231">
        <v>0</v>
      </c>
      <c r="D154" s="232">
        <v>0</v>
      </c>
      <c r="E154" s="232">
        <v>0</v>
      </c>
      <c r="F154" s="232">
        <v>0</v>
      </c>
      <c r="G154" s="232">
        <v>0</v>
      </c>
      <c r="H154" s="232">
        <v>0</v>
      </c>
      <c r="I154" s="232">
        <v>0</v>
      </c>
      <c r="J154" s="232">
        <v>0</v>
      </c>
      <c r="K154" s="232">
        <v>0</v>
      </c>
      <c r="L154" s="232">
        <v>0</v>
      </c>
      <c r="M154" s="232">
        <v>0</v>
      </c>
      <c r="N154" s="232">
        <v>0</v>
      </c>
    </row>
    <row r="155" spans="1:14" ht="10.7" customHeight="1">
      <c r="A155" s="240"/>
      <c r="B155" s="241" t="s">
        <v>281</v>
      </c>
      <c r="C155" s="231">
        <v>0</v>
      </c>
      <c r="D155" s="232">
        <v>0</v>
      </c>
      <c r="E155" s="232">
        <v>0</v>
      </c>
      <c r="F155" s="232">
        <v>0</v>
      </c>
      <c r="G155" s="232">
        <v>0</v>
      </c>
      <c r="H155" s="232">
        <v>0</v>
      </c>
      <c r="I155" s="232">
        <v>0</v>
      </c>
      <c r="J155" s="232">
        <v>0</v>
      </c>
      <c r="K155" s="232">
        <v>0</v>
      </c>
      <c r="L155" s="232">
        <v>0</v>
      </c>
      <c r="M155" s="232">
        <v>0</v>
      </c>
      <c r="N155" s="232">
        <v>0</v>
      </c>
    </row>
    <row r="156" spans="1:14" ht="10.7" customHeight="1">
      <c r="A156" s="240"/>
      <c r="B156" s="241" t="s">
        <v>282</v>
      </c>
      <c r="C156" s="231">
        <v>0</v>
      </c>
      <c r="D156" s="232">
        <v>0</v>
      </c>
      <c r="E156" s="232">
        <v>0</v>
      </c>
      <c r="F156" s="232">
        <v>0</v>
      </c>
      <c r="G156" s="232">
        <v>0</v>
      </c>
      <c r="H156" s="232">
        <v>0</v>
      </c>
      <c r="I156" s="232">
        <v>0</v>
      </c>
      <c r="J156" s="232">
        <v>0</v>
      </c>
      <c r="K156" s="232">
        <v>0</v>
      </c>
      <c r="L156" s="232">
        <v>0</v>
      </c>
      <c r="M156" s="232">
        <v>0</v>
      </c>
      <c r="N156" s="232">
        <v>0</v>
      </c>
    </row>
    <row r="157" spans="1:14" ht="10.7" customHeight="1">
      <c r="A157" s="242" t="s">
        <v>95</v>
      </c>
      <c r="B157" s="241" t="s">
        <v>283</v>
      </c>
      <c r="C157" s="231">
        <v>0</v>
      </c>
      <c r="D157" s="232">
        <v>0</v>
      </c>
      <c r="E157" s="232">
        <v>0</v>
      </c>
      <c r="F157" s="232">
        <v>0</v>
      </c>
      <c r="G157" s="232">
        <v>0</v>
      </c>
      <c r="H157" s="232">
        <v>0</v>
      </c>
      <c r="I157" s="232">
        <v>0</v>
      </c>
      <c r="J157" s="232">
        <v>0</v>
      </c>
      <c r="K157" s="232">
        <v>0</v>
      </c>
      <c r="L157" s="232">
        <v>0</v>
      </c>
      <c r="M157" s="232">
        <v>0</v>
      </c>
      <c r="N157" s="232">
        <v>0</v>
      </c>
    </row>
    <row r="158" spans="1:14" ht="10.7" customHeight="1">
      <c r="A158" s="242" t="s">
        <v>96</v>
      </c>
      <c r="B158" s="241" t="s">
        <v>34</v>
      </c>
      <c r="C158" s="231">
        <v>0</v>
      </c>
      <c r="D158" s="232">
        <v>0</v>
      </c>
      <c r="E158" s="232">
        <v>0</v>
      </c>
      <c r="F158" s="232">
        <v>0</v>
      </c>
      <c r="G158" s="232">
        <v>0</v>
      </c>
      <c r="H158" s="232">
        <v>0</v>
      </c>
      <c r="I158" s="232">
        <v>0</v>
      </c>
      <c r="J158" s="232">
        <v>0</v>
      </c>
      <c r="K158" s="232">
        <v>0</v>
      </c>
      <c r="L158" s="232">
        <v>0</v>
      </c>
      <c r="M158" s="232">
        <v>0</v>
      </c>
      <c r="N158" s="232">
        <v>0</v>
      </c>
    </row>
    <row r="159" spans="1:14" ht="10.7" customHeight="1">
      <c r="A159" s="242">
        <v>2</v>
      </c>
      <c r="B159" s="241" t="s">
        <v>71</v>
      </c>
      <c r="C159" s="231">
        <v>0</v>
      </c>
      <c r="D159" s="232">
        <v>0</v>
      </c>
      <c r="E159" s="232">
        <v>0</v>
      </c>
      <c r="F159" s="232">
        <v>0</v>
      </c>
      <c r="G159" s="232">
        <v>0</v>
      </c>
      <c r="H159" s="232">
        <v>0</v>
      </c>
      <c r="I159" s="232">
        <v>0</v>
      </c>
      <c r="J159" s="232">
        <v>0</v>
      </c>
      <c r="K159" s="232">
        <v>0</v>
      </c>
      <c r="L159" s="232">
        <v>0</v>
      </c>
      <c r="M159" s="232">
        <v>0</v>
      </c>
      <c r="N159" s="232">
        <v>0</v>
      </c>
    </row>
    <row r="160" spans="1:14" ht="10.7" customHeight="1">
      <c r="A160" s="242" t="s">
        <v>60</v>
      </c>
      <c r="B160" s="241" t="s">
        <v>284</v>
      </c>
      <c r="C160" s="231">
        <v>0</v>
      </c>
      <c r="D160" s="232">
        <v>0</v>
      </c>
      <c r="E160" s="232">
        <v>0</v>
      </c>
      <c r="F160" s="232">
        <v>0</v>
      </c>
      <c r="G160" s="232">
        <v>0</v>
      </c>
      <c r="H160" s="232">
        <v>0</v>
      </c>
      <c r="I160" s="232">
        <v>0</v>
      </c>
      <c r="J160" s="232">
        <v>0</v>
      </c>
      <c r="K160" s="232">
        <v>0</v>
      </c>
      <c r="L160" s="232">
        <v>0</v>
      </c>
      <c r="M160" s="232">
        <v>0</v>
      </c>
      <c r="N160" s="232">
        <v>0</v>
      </c>
    </row>
    <row r="161" spans="1:14" ht="10.7" customHeight="1">
      <c r="A161" s="242" t="s">
        <v>61</v>
      </c>
      <c r="B161" s="241" t="s">
        <v>174</v>
      </c>
      <c r="C161" s="231">
        <v>0</v>
      </c>
      <c r="D161" s="232">
        <v>0</v>
      </c>
      <c r="E161" s="232">
        <v>0</v>
      </c>
      <c r="F161" s="232">
        <v>0</v>
      </c>
      <c r="G161" s="232">
        <v>0</v>
      </c>
      <c r="H161" s="232">
        <v>0</v>
      </c>
      <c r="I161" s="232">
        <v>0</v>
      </c>
      <c r="J161" s="232">
        <v>0</v>
      </c>
      <c r="K161" s="232">
        <v>0</v>
      </c>
      <c r="L161" s="232">
        <v>0</v>
      </c>
      <c r="M161" s="232">
        <v>0</v>
      </c>
      <c r="N161" s="232">
        <v>0</v>
      </c>
    </row>
    <row r="162" spans="1:14" ht="10.7" customHeight="1">
      <c r="A162" s="242">
        <v>1</v>
      </c>
      <c r="B162" s="241" t="s">
        <v>143</v>
      </c>
      <c r="C162" s="231">
        <v>0</v>
      </c>
      <c r="D162" s="232">
        <v>0</v>
      </c>
      <c r="E162" s="232">
        <v>0</v>
      </c>
      <c r="F162" s="232">
        <v>0</v>
      </c>
      <c r="G162" s="232">
        <v>0</v>
      </c>
      <c r="H162" s="232">
        <v>0</v>
      </c>
      <c r="I162" s="232">
        <v>0</v>
      </c>
      <c r="J162" s="232">
        <v>0</v>
      </c>
      <c r="K162" s="232">
        <v>0</v>
      </c>
      <c r="L162" s="232">
        <v>0</v>
      </c>
      <c r="M162" s="232">
        <v>0</v>
      </c>
      <c r="N162" s="232">
        <v>0</v>
      </c>
    </row>
    <row r="163" spans="1:14" ht="10.7" customHeight="1">
      <c r="A163" s="242">
        <v>2</v>
      </c>
      <c r="B163" s="241" t="s">
        <v>144</v>
      </c>
      <c r="C163" s="231">
        <v>0</v>
      </c>
      <c r="D163" s="232">
        <v>0</v>
      </c>
      <c r="E163" s="232">
        <v>0</v>
      </c>
      <c r="F163" s="232">
        <v>0</v>
      </c>
      <c r="G163" s="232">
        <v>0</v>
      </c>
      <c r="H163" s="232">
        <v>0</v>
      </c>
      <c r="I163" s="232">
        <v>0</v>
      </c>
      <c r="J163" s="232">
        <v>0</v>
      </c>
      <c r="K163" s="232">
        <v>0</v>
      </c>
      <c r="L163" s="232">
        <v>0</v>
      </c>
      <c r="M163" s="232">
        <v>0</v>
      </c>
      <c r="N163" s="232">
        <v>0</v>
      </c>
    </row>
    <row r="164" spans="1:14" ht="10.7" customHeight="1">
      <c r="A164" s="242" t="s">
        <v>63</v>
      </c>
      <c r="B164" s="241" t="s">
        <v>285</v>
      </c>
      <c r="C164" s="231">
        <v>0</v>
      </c>
      <c r="D164" s="232">
        <v>0</v>
      </c>
      <c r="E164" s="232">
        <v>0</v>
      </c>
      <c r="F164" s="232">
        <v>0</v>
      </c>
      <c r="G164" s="232">
        <v>0</v>
      </c>
      <c r="H164" s="232">
        <v>0</v>
      </c>
      <c r="I164" s="232">
        <v>0</v>
      </c>
      <c r="J164" s="232">
        <v>0</v>
      </c>
      <c r="K164" s="232">
        <v>0</v>
      </c>
      <c r="L164" s="232">
        <v>0</v>
      </c>
      <c r="M164" s="232">
        <v>0</v>
      </c>
      <c r="N164" s="232">
        <v>0</v>
      </c>
    </row>
    <row r="165" spans="1:14" ht="10.7" customHeight="1">
      <c r="A165" s="242">
        <v>1</v>
      </c>
      <c r="B165" s="241" t="s">
        <v>286</v>
      </c>
      <c r="C165" s="231">
        <v>0</v>
      </c>
      <c r="D165" s="232">
        <v>0</v>
      </c>
      <c r="E165" s="232">
        <v>0</v>
      </c>
      <c r="F165" s="232">
        <v>0</v>
      </c>
      <c r="G165" s="232">
        <v>0</v>
      </c>
      <c r="H165" s="232">
        <v>0</v>
      </c>
      <c r="I165" s="232">
        <v>0</v>
      </c>
      <c r="J165" s="232">
        <v>0</v>
      </c>
      <c r="K165" s="232">
        <v>0</v>
      </c>
      <c r="L165" s="232">
        <v>0</v>
      </c>
      <c r="M165" s="232">
        <v>0</v>
      </c>
      <c r="N165" s="232">
        <v>0</v>
      </c>
    </row>
    <row r="166" spans="1:14" ht="10.7" customHeight="1">
      <c r="A166" s="242" t="s">
        <v>89</v>
      </c>
      <c r="B166" s="241" t="s">
        <v>145</v>
      </c>
      <c r="C166" s="231">
        <v>0</v>
      </c>
      <c r="D166" s="232">
        <v>0</v>
      </c>
      <c r="E166" s="232">
        <v>0</v>
      </c>
      <c r="F166" s="232">
        <v>0</v>
      </c>
      <c r="G166" s="232">
        <v>0</v>
      </c>
      <c r="H166" s="232">
        <v>0</v>
      </c>
      <c r="I166" s="232">
        <v>0</v>
      </c>
      <c r="J166" s="232">
        <v>0</v>
      </c>
      <c r="K166" s="232">
        <v>0</v>
      </c>
      <c r="L166" s="232">
        <v>0</v>
      </c>
      <c r="M166" s="232">
        <v>0</v>
      </c>
      <c r="N166" s="232">
        <v>0</v>
      </c>
    </row>
    <row r="167" spans="1:14" ht="10.7" customHeight="1">
      <c r="A167" s="242" t="s">
        <v>91</v>
      </c>
      <c r="B167" s="241" t="s">
        <v>146</v>
      </c>
      <c r="C167" s="231">
        <v>0</v>
      </c>
      <c r="D167" s="232">
        <v>0</v>
      </c>
      <c r="E167" s="232">
        <v>0</v>
      </c>
      <c r="F167" s="232">
        <v>0</v>
      </c>
      <c r="G167" s="232">
        <v>0</v>
      </c>
      <c r="H167" s="232">
        <v>0</v>
      </c>
      <c r="I167" s="232">
        <v>0</v>
      </c>
      <c r="J167" s="232">
        <v>0</v>
      </c>
      <c r="K167" s="232">
        <v>0</v>
      </c>
      <c r="L167" s="232">
        <v>0</v>
      </c>
      <c r="M167" s="232">
        <v>0</v>
      </c>
      <c r="N167" s="232">
        <v>0</v>
      </c>
    </row>
    <row r="168" spans="1:14" ht="10.7" customHeight="1">
      <c r="A168" s="242">
        <v>2</v>
      </c>
      <c r="B168" s="241" t="s">
        <v>147</v>
      </c>
      <c r="C168" s="231">
        <v>0</v>
      </c>
      <c r="D168" s="232">
        <v>0</v>
      </c>
      <c r="E168" s="232">
        <v>0</v>
      </c>
      <c r="F168" s="232">
        <v>0</v>
      </c>
      <c r="G168" s="232">
        <v>0</v>
      </c>
      <c r="H168" s="232">
        <v>0</v>
      </c>
      <c r="I168" s="232">
        <v>0</v>
      </c>
      <c r="J168" s="232">
        <v>0</v>
      </c>
      <c r="K168" s="232">
        <v>0</v>
      </c>
      <c r="L168" s="232">
        <v>0</v>
      </c>
      <c r="M168" s="232">
        <v>0</v>
      </c>
      <c r="N168" s="232">
        <v>0</v>
      </c>
    </row>
    <row r="169" spans="1:14" ht="10.7" customHeight="1">
      <c r="A169" s="242" t="s">
        <v>148</v>
      </c>
      <c r="B169" s="241" t="s">
        <v>149</v>
      </c>
      <c r="C169" s="231">
        <v>0</v>
      </c>
      <c r="D169" s="232">
        <v>0</v>
      </c>
      <c r="E169" s="232">
        <v>0</v>
      </c>
      <c r="F169" s="232">
        <v>0</v>
      </c>
      <c r="G169" s="232">
        <v>0</v>
      </c>
      <c r="H169" s="232">
        <v>0</v>
      </c>
      <c r="I169" s="232">
        <v>0</v>
      </c>
      <c r="J169" s="232">
        <v>0</v>
      </c>
      <c r="K169" s="232">
        <v>0</v>
      </c>
      <c r="L169" s="232">
        <v>0</v>
      </c>
      <c r="M169" s="232">
        <v>0</v>
      </c>
      <c r="N169" s="232">
        <v>0</v>
      </c>
    </row>
    <row r="170" spans="1:14" ht="10.7" customHeight="1">
      <c r="A170" s="242" t="s">
        <v>150</v>
      </c>
      <c r="B170" s="241" t="s">
        <v>287</v>
      </c>
      <c r="C170" s="231">
        <v>0</v>
      </c>
      <c r="D170" s="232">
        <v>0</v>
      </c>
      <c r="E170" s="232">
        <v>0</v>
      </c>
      <c r="F170" s="232">
        <v>0</v>
      </c>
      <c r="G170" s="232">
        <v>0</v>
      </c>
      <c r="H170" s="232">
        <v>0</v>
      </c>
      <c r="I170" s="232">
        <v>0</v>
      </c>
      <c r="J170" s="232">
        <v>0</v>
      </c>
      <c r="K170" s="232">
        <v>0</v>
      </c>
      <c r="L170" s="232">
        <v>0</v>
      </c>
      <c r="M170" s="232">
        <v>0</v>
      </c>
      <c r="N170" s="232">
        <v>0</v>
      </c>
    </row>
    <row r="171" spans="1:14" ht="10.7" customHeight="1">
      <c r="A171" s="240"/>
      <c r="B171" s="241" t="s">
        <v>288</v>
      </c>
      <c r="C171" s="231">
        <v>0</v>
      </c>
      <c r="D171" s="232">
        <v>0</v>
      </c>
      <c r="E171" s="232">
        <v>0</v>
      </c>
      <c r="F171" s="232">
        <v>0</v>
      </c>
      <c r="G171" s="232">
        <v>0</v>
      </c>
      <c r="H171" s="232">
        <v>0</v>
      </c>
      <c r="I171" s="232">
        <v>0</v>
      </c>
      <c r="J171" s="232">
        <v>0</v>
      </c>
      <c r="K171" s="232">
        <v>0</v>
      </c>
      <c r="L171" s="232">
        <v>0</v>
      </c>
      <c r="M171" s="232">
        <v>0</v>
      </c>
      <c r="N171" s="232">
        <v>0</v>
      </c>
    </row>
    <row r="172" spans="1:14" ht="10.7" customHeight="1">
      <c r="A172" s="242" t="s">
        <v>57</v>
      </c>
      <c r="B172" s="241" t="s">
        <v>153</v>
      </c>
      <c r="C172" s="231">
        <v>0</v>
      </c>
      <c r="D172" s="232">
        <v>0</v>
      </c>
      <c r="E172" s="232">
        <v>0</v>
      </c>
      <c r="F172" s="232">
        <v>0</v>
      </c>
      <c r="G172" s="232">
        <v>0</v>
      </c>
      <c r="H172" s="232">
        <v>0</v>
      </c>
      <c r="I172" s="232">
        <v>0</v>
      </c>
      <c r="J172" s="232">
        <v>0</v>
      </c>
      <c r="K172" s="232">
        <v>0</v>
      </c>
      <c r="L172" s="232">
        <v>0</v>
      </c>
      <c r="M172" s="232">
        <v>0</v>
      </c>
      <c r="N172" s="232">
        <v>0</v>
      </c>
    </row>
    <row r="173" spans="1:14" ht="10.7" customHeight="1">
      <c r="A173" s="242" t="s">
        <v>24</v>
      </c>
      <c r="B173" s="241" t="s">
        <v>289</v>
      </c>
      <c r="C173" s="231">
        <v>0</v>
      </c>
      <c r="D173" s="232">
        <v>0</v>
      </c>
      <c r="E173" s="232">
        <v>0</v>
      </c>
      <c r="F173" s="232">
        <v>0</v>
      </c>
      <c r="G173" s="232">
        <v>0</v>
      </c>
      <c r="H173" s="232">
        <v>0</v>
      </c>
      <c r="I173" s="232">
        <v>0</v>
      </c>
      <c r="J173" s="232">
        <v>0</v>
      </c>
      <c r="K173" s="232">
        <v>0</v>
      </c>
      <c r="L173" s="232">
        <v>0</v>
      </c>
      <c r="M173" s="232">
        <v>0</v>
      </c>
      <c r="N173" s="232">
        <v>0</v>
      </c>
    </row>
    <row r="174" spans="1:14" ht="10.7" customHeight="1">
      <c r="A174" s="240"/>
      <c r="B174" s="241" t="s">
        <v>290</v>
      </c>
      <c r="C174" s="231">
        <v>0</v>
      </c>
      <c r="D174" s="232">
        <v>0</v>
      </c>
      <c r="E174" s="232">
        <v>0</v>
      </c>
      <c r="F174" s="232">
        <v>0</v>
      </c>
      <c r="G174" s="232">
        <v>0</v>
      </c>
      <c r="H174" s="232">
        <v>0</v>
      </c>
      <c r="I174" s="232">
        <v>0</v>
      </c>
      <c r="J174" s="232">
        <v>0</v>
      </c>
      <c r="K174" s="232">
        <v>0</v>
      </c>
      <c r="L174" s="232">
        <v>0</v>
      </c>
      <c r="M174" s="232">
        <v>0</v>
      </c>
      <c r="N174" s="232">
        <v>0</v>
      </c>
    </row>
    <row r="175" spans="1:14" ht="10.7" customHeight="1">
      <c r="A175" s="242" t="s">
        <v>55</v>
      </c>
      <c r="B175" s="241" t="s">
        <v>550</v>
      </c>
      <c r="C175" s="231">
        <v>0</v>
      </c>
      <c r="D175" s="232">
        <v>0</v>
      </c>
      <c r="E175" s="232">
        <v>0</v>
      </c>
      <c r="F175" s="232">
        <v>0</v>
      </c>
      <c r="G175" s="232">
        <v>0</v>
      </c>
      <c r="H175" s="232">
        <v>0</v>
      </c>
      <c r="I175" s="232">
        <v>0</v>
      </c>
      <c r="J175" s="232">
        <v>0</v>
      </c>
      <c r="K175" s="232">
        <v>0</v>
      </c>
      <c r="L175" s="232">
        <v>0</v>
      </c>
      <c r="M175" s="232">
        <v>0</v>
      </c>
      <c r="N175" s="232">
        <v>0</v>
      </c>
    </row>
    <row r="176" spans="1:14" ht="10.7" customHeight="1">
      <c r="A176" s="242" t="s">
        <v>59</v>
      </c>
      <c r="B176" s="241" t="s">
        <v>154</v>
      </c>
      <c r="C176" s="231">
        <v>0</v>
      </c>
      <c r="D176" s="232">
        <v>0</v>
      </c>
      <c r="E176" s="232">
        <v>0</v>
      </c>
      <c r="F176" s="232">
        <v>0</v>
      </c>
      <c r="G176" s="232">
        <v>0</v>
      </c>
      <c r="H176" s="232">
        <v>0</v>
      </c>
      <c r="I176" s="232">
        <v>0</v>
      </c>
      <c r="J176" s="232">
        <v>0</v>
      </c>
      <c r="K176" s="232">
        <v>0</v>
      </c>
      <c r="L176" s="232">
        <v>0</v>
      </c>
      <c r="M176" s="232">
        <v>0</v>
      </c>
      <c r="N176" s="232">
        <v>0</v>
      </c>
    </row>
    <row r="177" spans="1:14" ht="10.7" customHeight="1">
      <c r="A177" s="242">
        <v>1</v>
      </c>
      <c r="B177" s="241" t="s">
        <v>292</v>
      </c>
      <c r="C177" s="231">
        <v>0</v>
      </c>
      <c r="D177" s="232">
        <v>0</v>
      </c>
      <c r="E177" s="232">
        <v>0</v>
      </c>
      <c r="F177" s="232">
        <v>0</v>
      </c>
      <c r="G177" s="232">
        <v>0</v>
      </c>
      <c r="H177" s="232">
        <v>0</v>
      </c>
      <c r="I177" s="232">
        <v>0</v>
      </c>
      <c r="J177" s="232">
        <v>0</v>
      </c>
      <c r="K177" s="232">
        <v>0</v>
      </c>
      <c r="L177" s="232">
        <v>0</v>
      </c>
      <c r="M177" s="232">
        <v>0</v>
      </c>
      <c r="N177" s="232">
        <v>0</v>
      </c>
    </row>
    <row r="178" spans="1:14" ht="10.7" customHeight="1">
      <c r="A178" s="242">
        <v>2</v>
      </c>
      <c r="B178" s="241" t="s">
        <v>155</v>
      </c>
      <c r="C178" s="231">
        <v>0</v>
      </c>
      <c r="D178" s="232">
        <v>0</v>
      </c>
      <c r="E178" s="232">
        <v>0</v>
      </c>
      <c r="F178" s="232">
        <v>0</v>
      </c>
      <c r="G178" s="232">
        <v>0</v>
      </c>
      <c r="H178" s="232">
        <v>0</v>
      </c>
      <c r="I178" s="232">
        <v>0</v>
      </c>
      <c r="J178" s="232">
        <v>0</v>
      </c>
      <c r="K178" s="232">
        <v>0</v>
      </c>
      <c r="L178" s="232">
        <v>0</v>
      </c>
      <c r="M178" s="232">
        <v>0</v>
      </c>
      <c r="N178" s="232">
        <v>0</v>
      </c>
    </row>
    <row r="179" spans="1:14" ht="10.7" customHeight="1">
      <c r="A179" s="242" t="s">
        <v>58</v>
      </c>
      <c r="B179" s="241" t="s">
        <v>156</v>
      </c>
      <c r="C179" s="231">
        <v>2457754000</v>
      </c>
      <c r="D179" s="232">
        <v>0</v>
      </c>
      <c r="E179" s="232">
        <v>2457754000</v>
      </c>
      <c r="F179" s="232">
        <v>0</v>
      </c>
      <c r="G179" s="232">
        <v>0</v>
      </c>
      <c r="H179" s="232">
        <v>2457754000</v>
      </c>
      <c r="I179" s="232">
        <v>61737002000</v>
      </c>
      <c r="J179" s="232">
        <v>0</v>
      </c>
      <c r="K179" s="232">
        <v>61737002000</v>
      </c>
      <c r="L179" s="232">
        <v>0</v>
      </c>
      <c r="M179" s="232">
        <v>53000000000</v>
      </c>
      <c r="N179" s="232">
        <v>8737002000</v>
      </c>
    </row>
    <row r="180" spans="1:14" ht="10.7" customHeight="1">
      <c r="A180" s="242" t="s">
        <v>24</v>
      </c>
      <c r="B180" s="241" t="s">
        <v>157</v>
      </c>
      <c r="C180" s="231">
        <v>2457754000</v>
      </c>
      <c r="D180" s="232">
        <v>0</v>
      </c>
      <c r="E180" s="232">
        <v>2457754000</v>
      </c>
      <c r="F180" s="232">
        <v>0</v>
      </c>
      <c r="G180" s="232">
        <v>0</v>
      </c>
      <c r="H180" s="232">
        <v>2457754000</v>
      </c>
      <c r="I180" s="232">
        <v>61737002000</v>
      </c>
      <c r="J180" s="232">
        <v>0</v>
      </c>
      <c r="K180" s="232">
        <v>61737002000</v>
      </c>
      <c r="L180" s="232">
        <v>0</v>
      </c>
      <c r="M180" s="232">
        <v>53000000000</v>
      </c>
      <c r="N180" s="232">
        <v>8737002000</v>
      </c>
    </row>
    <row r="181" spans="1:14" ht="10.7" customHeight="1">
      <c r="A181" s="242">
        <v>1</v>
      </c>
      <c r="B181" s="241" t="s">
        <v>158</v>
      </c>
      <c r="C181" s="231">
        <v>2457754000</v>
      </c>
      <c r="D181" s="232">
        <v>0</v>
      </c>
      <c r="E181" s="232">
        <v>2457754000</v>
      </c>
      <c r="F181" s="232">
        <v>0</v>
      </c>
      <c r="G181" s="232">
        <v>0</v>
      </c>
      <c r="H181" s="232">
        <v>2457754000</v>
      </c>
      <c r="I181" s="232">
        <v>41737002000</v>
      </c>
      <c r="J181" s="232">
        <v>0</v>
      </c>
      <c r="K181" s="232">
        <v>41737002000</v>
      </c>
      <c r="L181" s="232">
        <v>0</v>
      </c>
      <c r="M181" s="232">
        <v>33000000000</v>
      </c>
      <c r="N181" s="232">
        <v>8737002000</v>
      </c>
    </row>
    <row r="182" spans="1:14" ht="10.7" customHeight="1">
      <c r="A182" s="242">
        <v>2</v>
      </c>
      <c r="B182" s="241" t="s">
        <v>159</v>
      </c>
      <c r="C182" s="231">
        <v>0</v>
      </c>
      <c r="D182" s="232">
        <v>0</v>
      </c>
      <c r="E182" s="232">
        <v>0</v>
      </c>
      <c r="F182" s="232">
        <v>0</v>
      </c>
      <c r="G182" s="232">
        <v>0</v>
      </c>
      <c r="H182" s="232">
        <v>0</v>
      </c>
      <c r="I182" s="232">
        <v>20000000000</v>
      </c>
      <c r="J182" s="232">
        <v>0</v>
      </c>
      <c r="K182" s="232">
        <v>20000000000</v>
      </c>
      <c r="L182" s="232">
        <v>0</v>
      </c>
      <c r="M182" s="232">
        <v>20000000000</v>
      </c>
      <c r="N182" s="232">
        <v>0</v>
      </c>
    </row>
    <row r="183" spans="1:14" ht="10.7" customHeight="1">
      <c r="A183" s="242" t="s">
        <v>98</v>
      </c>
      <c r="B183" s="241" t="s">
        <v>160</v>
      </c>
      <c r="C183" s="231">
        <v>0</v>
      </c>
      <c r="D183" s="232">
        <v>0</v>
      </c>
      <c r="E183" s="232">
        <v>0</v>
      </c>
      <c r="F183" s="232">
        <v>0</v>
      </c>
      <c r="G183" s="232">
        <v>0</v>
      </c>
      <c r="H183" s="232">
        <v>0</v>
      </c>
      <c r="I183" s="232">
        <v>20000000000</v>
      </c>
      <c r="J183" s="232">
        <v>0</v>
      </c>
      <c r="K183" s="232">
        <v>20000000000</v>
      </c>
      <c r="L183" s="232">
        <v>0</v>
      </c>
      <c r="M183" s="232">
        <v>20000000000</v>
      </c>
      <c r="N183" s="232">
        <v>0</v>
      </c>
    </row>
    <row r="184" spans="1:14" ht="10.7" customHeight="1">
      <c r="A184" s="242" t="s">
        <v>99</v>
      </c>
      <c r="B184" s="241" t="s">
        <v>161</v>
      </c>
      <c r="C184" s="231">
        <v>0</v>
      </c>
      <c r="D184" s="232">
        <v>0</v>
      </c>
      <c r="E184" s="232">
        <v>0</v>
      </c>
      <c r="F184" s="232">
        <v>0</v>
      </c>
      <c r="G184" s="232">
        <v>0</v>
      </c>
      <c r="H184" s="232">
        <v>0</v>
      </c>
      <c r="I184" s="232">
        <v>0</v>
      </c>
      <c r="J184" s="232">
        <v>0</v>
      </c>
      <c r="K184" s="232">
        <v>0</v>
      </c>
      <c r="L184" s="232">
        <v>0</v>
      </c>
      <c r="M184" s="232">
        <v>0</v>
      </c>
      <c r="N184" s="232">
        <v>0</v>
      </c>
    </row>
    <row r="185" spans="1:14" ht="10.7" customHeight="1">
      <c r="A185" s="242" t="s">
        <v>55</v>
      </c>
      <c r="B185" s="241" t="s">
        <v>162</v>
      </c>
      <c r="C185" s="231">
        <v>0</v>
      </c>
      <c r="D185" s="232">
        <v>0</v>
      </c>
      <c r="E185" s="232">
        <v>0</v>
      </c>
      <c r="F185" s="232">
        <v>0</v>
      </c>
      <c r="G185" s="232">
        <v>0</v>
      </c>
      <c r="H185" s="232">
        <v>0</v>
      </c>
      <c r="I185" s="232">
        <v>0</v>
      </c>
      <c r="J185" s="232">
        <v>0</v>
      </c>
      <c r="K185" s="232">
        <v>0</v>
      </c>
      <c r="L185" s="232">
        <v>0</v>
      </c>
      <c r="M185" s="232">
        <v>0</v>
      </c>
      <c r="N185" s="232">
        <v>0</v>
      </c>
    </row>
    <row r="186" spans="1:14" ht="10.7" customHeight="1">
      <c r="A186" s="242" t="s">
        <v>59</v>
      </c>
      <c r="B186" s="241" t="s">
        <v>293</v>
      </c>
      <c r="C186" s="231">
        <v>0</v>
      </c>
      <c r="D186" s="232">
        <v>0</v>
      </c>
      <c r="E186" s="232">
        <v>0</v>
      </c>
      <c r="F186" s="232">
        <v>0</v>
      </c>
      <c r="G186" s="232">
        <v>0</v>
      </c>
      <c r="H186" s="232">
        <v>0</v>
      </c>
      <c r="I186" s="232">
        <v>0</v>
      </c>
      <c r="J186" s="232">
        <v>0</v>
      </c>
      <c r="K186" s="232">
        <v>0</v>
      </c>
      <c r="L186" s="232">
        <v>0</v>
      </c>
      <c r="M186" s="232">
        <v>0</v>
      </c>
      <c r="N186" s="232">
        <v>0</v>
      </c>
    </row>
    <row r="187" spans="1:14" ht="10.7" customHeight="1">
      <c r="A187" s="242" t="s">
        <v>60</v>
      </c>
      <c r="B187" s="241" t="s">
        <v>294</v>
      </c>
      <c r="C187" s="231">
        <v>0</v>
      </c>
      <c r="D187" s="232">
        <v>0</v>
      </c>
      <c r="E187" s="232">
        <v>0</v>
      </c>
      <c r="F187" s="232">
        <v>0</v>
      </c>
      <c r="G187" s="232">
        <v>0</v>
      </c>
      <c r="H187" s="232">
        <v>0</v>
      </c>
      <c r="I187" s="232">
        <v>0</v>
      </c>
      <c r="J187" s="232">
        <v>0</v>
      </c>
      <c r="K187" s="232">
        <v>0</v>
      </c>
      <c r="L187" s="232">
        <v>0</v>
      </c>
      <c r="M187" s="232">
        <v>0</v>
      </c>
      <c r="N187" s="232">
        <v>0</v>
      </c>
    </row>
    <row r="188" spans="1:14" ht="10.7" customHeight="1">
      <c r="A188" s="240"/>
      <c r="B188" s="241" t="s">
        <v>152</v>
      </c>
      <c r="C188" s="231">
        <v>0</v>
      </c>
      <c r="D188" s="232">
        <v>0</v>
      </c>
      <c r="E188" s="232">
        <v>0</v>
      </c>
      <c r="F188" s="232">
        <v>0</v>
      </c>
      <c r="G188" s="232">
        <v>0</v>
      </c>
      <c r="H188" s="232">
        <v>0</v>
      </c>
      <c r="I188" s="232">
        <v>0</v>
      </c>
      <c r="J188" s="232">
        <v>0</v>
      </c>
      <c r="K188" s="232">
        <v>0</v>
      </c>
      <c r="L188" s="232">
        <v>0</v>
      </c>
      <c r="M188" s="232">
        <v>0</v>
      </c>
      <c r="N188" s="232">
        <v>0</v>
      </c>
    </row>
    <row r="189" spans="1:14" ht="10.7" customHeight="1">
      <c r="A189" s="242" t="s">
        <v>163</v>
      </c>
      <c r="B189" s="241" t="s">
        <v>295</v>
      </c>
      <c r="C189" s="231">
        <v>66927938013</v>
      </c>
      <c r="D189" s="232">
        <v>0</v>
      </c>
      <c r="E189" s="232">
        <v>66927938013</v>
      </c>
      <c r="F189" s="232">
        <v>0</v>
      </c>
      <c r="G189" s="232">
        <v>61461470930</v>
      </c>
      <c r="H189" s="232">
        <v>5466467083</v>
      </c>
      <c r="I189" s="232">
        <v>66927938013</v>
      </c>
      <c r="J189" s="232">
        <v>0</v>
      </c>
      <c r="K189" s="232">
        <v>66927938013</v>
      </c>
      <c r="L189" s="232">
        <v>0</v>
      </c>
      <c r="M189" s="232">
        <v>61461470930</v>
      </c>
      <c r="N189" s="232">
        <v>5466467083</v>
      </c>
    </row>
    <row r="190" spans="1:14" ht="10.7" customHeight="1">
      <c r="A190" s="242" t="s">
        <v>24</v>
      </c>
      <c r="B190" s="241" t="s">
        <v>164</v>
      </c>
      <c r="C190" s="231">
        <v>66927938013</v>
      </c>
      <c r="D190" s="232">
        <v>0</v>
      </c>
      <c r="E190" s="232">
        <v>66927938013</v>
      </c>
      <c r="F190" s="232">
        <v>0</v>
      </c>
      <c r="G190" s="232">
        <v>61461470930</v>
      </c>
      <c r="H190" s="232">
        <v>5466467083</v>
      </c>
      <c r="I190" s="232">
        <v>66927938013</v>
      </c>
      <c r="J190" s="232">
        <v>0</v>
      </c>
      <c r="K190" s="232">
        <v>66927938013</v>
      </c>
      <c r="L190" s="232">
        <v>0</v>
      </c>
      <c r="M190" s="232">
        <v>61461470930</v>
      </c>
      <c r="N190" s="232">
        <v>5466467083</v>
      </c>
    </row>
    <row r="191" spans="1:14" ht="10.7" customHeight="1">
      <c r="A191" s="242" t="s">
        <v>55</v>
      </c>
      <c r="B191" s="241" t="s">
        <v>151</v>
      </c>
      <c r="C191" s="231">
        <v>0</v>
      </c>
      <c r="D191" s="232">
        <v>0</v>
      </c>
      <c r="E191" s="232">
        <v>0</v>
      </c>
      <c r="F191" s="232">
        <v>0</v>
      </c>
      <c r="G191" s="232">
        <v>0</v>
      </c>
      <c r="H191" s="232">
        <v>0</v>
      </c>
      <c r="I191" s="232">
        <v>0</v>
      </c>
      <c r="J191" s="232">
        <v>0</v>
      </c>
      <c r="K191" s="232">
        <v>0</v>
      </c>
      <c r="L191" s="232">
        <v>0</v>
      </c>
      <c r="M191" s="232">
        <v>0</v>
      </c>
      <c r="N191" s="232">
        <v>0</v>
      </c>
    </row>
    <row r="192" spans="1:14" ht="10.7" customHeight="1">
      <c r="A192" s="240"/>
      <c r="B192" s="241" t="s">
        <v>152</v>
      </c>
      <c r="C192" s="231">
        <v>0</v>
      </c>
      <c r="D192" s="232">
        <v>0</v>
      </c>
      <c r="E192" s="232">
        <v>0</v>
      </c>
      <c r="F192" s="232">
        <v>0</v>
      </c>
      <c r="G192" s="232">
        <v>0</v>
      </c>
      <c r="H192" s="232">
        <v>0</v>
      </c>
      <c r="I192" s="232">
        <v>0</v>
      </c>
      <c r="J192" s="232">
        <v>0</v>
      </c>
      <c r="K192" s="232">
        <v>0</v>
      </c>
      <c r="L192" s="232">
        <v>0</v>
      </c>
      <c r="M192" s="232">
        <v>0</v>
      </c>
      <c r="N192" s="232">
        <v>0</v>
      </c>
    </row>
    <row r="193" spans="1:14" ht="10.7" customHeight="1">
      <c r="A193" s="242" t="s">
        <v>165</v>
      </c>
      <c r="B193" s="241" t="s">
        <v>166</v>
      </c>
      <c r="C193" s="231">
        <v>0</v>
      </c>
      <c r="D193" s="232">
        <v>0</v>
      </c>
      <c r="E193" s="232">
        <v>0</v>
      </c>
      <c r="F193" s="232">
        <v>0</v>
      </c>
      <c r="G193" s="232">
        <v>0</v>
      </c>
      <c r="H193" s="232">
        <v>0</v>
      </c>
      <c r="I193" s="232">
        <v>0</v>
      </c>
      <c r="J193" s="232">
        <v>0</v>
      </c>
      <c r="K193" s="232">
        <v>0</v>
      </c>
      <c r="L193" s="232">
        <v>0</v>
      </c>
      <c r="M193" s="232">
        <v>0</v>
      </c>
      <c r="N193" s="232">
        <v>0</v>
      </c>
    </row>
    <row r="194" spans="1:14" ht="10.7" customHeight="1">
      <c r="A194" s="242" t="s">
        <v>24</v>
      </c>
      <c r="B194" s="241" t="s">
        <v>167</v>
      </c>
      <c r="C194" s="231">
        <v>0</v>
      </c>
      <c r="D194" s="232">
        <v>0</v>
      </c>
      <c r="E194" s="232">
        <v>0</v>
      </c>
      <c r="F194" s="232">
        <v>0</v>
      </c>
      <c r="G194" s="232">
        <v>0</v>
      </c>
      <c r="H194" s="232">
        <v>0</v>
      </c>
      <c r="I194" s="232">
        <v>0</v>
      </c>
      <c r="J194" s="232">
        <v>0</v>
      </c>
      <c r="K194" s="232">
        <v>0</v>
      </c>
      <c r="L194" s="232">
        <v>0</v>
      </c>
      <c r="M194" s="232">
        <v>0</v>
      </c>
      <c r="N194" s="232">
        <v>0</v>
      </c>
    </row>
    <row r="195" spans="1:14" ht="10.7" customHeight="1">
      <c r="A195" s="242" t="s">
        <v>55</v>
      </c>
      <c r="B195" s="241" t="s">
        <v>287</v>
      </c>
      <c r="C195" s="231">
        <v>0</v>
      </c>
      <c r="D195" s="232">
        <v>0</v>
      </c>
      <c r="E195" s="232">
        <v>0</v>
      </c>
      <c r="F195" s="232">
        <v>0</v>
      </c>
      <c r="G195" s="232">
        <v>0</v>
      </c>
      <c r="H195" s="232">
        <v>0</v>
      </c>
      <c r="I195" s="232">
        <v>0</v>
      </c>
      <c r="J195" s="232">
        <v>0</v>
      </c>
      <c r="K195" s="232">
        <v>0</v>
      </c>
      <c r="L195" s="232">
        <v>0</v>
      </c>
      <c r="M195" s="232">
        <v>0</v>
      </c>
      <c r="N195" s="232">
        <v>0</v>
      </c>
    </row>
    <row r="196" spans="1:14" ht="10.7" customHeight="1">
      <c r="A196" s="240"/>
      <c r="B196" s="241" t="s">
        <v>152</v>
      </c>
      <c r="C196" s="231">
        <v>0</v>
      </c>
      <c r="D196" s="232">
        <v>0</v>
      </c>
      <c r="E196" s="232">
        <v>0</v>
      </c>
      <c r="F196" s="232">
        <v>0</v>
      </c>
      <c r="G196" s="232">
        <v>0</v>
      </c>
      <c r="H196" s="232">
        <v>0</v>
      </c>
      <c r="I196" s="232">
        <v>0</v>
      </c>
      <c r="J196" s="232">
        <v>0</v>
      </c>
      <c r="K196" s="232">
        <v>0</v>
      </c>
      <c r="L196" s="232">
        <v>0</v>
      </c>
      <c r="M196" s="232">
        <v>0</v>
      </c>
      <c r="N196" s="232">
        <v>0</v>
      </c>
    </row>
    <row r="197" spans="1:14" ht="8.25" customHeight="1">
      <c r="A197" s="243"/>
      <c r="B197" s="243"/>
      <c r="C197" s="243"/>
      <c r="D197" s="243"/>
      <c r="E197" s="243"/>
      <c r="F197" s="243"/>
      <c r="G197" s="243"/>
      <c r="H197" s="243"/>
      <c r="I197" s="243"/>
      <c r="J197" s="243"/>
      <c r="K197" s="243"/>
      <c r="L197" s="243"/>
      <c r="M197" s="243"/>
      <c r="N197" s="243"/>
    </row>
    <row r="198" spans="1:14" ht="9.1999999999999993" customHeight="1">
      <c r="A198" s="237"/>
      <c r="B198" s="449"/>
      <c r="C198" s="449"/>
      <c r="D198" s="449"/>
      <c r="E198" s="449"/>
      <c r="F198" s="449"/>
      <c r="G198" s="449"/>
      <c r="H198" s="449"/>
      <c r="I198" s="450" t="s">
        <v>586</v>
      </c>
      <c r="J198" s="450"/>
      <c r="K198" s="450"/>
      <c r="L198" s="450"/>
      <c r="M198" s="450"/>
      <c r="N198" s="237"/>
    </row>
    <row r="199" spans="1:14" ht="9.1999999999999993" customHeight="1">
      <c r="A199" s="237"/>
      <c r="B199" s="448" t="s">
        <v>551</v>
      </c>
      <c r="C199" s="448"/>
      <c r="D199" s="448" t="s">
        <v>552</v>
      </c>
      <c r="E199" s="448"/>
      <c r="F199" s="448"/>
      <c r="G199" s="448"/>
      <c r="H199" s="448"/>
      <c r="I199" s="450" t="s">
        <v>553</v>
      </c>
      <c r="J199" s="450"/>
      <c r="K199" s="450"/>
      <c r="L199" s="450"/>
      <c r="M199" s="450"/>
      <c r="N199" s="237"/>
    </row>
    <row r="200" spans="1:14" ht="8.1" customHeight="1">
      <c r="A200" s="237"/>
      <c r="B200" s="449"/>
      <c r="C200" s="449"/>
      <c r="D200" s="449"/>
      <c r="E200" s="449"/>
      <c r="F200" s="449"/>
      <c r="G200" s="449"/>
      <c r="H200" s="449"/>
      <c r="I200" s="449"/>
      <c r="J200" s="449"/>
      <c r="K200" s="449"/>
      <c r="L200" s="449"/>
      <c r="M200" s="449"/>
      <c r="N200" s="237"/>
    </row>
    <row r="201" spans="1:14" ht="8.1" customHeight="1">
      <c r="A201" s="237"/>
      <c r="B201" s="449"/>
      <c r="C201" s="449"/>
      <c r="D201" s="449"/>
      <c r="E201" s="449"/>
      <c r="F201" s="449"/>
      <c r="G201" s="449"/>
      <c r="H201" s="449"/>
      <c r="I201" s="449"/>
      <c r="J201" s="449"/>
      <c r="K201" s="449"/>
      <c r="L201" s="449"/>
      <c r="M201" s="449"/>
      <c r="N201" s="237"/>
    </row>
    <row r="202" spans="1:14" ht="8.1" customHeight="1">
      <c r="A202" s="237"/>
      <c r="B202" s="449"/>
      <c r="C202" s="449"/>
      <c r="D202" s="449"/>
      <c r="E202" s="449"/>
      <c r="F202" s="449"/>
      <c r="G202" s="449"/>
      <c r="H202" s="449"/>
      <c r="I202" s="449"/>
      <c r="J202" s="449"/>
      <c r="K202" s="449"/>
      <c r="L202" s="449"/>
      <c r="M202" s="449"/>
      <c r="N202" s="237"/>
    </row>
    <row r="203" spans="1:14" ht="8.1" customHeight="1">
      <c r="A203" s="237"/>
      <c r="B203" s="449"/>
      <c r="C203" s="449"/>
      <c r="D203" s="449"/>
      <c r="E203" s="449"/>
      <c r="F203" s="449"/>
      <c r="G203" s="449"/>
      <c r="H203" s="449"/>
      <c r="I203" s="449"/>
      <c r="J203" s="449"/>
      <c r="K203" s="449"/>
      <c r="L203" s="449"/>
      <c r="M203" s="449"/>
      <c r="N203" s="237"/>
    </row>
    <row r="204" spans="1:14" ht="9.1999999999999993" customHeight="1">
      <c r="A204" s="237"/>
      <c r="B204" s="448" t="s">
        <v>525</v>
      </c>
      <c r="C204" s="448"/>
      <c r="D204" s="448" t="s">
        <v>525</v>
      </c>
      <c r="E204" s="448"/>
      <c r="F204" s="448"/>
      <c r="G204" s="448"/>
      <c r="H204" s="448"/>
      <c r="I204" s="448" t="s">
        <v>525</v>
      </c>
      <c r="J204" s="448"/>
      <c r="K204" s="448"/>
      <c r="L204" s="448"/>
      <c r="M204" s="448"/>
      <c r="N204" s="237"/>
    </row>
  </sheetData>
  <mergeCells count="42">
    <mergeCell ref="B204:C204"/>
    <mergeCell ref="D204:H204"/>
    <mergeCell ref="I204:M204"/>
    <mergeCell ref="B202:C202"/>
    <mergeCell ref="D202:H202"/>
    <mergeCell ref="I202:M202"/>
    <mergeCell ref="B203:C203"/>
    <mergeCell ref="D203:H203"/>
    <mergeCell ref="I203:M203"/>
    <mergeCell ref="B200:C200"/>
    <mergeCell ref="D200:H200"/>
    <mergeCell ref="I200:M200"/>
    <mergeCell ref="B201:C201"/>
    <mergeCell ref="D201:H201"/>
    <mergeCell ref="I201:M201"/>
    <mergeCell ref="B199:C199"/>
    <mergeCell ref="D199:H199"/>
    <mergeCell ref="I199:M199"/>
    <mergeCell ref="B198:C198"/>
    <mergeCell ref="D198:H198"/>
    <mergeCell ref="I198:M198"/>
    <mergeCell ref="A5:N5"/>
    <mergeCell ref="A6:N6"/>
    <mergeCell ref="L7:N7"/>
    <mergeCell ref="A8:A10"/>
    <mergeCell ref="B8:B10"/>
    <mergeCell ref="C8:H8"/>
    <mergeCell ref="I8:N8"/>
    <mergeCell ref="C9:C10"/>
    <mergeCell ref="D9:D10"/>
    <mergeCell ref="E9:E10"/>
    <mergeCell ref="F9:H9"/>
    <mergeCell ref="I9:I10"/>
    <mergeCell ref="J9:J10"/>
    <mergeCell ref="K9:K10"/>
    <mergeCell ref="L9:N9"/>
    <mergeCell ref="A4:N4"/>
    <mergeCell ref="A1:E1"/>
    <mergeCell ref="K1:N1"/>
    <mergeCell ref="A2:E2"/>
    <mergeCell ref="K2:N2"/>
    <mergeCell ref="A3:N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BC thu</vt:lpstr>
      <vt:lpstr>BC chi</vt:lpstr>
      <vt:lpstr>TABMIS CHI</vt:lpstr>
      <vt:lpstr>Thu dieu tiet</vt:lpstr>
      <vt:lpstr>Tang hut thu</vt:lpstr>
      <vt:lpstr>TT</vt:lpstr>
      <vt:lpstr>TP</vt:lpstr>
      <vt:lpstr>DH</vt:lpstr>
      <vt:lpstr>DT</vt:lpstr>
      <vt:lpstr>NH</vt:lpstr>
      <vt:lpstr>DL</vt:lpstr>
      <vt:lpstr>ST</vt:lpstr>
      <vt:lpstr>IA</vt:lpstr>
      <vt:lpstr>KR</vt:lpstr>
      <vt:lpstr>KL</vt:lpstr>
      <vt:lpstr>TMR</vt:lpstr>
      <vt:lpstr>'BC chi'!Print_Area</vt:lpstr>
      <vt:lpstr>'BC thu'!Print_Area</vt:lpstr>
      <vt:lpstr>'Tang hut thu'!Print_Area</vt:lpstr>
      <vt:lpstr>TT!Print_Area</vt:lpstr>
      <vt:lpstr>'Thu dieu tiet'!Print_Area</vt:lpstr>
      <vt:lpstr>'BC chi'!Print_Titles</vt:lpstr>
      <vt:lpstr>'BC thu'!Print_Titles</vt:lpstr>
      <vt:lpstr>TT!Print_Titles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 Son</dc:creator>
  <cp:lastModifiedBy>Admin</cp:lastModifiedBy>
  <cp:lastPrinted>2021-06-13T03:02:21Z</cp:lastPrinted>
  <dcterms:created xsi:type="dcterms:W3CDTF">2017-02-14T02:59:01Z</dcterms:created>
  <dcterms:modified xsi:type="dcterms:W3CDTF">2021-06-18T00:15:21Z</dcterms:modified>
</cp:coreProperties>
</file>