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VNPT Plugin\"/>
    </mc:Choice>
  </mc:AlternateContent>
  <xr:revisionPtr revIDLastSave="0" documentId="13_ncr:1_{954A9507-BC1E-4072-B37B-2012C55663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C13" i="1"/>
  <c r="L13" i="1" s="1"/>
  <c r="L12" i="1"/>
  <c r="K11" i="1"/>
  <c r="J11" i="1"/>
  <c r="I11" i="1"/>
  <c r="I8" i="1" s="1"/>
  <c r="H11" i="1"/>
  <c r="G11" i="1"/>
  <c r="F11" i="1"/>
  <c r="E11" i="1"/>
  <c r="D11" i="1"/>
  <c r="L10" i="1"/>
  <c r="L9" i="1"/>
  <c r="K9" i="1"/>
  <c r="J9" i="1"/>
  <c r="J8" i="1" s="1"/>
  <c r="I9" i="1"/>
  <c r="H9" i="1"/>
  <c r="G9" i="1"/>
  <c r="F9" i="1"/>
  <c r="F8" i="1" s="1"/>
  <c r="E9" i="1"/>
  <c r="E8" i="1" s="1"/>
  <c r="D9" i="1"/>
  <c r="D8" i="1" s="1"/>
  <c r="C9" i="1"/>
  <c r="G8" i="1" l="1"/>
  <c r="H8" i="1"/>
  <c r="K8" i="1"/>
  <c r="L11" i="1"/>
  <c r="L8" i="1"/>
  <c r="C11" i="1"/>
  <c r="C8" i="1" s="1"/>
</calcChain>
</file>

<file path=xl/sharedStrings.xml><?xml version="1.0" encoding="utf-8"?>
<sst xmlns="http://schemas.openxmlformats.org/spreadsheetml/2006/main" count="33" uniqueCount="28">
  <si>
    <t>Đơn vị tính: triệu đồng</t>
  </si>
  <si>
    <t>STT</t>
  </si>
  <si>
    <t>Tên dự án</t>
  </si>
  <si>
    <t>Tổng dư nợ đầu năm 2021 (01/01/2021)</t>
  </si>
  <si>
    <t>Kế hoạch vay, trả nợ công 2021 được giao</t>
  </si>
  <si>
    <t xml:space="preserve">Ước thực hiện năm 2021 </t>
  </si>
  <si>
    <t>Dư nợ cuối năm 2021</t>
  </si>
  <si>
    <t>Ghi chú</t>
  </si>
  <si>
    <t>Tổng số vay, rút vốn trong năm</t>
  </si>
  <si>
    <t>Trả nợ gốc vay trong kỳ</t>
  </si>
  <si>
    <t>Trả nợ lãi (phí) trong kỳ</t>
  </si>
  <si>
    <t>Vay để chi đầu tư phát triển</t>
  </si>
  <si>
    <t>Vay trả nợ gốc</t>
  </si>
  <si>
    <t>A</t>
  </si>
  <si>
    <t>Tổng cộng</t>
  </si>
  <si>
    <t>I.</t>
  </si>
  <si>
    <t>Vay, trả nợ trong nước</t>
  </si>
  <si>
    <t>VDB-Ngân hàng phát triển Việt Nam (Kiên cố hóa kênh mương, đường GTNT)</t>
  </si>
  <si>
    <t>II.</t>
  </si>
  <si>
    <t>Dự án Hiện đại hóa thủy lợi thích ứng biến đổi khí hậu</t>
  </si>
  <si>
    <t>B</t>
  </si>
  <si>
    <t>10=1+6+7-8</t>
  </si>
  <si>
    <t>Dự án Sửa chữa và nâng cao an toàn đập (WB)</t>
  </si>
  <si>
    <t>Dự án Hỗ trợ phát triển khu vực biên giới - Tiểu dự án tỉnh Kon Tum (ADB)</t>
  </si>
  <si>
    <t>Chương trình Mở rộng quy mô  vệ sinh và nước sạch nông thôn dựa trên kết quả (WB)</t>
  </si>
  <si>
    <t>Vay từ nguồn Chính phủ vay về cho vay lại</t>
  </si>
  <si>
    <t>PHỤ LỤC 01</t>
  </si>
  <si>
    <t>(Kèm theo Tờ trình số 210 /TTr-UBND ngày 16/11/2021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</si>
</sst>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.VnArial Narrow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5" fillId="0" borderId="8" xfId="1" applyNumberFormat="1" applyFont="1" applyBorder="1" applyAlignment="1">
      <alignment horizontal="right" vertical="center" wrapText="1"/>
    </xf>
    <xf numFmtId="43" fontId="5" fillId="0" borderId="8" xfId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41" fontId="5" fillId="0" borderId="8" xfId="4" applyNumberFormat="1" applyFont="1" applyBorder="1" applyAlignment="1">
      <alignment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41" fontId="5" fillId="0" borderId="7" xfId="4" applyNumberFormat="1" applyFont="1" applyBorder="1" applyAlignment="1">
      <alignment vertical="center" wrapText="1"/>
    </xf>
    <xf numFmtId="43" fontId="5" fillId="0" borderId="7" xfId="1" applyFont="1" applyBorder="1" applyAlignment="1">
      <alignment horizontal="right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8" xfId="3" applyFont="1" applyFill="1" applyBorder="1" applyAlignment="1">
      <alignment horizontal="left" vertical="center" wrapText="1"/>
    </xf>
    <xf numFmtId="3" fontId="2" fillId="3" borderId="8" xfId="1" applyNumberFormat="1" applyFont="1" applyFill="1" applyBorder="1" applyAlignment="1">
      <alignment horizontal="right" vertical="center" wrapText="1"/>
    </xf>
    <xf numFmtId="43" fontId="2" fillId="3" borderId="8" xfId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43" fontId="5" fillId="3" borderId="8" xfId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7" xfId="3" xr:uid="{00000000-0005-0000-0000-000002000000}"/>
    <cellStyle name="Normal_030825 Phu cap truc yte" xfId="2" xr:uid="{00000000-0005-0000-0000-000003000000}"/>
    <cellStyle name="Normal_Bieu mau (CV )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A2" sqref="A2:M2"/>
    </sheetView>
  </sheetViews>
  <sheetFormatPr defaultRowHeight="15" x14ac:dyDescent="0.25"/>
  <cols>
    <col min="1" max="1" width="5.140625" customWidth="1"/>
    <col min="2" max="2" width="27.7109375" customWidth="1"/>
    <col min="3" max="9" width="12.7109375" customWidth="1"/>
    <col min="10" max="10" width="11.140625" customWidth="1"/>
    <col min="11" max="12" width="12.7109375" customWidth="1"/>
    <col min="13" max="13" width="12.5703125" customWidth="1"/>
  </cols>
  <sheetData>
    <row r="1" spans="1:13" ht="15.75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33" t="s">
        <v>0</v>
      </c>
      <c r="L3" s="33"/>
      <c r="M3" s="33"/>
    </row>
    <row r="4" spans="1:13" x14ac:dyDescent="0.25">
      <c r="A4" s="29" t="s">
        <v>1</v>
      </c>
      <c r="B4" s="29" t="s">
        <v>2</v>
      </c>
      <c r="C4" s="29" t="s">
        <v>3</v>
      </c>
      <c r="D4" s="35" t="s">
        <v>4</v>
      </c>
      <c r="E4" s="36"/>
      <c r="F4" s="36"/>
      <c r="G4" s="37"/>
      <c r="H4" s="35" t="s">
        <v>5</v>
      </c>
      <c r="I4" s="36"/>
      <c r="J4" s="36"/>
      <c r="K4" s="37"/>
      <c r="L4" s="29" t="s">
        <v>6</v>
      </c>
      <c r="M4" s="29" t="s">
        <v>7</v>
      </c>
    </row>
    <row r="5" spans="1:13" ht="31.5" customHeight="1" x14ac:dyDescent="0.25">
      <c r="A5" s="34"/>
      <c r="B5" s="34"/>
      <c r="C5" s="34"/>
      <c r="D5" s="35" t="s">
        <v>8</v>
      </c>
      <c r="E5" s="37"/>
      <c r="F5" s="29" t="s">
        <v>9</v>
      </c>
      <c r="G5" s="29" t="s">
        <v>10</v>
      </c>
      <c r="H5" s="35" t="s">
        <v>8</v>
      </c>
      <c r="I5" s="37"/>
      <c r="J5" s="29" t="s">
        <v>9</v>
      </c>
      <c r="K5" s="29" t="s">
        <v>10</v>
      </c>
      <c r="L5" s="34"/>
      <c r="M5" s="34"/>
    </row>
    <row r="6" spans="1:13" ht="42.75" x14ac:dyDescent="0.25">
      <c r="A6" s="30"/>
      <c r="B6" s="30"/>
      <c r="C6" s="30"/>
      <c r="D6" s="21" t="s">
        <v>11</v>
      </c>
      <c r="E6" s="21" t="s">
        <v>12</v>
      </c>
      <c r="F6" s="30"/>
      <c r="G6" s="30"/>
      <c r="H6" s="21" t="s">
        <v>11</v>
      </c>
      <c r="I6" s="21" t="s">
        <v>12</v>
      </c>
      <c r="J6" s="30"/>
      <c r="K6" s="30"/>
      <c r="L6" s="30"/>
      <c r="M6" s="30"/>
    </row>
    <row r="7" spans="1:13" x14ac:dyDescent="0.25">
      <c r="A7" s="22" t="s">
        <v>13</v>
      </c>
      <c r="B7" s="22" t="s">
        <v>20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 t="s">
        <v>21</v>
      </c>
      <c r="M7" s="22">
        <v>11</v>
      </c>
    </row>
    <row r="8" spans="1:13" ht="15.75" x14ac:dyDescent="0.25">
      <c r="A8" s="4"/>
      <c r="B8" s="4" t="s">
        <v>14</v>
      </c>
      <c r="C8" s="5">
        <f>C9+C11</f>
        <v>49026.182000000001</v>
      </c>
      <c r="D8" s="5">
        <f t="shared" ref="D8:K8" si="0">D9+D11</f>
        <v>83900</v>
      </c>
      <c r="E8" s="5">
        <f t="shared" si="0"/>
        <v>7100</v>
      </c>
      <c r="F8" s="5">
        <f t="shared" si="0"/>
        <v>13100</v>
      </c>
      <c r="G8" s="5">
        <f t="shared" si="0"/>
        <v>2000</v>
      </c>
      <c r="H8" s="5">
        <f t="shared" si="0"/>
        <v>17452</v>
      </c>
      <c r="I8" s="6">
        <f t="shared" si="0"/>
        <v>0</v>
      </c>
      <c r="J8" s="5">
        <f t="shared" si="0"/>
        <v>8834.8143</v>
      </c>
      <c r="K8" s="5">
        <f t="shared" si="0"/>
        <v>767.72547850000001</v>
      </c>
      <c r="L8" s="5">
        <f>L9+L11</f>
        <v>57643.367700000003</v>
      </c>
      <c r="M8" s="7"/>
    </row>
    <row r="9" spans="1:13" ht="15.75" x14ac:dyDescent="0.25">
      <c r="A9" s="4" t="s">
        <v>15</v>
      </c>
      <c r="B9" s="23" t="s">
        <v>16</v>
      </c>
      <c r="C9" s="24">
        <f>C10</f>
        <v>6000</v>
      </c>
      <c r="D9" s="25">
        <f t="shared" ref="D9:L9" si="1">D10</f>
        <v>0</v>
      </c>
      <c r="E9" s="25">
        <f t="shared" si="1"/>
        <v>0</v>
      </c>
      <c r="F9" s="24">
        <f t="shared" si="1"/>
        <v>6000</v>
      </c>
      <c r="G9" s="25">
        <f t="shared" si="1"/>
        <v>0</v>
      </c>
      <c r="H9" s="25">
        <f t="shared" si="1"/>
        <v>0</v>
      </c>
      <c r="I9" s="25">
        <f t="shared" si="1"/>
        <v>0</v>
      </c>
      <c r="J9" s="24">
        <f t="shared" si="1"/>
        <v>6000</v>
      </c>
      <c r="K9" s="25">
        <f t="shared" si="1"/>
        <v>0</v>
      </c>
      <c r="L9" s="24">
        <f t="shared" si="1"/>
        <v>0</v>
      </c>
      <c r="M9" s="26"/>
    </row>
    <row r="10" spans="1:13" ht="47.25" x14ac:dyDescent="0.25">
      <c r="A10" s="3">
        <v>1</v>
      </c>
      <c r="B10" s="11" t="s">
        <v>17</v>
      </c>
      <c r="C10" s="8">
        <v>6000</v>
      </c>
      <c r="D10" s="9">
        <v>0</v>
      </c>
      <c r="E10" s="9">
        <v>0</v>
      </c>
      <c r="F10" s="8">
        <v>6000</v>
      </c>
      <c r="G10" s="9">
        <v>0</v>
      </c>
      <c r="H10" s="9">
        <v>0</v>
      </c>
      <c r="I10" s="9">
        <v>0</v>
      </c>
      <c r="J10" s="8">
        <v>6000</v>
      </c>
      <c r="K10" s="8"/>
      <c r="L10" s="27">
        <f>C10+I10-J10</f>
        <v>0</v>
      </c>
      <c r="M10" s="10"/>
    </row>
    <row r="11" spans="1:13" ht="31.5" x14ac:dyDescent="0.25">
      <c r="A11" s="4" t="s">
        <v>18</v>
      </c>
      <c r="B11" s="28" t="s">
        <v>25</v>
      </c>
      <c r="C11" s="5">
        <f>SUM(C12:C15)</f>
        <v>43026.182000000001</v>
      </c>
      <c r="D11" s="5">
        <f t="shared" ref="D11:L11" si="2">SUM(D12:D15)</f>
        <v>83900</v>
      </c>
      <c r="E11" s="5">
        <f t="shared" si="2"/>
        <v>7100</v>
      </c>
      <c r="F11" s="5">
        <f t="shared" si="2"/>
        <v>7100</v>
      </c>
      <c r="G11" s="5">
        <f t="shared" si="2"/>
        <v>2000</v>
      </c>
      <c r="H11" s="5">
        <f t="shared" si="2"/>
        <v>17452</v>
      </c>
      <c r="I11" s="6">
        <f t="shared" si="2"/>
        <v>0</v>
      </c>
      <c r="J11" s="5">
        <f t="shared" si="2"/>
        <v>2834.8143</v>
      </c>
      <c r="K11" s="5">
        <f t="shared" si="2"/>
        <v>767.72547850000001</v>
      </c>
      <c r="L11" s="5">
        <f t="shared" si="2"/>
        <v>57643.367700000003</v>
      </c>
      <c r="M11" s="26"/>
    </row>
    <row r="12" spans="1:13" ht="31.5" x14ac:dyDescent="0.25">
      <c r="A12" s="3">
        <v>1</v>
      </c>
      <c r="B12" s="11" t="s">
        <v>22</v>
      </c>
      <c r="C12" s="12">
        <v>20118.182000000001</v>
      </c>
      <c r="D12" s="13">
        <v>8354</v>
      </c>
      <c r="E12" s="13">
        <v>4260</v>
      </c>
      <c r="F12" s="13">
        <v>4260</v>
      </c>
      <c r="G12" s="13">
        <v>872</v>
      </c>
      <c r="H12" s="14">
        <v>6041</v>
      </c>
      <c r="I12" s="9">
        <v>0</v>
      </c>
      <c r="J12" s="14">
        <v>1929.0843</v>
      </c>
      <c r="K12" s="14">
        <v>475.62457849999998</v>
      </c>
      <c r="L12" s="14">
        <f>C12+H12+I12-J12</f>
        <v>24230.097700000002</v>
      </c>
      <c r="M12" s="15"/>
    </row>
    <row r="13" spans="1:13" ht="47.25" x14ac:dyDescent="0.25">
      <c r="A13" s="3">
        <v>2</v>
      </c>
      <c r="B13" s="11" t="s">
        <v>23</v>
      </c>
      <c r="C13" s="12">
        <f>13957-3561</f>
        <v>10396</v>
      </c>
      <c r="D13" s="13">
        <v>56000</v>
      </c>
      <c r="E13" s="9">
        <v>0</v>
      </c>
      <c r="F13" s="9">
        <v>0</v>
      </c>
      <c r="G13" s="13">
        <v>492</v>
      </c>
      <c r="H13" s="13">
        <v>8823</v>
      </c>
      <c r="I13" s="9">
        <v>0</v>
      </c>
      <c r="J13" s="9">
        <v>0</v>
      </c>
      <c r="K13" s="9">
        <v>0</v>
      </c>
      <c r="L13" s="14">
        <f>C13+H13+I13-J13</f>
        <v>19219</v>
      </c>
      <c r="M13" s="15"/>
    </row>
    <row r="14" spans="1:13" ht="57" customHeight="1" x14ac:dyDescent="0.25">
      <c r="A14" s="3">
        <v>3</v>
      </c>
      <c r="B14" s="11" t="s">
        <v>24</v>
      </c>
      <c r="C14" s="12">
        <v>12512</v>
      </c>
      <c r="D14" s="12">
        <v>4488</v>
      </c>
      <c r="E14" s="12">
        <v>2840</v>
      </c>
      <c r="F14" s="12">
        <v>2840</v>
      </c>
      <c r="G14" s="12">
        <v>636</v>
      </c>
      <c r="H14" s="13">
        <v>2588</v>
      </c>
      <c r="I14" s="9">
        <v>0</v>
      </c>
      <c r="J14" s="10">
        <v>905.73</v>
      </c>
      <c r="K14" s="10">
        <v>292.10090000000002</v>
      </c>
      <c r="L14" s="14">
        <f>C14+H14+I14-J14</f>
        <v>14194.27</v>
      </c>
      <c r="M14" s="15"/>
    </row>
    <row r="15" spans="1:13" ht="31.5" x14ac:dyDescent="0.25">
      <c r="A15" s="16">
        <v>4</v>
      </c>
      <c r="B15" s="17" t="s">
        <v>19</v>
      </c>
      <c r="C15" s="18">
        <v>0</v>
      </c>
      <c r="D15" s="19">
        <v>15058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/>
    </row>
  </sheetData>
  <mergeCells count="16">
    <mergeCell ref="K5:K6"/>
    <mergeCell ref="A1:M1"/>
    <mergeCell ref="A2:M2"/>
    <mergeCell ref="K3:M3"/>
    <mergeCell ref="A4:A6"/>
    <mergeCell ref="B4:B6"/>
    <mergeCell ref="C4:C6"/>
    <mergeCell ref="D4:G4"/>
    <mergeCell ref="H4:K4"/>
    <mergeCell ref="L4:L6"/>
    <mergeCell ref="M4:M6"/>
    <mergeCell ref="D5:E5"/>
    <mergeCell ref="F5:F6"/>
    <mergeCell ref="G5:G6"/>
    <mergeCell ref="H5:I5"/>
    <mergeCell ref="J5:J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Admin</cp:lastModifiedBy>
  <dcterms:created xsi:type="dcterms:W3CDTF">2021-10-14T07:51:52Z</dcterms:created>
  <dcterms:modified xsi:type="dcterms:W3CDTF">2021-11-16T06:30:52Z</dcterms:modified>
</cp:coreProperties>
</file>