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35" windowHeight="9090" firstSheet="1" activeTab="1"/>
  </bookViews>
  <sheets>
    <sheet name="StartUp" sheetId="1" state="veryHidden" r:id="rId1"/>
    <sheet name="Sheet1" sheetId="2" r:id="rId2"/>
    <sheet name="Sheet2" sheetId="3" r:id="rId3"/>
    <sheet name="Sheet3" sheetId="4" r:id="rId4"/>
  </sheets>
  <definedNames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<sst xmlns="http://schemas.openxmlformats.org/spreadsheetml/2006/main" count="1096" uniqueCount="626">
  <si>
    <t>Tổng số</t>
  </si>
  <si>
    <t>Tên đơn vị</t>
  </si>
  <si>
    <t>A</t>
  </si>
  <si>
    <t>I</t>
  </si>
  <si>
    <t>II</t>
  </si>
  <si>
    <t>B</t>
  </si>
  <si>
    <t>C</t>
  </si>
  <si>
    <t>D</t>
  </si>
  <si>
    <t>Trung học học phổ thông</t>
  </si>
  <si>
    <t>Cơ sở giáo dục có tên gọi khác</t>
  </si>
  <si>
    <t>Trường THCS</t>
  </si>
  <si>
    <t>Trường tiểu học</t>
  </si>
  <si>
    <t>III</t>
  </si>
  <si>
    <t>IV</t>
  </si>
  <si>
    <t>Ban giám đốc</t>
  </si>
  <si>
    <t>Phòng Kế hoạch - tài vụ</t>
  </si>
  <si>
    <t>Phòng Kỹ thuật</t>
  </si>
  <si>
    <t>Phòng Thời sự</t>
  </si>
  <si>
    <t>Phòng  Biên tập chương trình</t>
  </si>
  <si>
    <t>Phòng Văn nghệ- Chuyên đề</t>
  </si>
  <si>
    <t>Phòng PT-TH  các thứ tiếng dân tộc</t>
  </si>
  <si>
    <t>Tổ Địa phương</t>
  </si>
  <si>
    <t>Trung tâm nước sạch và VSMTNT</t>
  </si>
  <si>
    <t>Sở Nông nghiệp và PTNT</t>
  </si>
  <si>
    <t xml:space="preserve">Ban quản lý phòng hộ Kon Rẫy </t>
  </si>
  <si>
    <t>Ban quản lý KBTTN Ngọc Linh</t>
  </si>
  <si>
    <t>Ban quản lý rừng phòng hộ Đăk Hà</t>
  </si>
  <si>
    <t>Trung tâm công nghệ thông tin và truyền thông tỉnh Kon Tum</t>
  </si>
  <si>
    <t>Ban quản lý Vườn quốc gia Chư Mom Ray</t>
  </si>
  <si>
    <t>Sở Thông tin - truyền thông</t>
  </si>
  <si>
    <t>Sở Khoa học và công nghệ</t>
  </si>
  <si>
    <t>Đài truyền thanh - Truyền hình</t>
  </si>
  <si>
    <t>Trạm Khuyến nông&amp;DVKTNLN</t>
  </si>
  <si>
    <t>Trung tâm Văn hóa - Thể thao</t>
  </si>
  <si>
    <t>Trung tâm Khuyến nông-Khuyến công</t>
  </si>
  <si>
    <t>Đội thông tin lưu động</t>
  </si>
  <si>
    <t>Đài Truyền thanh - Truyền hình</t>
  </si>
  <si>
    <t>Trung tâm Môi trường và dịch vụ đô thị</t>
  </si>
  <si>
    <t>Đài TT-TH</t>
  </si>
  <si>
    <t>Khuyến nông, khuyến lâm</t>
  </si>
  <si>
    <t>Đội dịch vụ công cộng</t>
  </si>
  <si>
    <t>UBND huyện Đăk Tô</t>
  </si>
  <si>
    <t>Trường Mầm non Măng Đen</t>
  </si>
  <si>
    <t>Trường Mầm non Măng Cành</t>
  </si>
  <si>
    <t>Trường Mầm non Đắk Long</t>
  </si>
  <si>
    <t>Trường Mầm non Xã Hiếu</t>
  </si>
  <si>
    <t>Trường Mầm non Pờ Ê</t>
  </si>
  <si>
    <t>Trường Tiểu học Măng Bút số 2</t>
  </si>
  <si>
    <t>a</t>
  </si>
  <si>
    <t>Bệnh viện</t>
  </si>
  <si>
    <t>Biện viện Đa khoa tỉnh</t>
  </si>
  <si>
    <t>Bệnh viện Đa khoa khu vực Ngọc Hồi</t>
  </si>
  <si>
    <t>b</t>
  </si>
  <si>
    <t>Y tế dự phòng</t>
  </si>
  <si>
    <t>Trung tâm Giám định Y khoa</t>
  </si>
  <si>
    <t>TTYT thành phố</t>
  </si>
  <si>
    <t>Phòng Khám Đa khoa khu vực</t>
  </si>
  <si>
    <t>Đội Y tế dự phòng</t>
  </si>
  <si>
    <t>Trạm Y tế xã, phường, thị trấn</t>
  </si>
  <si>
    <t>TTYT huyện Ngọc Hồi</t>
  </si>
  <si>
    <t>Trạm Y tế xã, thị trấn</t>
  </si>
  <si>
    <t>TTYT huyện Đăk Hà</t>
  </si>
  <si>
    <t>TTYT huyện Đăk Tô</t>
  </si>
  <si>
    <t>TTYT huyện Sa Thầy</t>
  </si>
  <si>
    <t>TTYT huyện Tu Mơ Rông</t>
  </si>
  <si>
    <t>TTYT huyện Đăk Glei</t>
  </si>
  <si>
    <t>TTYT huyện Kon Rẫy</t>
  </si>
  <si>
    <t>TTYT huyện Kon Plong</t>
  </si>
  <si>
    <t>THCS</t>
  </si>
  <si>
    <t>Tiểu học</t>
  </si>
  <si>
    <t>GD Mầm non</t>
  </si>
  <si>
    <t>Trung tâm Phát triển quỹ đất</t>
  </si>
  <si>
    <t>THCS Ngô Quyền</t>
  </si>
  <si>
    <t>THCS Đắk Dục</t>
  </si>
  <si>
    <t>THCS Đắk Nông</t>
  </si>
  <si>
    <t xml:space="preserve">THCS thị trấn </t>
  </si>
  <si>
    <t>THCS Lý Tự Trọng</t>
  </si>
  <si>
    <t>THCS Nguyễn Huệ</t>
  </si>
  <si>
    <t>THCS Lê Hồng Phong</t>
  </si>
  <si>
    <t>THCS Bờ Y</t>
  </si>
  <si>
    <t>Tiểu học Kim Đồng</t>
  </si>
  <si>
    <t>Tiểu học Đắk Ang</t>
  </si>
  <si>
    <t>Tiểu học Đắk Dục</t>
  </si>
  <si>
    <t xml:space="preserve">Tiểu học Lê Văn Tám </t>
  </si>
  <si>
    <t>Tiểu học Đắk Nông</t>
  </si>
  <si>
    <t>Tiểu học số 1 thị trấn</t>
  </si>
  <si>
    <t>Tiểu học số 2 thị trấn</t>
  </si>
  <si>
    <t>TH Trần Quốc Toản</t>
  </si>
  <si>
    <t>Tiểu học Võ Thị Sáu</t>
  </si>
  <si>
    <t>TH Nguyễn Văn Trỗi</t>
  </si>
  <si>
    <t>Tiểu học Nguyễn Huệ</t>
  </si>
  <si>
    <t>Tiểu học Đắk Xú</t>
  </si>
  <si>
    <t>Tiểu học Bế Văn Đàn</t>
  </si>
  <si>
    <t>TH Nguyễn Bá Ngọc</t>
  </si>
  <si>
    <t>Trường Mầm non</t>
  </si>
  <si>
    <t>Mầm non Đắk Ang</t>
  </si>
  <si>
    <t>Mầm non Đắk Dục</t>
  </si>
  <si>
    <t>Mầm non Đắk Nông</t>
  </si>
  <si>
    <t>Mầm non Hoa Hồng</t>
  </si>
  <si>
    <t>Mầm non Chơ Rao</t>
  </si>
  <si>
    <t>Mầm non Bờ Y</t>
  </si>
  <si>
    <t>Mầm non Đắk Xú</t>
  </si>
  <si>
    <t>Mầm non Sơn Ca</t>
  </si>
  <si>
    <t>Mầm non Hoạ Mi</t>
  </si>
  <si>
    <t>Mầm non Sao Mai</t>
  </si>
  <si>
    <t>Trường Tiểu học</t>
  </si>
  <si>
    <t>Đài Phát thanh - truyền hình</t>
  </si>
  <si>
    <t>UBND huyện Ngọc Hồi</t>
  </si>
  <si>
    <t>UBND huyện Kon Rẫy</t>
  </si>
  <si>
    <t>UBND Huyện Sa Thầy</t>
  </si>
  <si>
    <t>UBND Huyện Kon Plong</t>
  </si>
  <si>
    <t>UBND Huyện Ngọc Hồi</t>
  </si>
  <si>
    <t>UBND Huyện Đăk Glei</t>
  </si>
  <si>
    <t>UBND Huyện Đăk Tô</t>
  </si>
  <si>
    <t>UBND Huyện Tu Mơ Rông</t>
  </si>
  <si>
    <t>UBND Huyện Đăk Hà</t>
  </si>
  <si>
    <t>UBND Thành phố Kon Tum</t>
  </si>
  <si>
    <t>SỰ NGHIỆP KHÁC</t>
  </si>
  <si>
    <t>BQL rừng phòng hộ  Thạch Nham</t>
  </si>
  <si>
    <t>BQL rừng phòng hộ Tu Mơ Rông</t>
  </si>
  <si>
    <t>Văn phòng UBND tỉnh</t>
  </si>
  <si>
    <t>Sở Tư pháp</t>
  </si>
  <si>
    <t>Trung tâm trợ giúp pháp lý</t>
  </si>
  <si>
    <t>Sở Tài nguyên và Môi trường</t>
  </si>
  <si>
    <t>Sở Lao động, thương binh và xã hội</t>
  </si>
  <si>
    <t>SỰ NGHIỆP VĂN HÓA, THÔNG TIN</t>
  </si>
  <si>
    <t>Sở Văn hóa, Thể thao và Du lịch</t>
  </si>
  <si>
    <t>Trung tâm Huấn luyện và Thi đấu TDTT tỉnh</t>
  </si>
  <si>
    <t>SỰ NGHIỆP Y TẾ</t>
  </si>
  <si>
    <t>UBND huyện Sa Thầy</t>
  </si>
  <si>
    <t>UBND huyện Đăk Glei</t>
  </si>
  <si>
    <t>UBND huyện Đăk Hà</t>
  </si>
  <si>
    <t>SỰ NGHIỆP GIÁO DỤC VÀ ĐÀO TẠO</t>
  </si>
  <si>
    <t>4</t>
  </si>
  <si>
    <t>7</t>
  </si>
  <si>
    <t>6</t>
  </si>
  <si>
    <t>5</t>
  </si>
  <si>
    <t>TH Chuyên Kon Tum</t>
  </si>
  <si>
    <t>THPT Kon Tum</t>
  </si>
  <si>
    <t>THPT Lê Lợi</t>
  </si>
  <si>
    <t>THPT Duy Tân</t>
  </si>
  <si>
    <t>THPT Ngô Mây</t>
  </si>
  <si>
    <t>THPT Trường Chinh</t>
  </si>
  <si>
    <t>THPT Phan Chu Trinh</t>
  </si>
  <si>
    <t xml:space="preserve">PTTH DTNT tỉnh </t>
  </si>
  <si>
    <t>PT DTNT Đăk Hà</t>
  </si>
  <si>
    <t>PT DTNT Đăk Tô</t>
  </si>
  <si>
    <t>PT DTNT TuMơRông</t>
  </si>
  <si>
    <t>PT DTNT Ngọc Hồi</t>
  </si>
  <si>
    <t>PT DTNT Đăk Glei</t>
  </si>
  <si>
    <t>PT DTNT Sa Thầy</t>
  </si>
  <si>
    <t>PT DTNT Kon Rẫy</t>
  </si>
  <si>
    <t>PT DTNT KonPlong</t>
  </si>
  <si>
    <t>Mầm non THSP</t>
  </si>
  <si>
    <t>Tiểu học THSP</t>
  </si>
  <si>
    <t>THCS THSP LTT</t>
  </si>
  <si>
    <t>Ngoại ngữ- Tin học</t>
  </si>
  <si>
    <t xml:space="preserve">GDTX tỉnh  </t>
  </si>
  <si>
    <t>GDTX huyện ĐăkHà</t>
  </si>
  <si>
    <t>GDTX huyện ĐăkTô</t>
  </si>
  <si>
    <t>GDTX huyện NgọcHồi</t>
  </si>
  <si>
    <t>GDTX huyện ĐăkGlei</t>
  </si>
  <si>
    <t xml:space="preserve">GDTX huyện SaThầy </t>
  </si>
  <si>
    <t xml:space="preserve">GDTX huyện KonRẫy </t>
  </si>
  <si>
    <t>Nhà khách Hữu Nghị</t>
  </si>
  <si>
    <t>Trường MN xã Mô Ray</t>
  </si>
  <si>
    <t>THPT Trần Quốc Tuấn (Đăk Hà)</t>
  </si>
  <si>
    <t>THPT Nguyễn Du (Đăk HRing-Đăk Hà)</t>
  </si>
  <si>
    <t>THPT Nguyễn Văn Cừ (Đăk Tô)</t>
  </si>
  <si>
    <t>THPT Nguyễn Trãi (Ngọc Hồi)</t>
  </si>
  <si>
    <t>THPT Lương Thế Vinh (Đăk Glei)</t>
  </si>
  <si>
    <t>THPT Quang Trung (Sa Thầy)</t>
  </si>
  <si>
    <t>THPT Phan Bội Châu</t>
  </si>
  <si>
    <t>THPT Chu Văn An ( Kon Rẫy)</t>
  </si>
  <si>
    <t>THCS Nguyễn Tất Thành</t>
  </si>
  <si>
    <t>THCS Mạc Đỉnh Chi</t>
  </si>
  <si>
    <t>PTDTNT THCS xã Đăk Pxi</t>
  </si>
  <si>
    <t>THCS xã Đăk ui</t>
  </si>
  <si>
    <t>THCS xã Ngọc Wang</t>
  </si>
  <si>
    <t>THCS xã Hà Mòn</t>
  </si>
  <si>
    <t>TH Kim Đồng</t>
  </si>
  <si>
    <t>TH Lê Văn Tám</t>
  </si>
  <si>
    <t>TH 30 tháng 4</t>
  </si>
  <si>
    <t>TH Lê Đình Chinh</t>
  </si>
  <si>
    <t>TH Võ Thị Sáu</t>
  </si>
  <si>
    <t>TH Kơ Pa Kơlơng</t>
  </si>
  <si>
    <t>TH Bế Văn Đàn</t>
  </si>
  <si>
    <t>TH Phan Đình Giót</t>
  </si>
  <si>
    <t>TH Tô Vĩnh Diện</t>
  </si>
  <si>
    <t>TH Nguyễn Văn Cừ</t>
  </si>
  <si>
    <t>TH Vừ A Dính</t>
  </si>
  <si>
    <t>TH Lý Tự Trọng</t>
  </si>
  <si>
    <t>TH Lê Hồng Phong</t>
  </si>
  <si>
    <t>TH Nguyễn Viết Xuân</t>
  </si>
  <si>
    <t>MN Hoa Hồng</t>
  </si>
  <si>
    <t>MN Sơn Ca</t>
  </si>
  <si>
    <t>MN Đăk Ma</t>
  </si>
  <si>
    <t>Trường mầm non</t>
  </si>
  <si>
    <t>MN Tuổi thơ</t>
  </si>
  <si>
    <t>MN Hoa Thạch Thảo</t>
  </si>
  <si>
    <t>MN Thủy tiên</t>
  </si>
  <si>
    <t>MN Hoa Phượng</t>
  </si>
  <si>
    <t>MN Bằng lăng</t>
  </si>
  <si>
    <t>MN Họa Mi</t>
  </si>
  <si>
    <t>MN Nắng Hồng</t>
  </si>
  <si>
    <t>MN Tuổi Ngọc</t>
  </si>
  <si>
    <t>MN Nắng Mai</t>
  </si>
  <si>
    <t>MN Hoa PơLang</t>
  </si>
  <si>
    <t>MN Hoa Ngọc Lan</t>
  </si>
  <si>
    <t xml:space="preserve">MN Tuổi Hồng </t>
  </si>
  <si>
    <t>MN Vàng Anh</t>
  </si>
  <si>
    <t>MN HOa Anh Đào</t>
  </si>
  <si>
    <t>MN Hoa Sen</t>
  </si>
  <si>
    <t>MN Hoa Mai</t>
  </si>
  <si>
    <t>MN Hoa Sữa</t>
  </si>
  <si>
    <t>TH Phan Đình Phùng</t>
  </si>
  <si>
    <t>TH Mạc Đĩnh Chi</t>
  </si>
  <si>
    <t>TH Hoàng Văn Thụ</t>
  </si>
  <si>
    <t>TH Quang Trung</t>
  </si>
  <si>
    <t>TH Trần Phú</t>
  </si>
  <si>
    <t>TH Ngô Quyền</t>
  </si>
  <si>
    <t>TH Phan Chu Trinh</t>
  </si>
  <si>
    <t>TH Triệu Thị Trinh</t>
  </si>
  <si>
    <t>THCS Nguyễn Du</t>
  </si>
  <si>
    <t>THCS Chu Văn An</t>
  </si>
  <si>
    <t>Phòng Tổ chức - H.chính</t>
  </si>
  <si>
    <t>Đài PT-TH</t>
  </si>
  <si>
    <t>Ban quản lý các CTXDCB</t>
  </si>
  <si>
    <t>Trường Mầm non Đăk Tăng</t>
  </si>
  <si>
    <t>Trường Mầm non Măng Bút số 1</t>
  </si>
  <si>
    <t>Trường mầm non Đăk Ring</t>
  </si>
  <si>
    <t>Trường mầm non Đăk Nên</t>
  </si>
  <si>
    <t>Trường Mầm non Ngọc Tem</t>
  </si>
  <si>
    <t>Trường PTDT bán trú THCS Đắk Long</t>
  </si>
  <si>
    <t>Trường PTDT bán trú THCS Xã Hiếu</t>
  </si>
  <si>
    <t>Trường PTDT bán trú THCS Pờ Ê</t>
  </si>
  <si>
    <t>Trường PTDT bán trú THCS Măng Cành</t>
  </si>
  <si>
    <t>Trường PTDT bán trú THCS Đắk Tăng</t>
  </si>
  <si>
    <t>Trường PTDT bán trú THCS Măng Bút</t>
  </si>
  <si>
    <t>Trường PTDT bán trú THCS Đắk Ring</t>
  </si>
  <si>
    <t>Trường PTDT bán trú THCS Đắk Nên</t>
  </si>
  <si>
    <t>Trường PTDT bán trú THCS Ngọc Tem</t>
  </si>
  <si>
    <t>Mầm non Bình Minh</t>
  </si>
  <si>
    <t>THCS 24 tháng 4</t>
  </si>
  <si>
    <t>THCS Nguyễn Trãi</t>
  </si>
  <si>
    <t>THCS Ngọc Tụ</t>
  </si>
  <si>
    <t>THCS Đăk Trăm</t>
  </si>
  <si>
    <t>THCS Văn Lem</t>
  </si>
  <si>
    <t>Ban quản lý rừng phòng hộ Đăk Ui</t>
  </si>
  <si>
    <t>Sở Kế hoạch và Đầu tư</t>
  </si>
  <si>
    <t>Giúp việc Ban chi đạo 98 tỉnh</t>
  </si>
  <si>
    <t>Phòng Công chứng số 2</t>
  </si>
  <si>
    <t xml:space="preserve">TRƯỜNG THUỘC UBND HUYỆN, THÀNH PHỐ </t>
  </si>
  <si>
    <t>THCS Lương Thế Vinh</t>
  </si>
  <si>
    <t xml:space="preserve">THUỘC CÁC SỞ, BAN, NGÀNH </t>
  </si>
  <si>
    <t>THUỘC UBND HUYỆN, THÀNH PHỐ</t>
  </si>
  <si>
    <t>THUỘC UBND TỈNH</t>
  </si>
  <si>
    <t>Tiểu học Lê Văn Tám</t>
  </si>
  <si>
    <t>Trường TH Lê Lợi</t>
  </si>
  <si>
    <t>Trường TH Trần Khánh Dư</t>
  </si>
  <si>
    <t>Trường TH Trần Quốc Toản</t>
  </si>
  <si>
    <t>Trường TH Võ Thị Sáu</t>
  </si>
  <si>
    <t>Trường MN Hoa Hồng</t>
  </si>
  <si>
    <t>UBND huyện Ia H'Drai</t>
  </si>
  <si>
    <t>Trung tâm dạy nghề và Hỗ trợ nông dân thuộc Hội Nông dân tỉnh</t>
  </si>
  <si>
    <t>Xúc tiến du lịch</t>
  </si>
  <si>
    <t>Trường TH Lê Quý Đôn</t>
  </si>
  <si>
    <t>Trung tâm Pháp y</t>
  </si>
  <si>
    <t>TTYT huyện Ia H'Drai</t>
  </si>
  <si>
    <t>Trường MN Bình Minh</t>
  </si>
  <si>
    <t>Trường TH Nguyễn Trãi</t>
  </si>
  <si>
    <t>Trung tâm GDTX tỉnh</t>
  </si>
  <si>
    <t>Phân hiệu THPT Lương Thế Vinh</t>
  </si>
  <si>
    <t>Trung tâm Giáo dục nghề nghiệp- Giáo dục thường xuyên huyện Đăk Glei</t>
  </si>
  <si>
    <t>Trung tâm Giáo dục nghề nghiệp- Giáo dục thường xuyên huyện Đăk Hà</t>
  </si>
  <si>
    <t>Trung tâm Giáo dục nghề nghiệp- Giáo dục thường xuyên huyện Tu Mơ Rông</t>
  </si>
  <si>
    <t>Trung tâm Giáo dục nghề nghiệp- Giáo dục thường xuyên huyện Ngọc Hồi</t>
  </si>
  <si>
    <t>Trung tâm Giáo dục nghề nghiệp- Giáo dục thường xuyên huyện Đăk Tô</t>
  </si>
  <si>
    <t>Trung tâm Giáo dục nghề nghiệp- Giáo dục thường xuyên huyện Sa Thầy</t>
  </si>
  <si>
    <t>Trung tâm Giáo dục nghề nghiệp- Giáo dục thường xuyên huyện Kon Rẫy</t>
  </si>
  <si>
    <t>Bậc Mầm non Trường TH Măng Bút 2</t>
  </si>
  <si>
    <t>Bậc Mầm non Trường PTDTBT TH Ngọc Tem 2</t>
  </si>
  <si>
    <t>Trường PTDTBT Tiểu học Đắk Long</t>
  </si>
  <si>
    <t>Trường Tiểu học Măng Đen</t>
  </si>
  <si>
    <t>Trường PTDTBT Tiểu học Măng Bút số 1</t>
  </si>
  <si>
    <t>Trường PTDTBT Tiểu học Xã Hiếu</t>
  </si>
  <si>
    <t>Trường PTDTBT Tiểu học Pờ Ê</t>
  </si>
  <si>
    <t>Trường PTDTBT Tiểu học Ngọc Tem 1</t>
  </si>
  <si>
    <t>Trường PTDTBT Tiểu học Ngọc Tem 2</t>
  </si>
  <si>
    <t xml:space="preserve"> Trường PTDTBT Tiểu học Măng Cành</t>
  </si>
  <si>
    <t>Trường PTDTBT Tiểu học Đăk Tăng</t>
  </si>
  <si>
    <t>Trường PTDTBT Tiểu học Đăk Ring</t>
  </si>
  <si>
    <t>Trường PTDTBT Tiểu học Đăk Nên</t>
  </si>
  <si>
    <t>Trường THCS Măng Đen</t>
  </si>
  <si>
    <t>Trường THCS Măng Bút 2</t>
  </si>
  <si>
    <t>Trung tâm Môi trường và dịch vụ tổng hợp</t>
  </si>
  <si>
    <t>BQL dự án đầu tư xây dựng</t>
  </si>
  <si>
    <t>BQL Bến xe</t>
  </si>
  <si>
    <t>Phòng Văn hóa&amp;TT (Đội Thông tin lưu động)</t>
  </si>
  <si>
    <t>Phòng Văn hóa-TT (Đội thông tin lưu động)</t>
  </si>
  <si>
    <t>PT DTBT THCS Đắk Ang</t>
  </si>
  <si>
    <t>MN Đăk Hring</t>
  </si>
  <si>
    <t>Trường MN xã Đăk Pxi</t>
  </si>
  <si>
    <t>Trường MN xã Đăk Ui</t>
  </si>
  <si>
    <t>Trường MN xã Đăk La</t>
  </si>
  <si>
    <t>Trường MN xã Hà mòn</t>
  </si>
  <si>
    <t>Trường MN xã Ngọc Wang</t>
  </si>
  <si>
    <t>Trường MN xã Ngọc Réo</t>
  </si>
  <si>
    <t>Trường MN Đăk xã Đăk Long</t>
  </si>
  <si>
    <t xml:space="preserve">Trường MN Đăk xã Đăk Ngọk </t>
  </si>
  <si>
    <t>TH xã Đăk Long</t>
  </si>
  <si>
    <t>TH U Rê</t>
  </si>
  <si>
    <t>TH A Dừa</t>
  </si>
  <si>
    <t>THCS A Ninh</t>
  </si>
  <si>
    <t>THCS Xã Đăk Hring</t>
  </si>
  <si>
    <t>PTDT BT THCS xã Ngọc Réo</t>
  </si>
  <si>
    <t>THCS Đăk Ngọk</t>
  </si>
  <si>
    <t>PTDT BT THCS Đăk Long</t>
  </si>
  <si>
    <t>MN Hoàng Sa</t>
  </si>
  <si>
    <t>Trường TH Nguyễn Viết Xuân</t>
  </si>
  <si>
    <t>Trường TH Lương Thế Vinh</t>
  </si>
  <si>
    <t>Trường TH Đào Duy Từ</t>
  </si>
  <si>
    <t>Trường TH Lê Văn Tám</t>
  </si>
  <si>
    <t>Trường TH Nguyễn Hiền</t>
  </si>
  <si>
    <t>Trường TH Nguyễn Hữu Cảnh</t>
  </si>
  <si>
    <t>Trường TH Nguyễn Bá Ngọc</t>
  </si>
  <si>
    <t>Trường TH Cao Bá Quát</t>
  </si>
  <si>
    <t>Trường TH Nguyễn Văn Trỗi</t>
  </si>
  <si>
    <t>Trường TH Bế Văn Đàn</t>
  </si>
  <si>
    <t>Trường TH Ngô Thì Nhậm</t>
  </si>
  <si>
    <t>Trường TH Kim Đồng</t>
  </si>
  <si>
    <t>Trường TH Nguyễn Trung Trực</t>
  </si>
  <si>
    <t>Trường TH Phùng Khắc Khoan</t>
  </si>
  <si>
    <t>Trường TH Nguyễn Tri Phương</t>
  </si>
  <si>
    <t>Trường TH Đoàn Thị Điểm</t>
  </si>
  <si>
    <t>Trường TH Nguyễn Thái Bình</t>
  </si>
  <si>
    <t>Trường TH Đặng Trần Côn</t>
  </si>
  <si>
    <t>Trường TH Kơ Pa Kơ Lơng</t>
  </si>
  <si>
    <t>Trường THCS Nguyễn Khuyến</t>
  </si>
  <si>
    <t>Trường THCS Phạm Hồng Thái</t>
  </si>
  <si>
    <t>Trường THCS Lê Lợi</t>
  </si>
  <si>
    <t>Trường THCS Hàm Nghi</t>
  </si>
  <si>
    <t>Trường THCS Trần Hưng Đạo</t>
  </si>
  <si>
    <t>Trường THCS Nguyễn Huệ</t>
  </si>
  <si>
    <t>Trường THCS Nguyễn Sinh Sắc</t>
  </si>
  <si>
    <t xml:space="preserve">Trường THCS Nguyễn Công Trứ </t>
  </si>
  <si>
    <t>Trường THCS Trần Khánh Dư</t>
  </si>
  <si>
    <t>Trường THCS Nguyễn Du</t>
  </si>
  <si>
    <t>Trường THCS Chu Văn An</t>
  </si>
  <si>
    <t>Trường THCS Lê Đình Chinh</t>
  </si>
  <si>
    <t>Trường THCS Phan Bội Châu</t>
  </si>
  <si>
    <t>Trường THCS Lê Quý Đôn</t>
  </si>
  <si>
    <t>Trường THCS Nguyễn Thị Minh Khai</t>
  </si>
  <si>
    <t>Trường THCS Nguyễn Bỉnh Khiêm</t>
  </si>
  <si>
    <t>Trường THCS Huỳnh Thúc Kháng</t>
  </si>
  <si>
    <t>Trường THCS Lý Thường Kiệt</t>
  </si>
  <si>
    <t>Trường THCS Trường Sa</t>
  </si>
  <si>
    <t>Trường Mầm non Đăk Na</t>
  </si>
  <si>
    <t>Trường Mầm non Đăk Sao</t>
  </si>
  <si>
    <t>Trường Mầm non Đăk Rơ Ông</t>
  </si>
  <si>
    <t>Trường Mầm non Đăk Tơ Kan</t>
  </si>
  <si>
    <t>Trường Mầm non Đăk Hà</t>
  </si>
  <si>
    <t>Trường Mầm non Tu Mơ Rông</t>
  </si>
  <si>
    <t>Trường Mầm non Văn Xuôi</t>
  </si>
  <si>
    <t>Trường Mầm non Ngọc Yêu</t>
  </si>
  <si>
    <t>Trường Mầm non Ngọc Lây</t>
  </si>
  <si>
    <t>Trường Mầm non Tê Xăng</t>
  </si>
  <si>
    <t>Trường Mầm non Măng Ri</t>
  </si>
  <si>
    <t>Trường PTDTBT TH Đăk Na</t>
  </si>
  <si>
    <t>Trường PTDTBT TH Đăk Sao</t>
  </si>
  <si>
    <t>Trường Tiểu học Đăk Rơ Ông</t>
  </si>
  <si>
    <t>Trường Tiểu học Đăk Tơ Kan</t>
  </si>
  <si>
    <t>Trường Tiểu học Đăk Hà</t>
  </si>
  <si>
    <t>Trường PTDTBT TH Tu Mơ Rông</t>
  </si>
  <si>
    <t>Trường PTDTBT TH Văn Xuôi</t>
  </si>
  <si>
    <t>Trường PTDTBT TH Ngọc Yêu</t>
  </si>
  <si>
    <t>Trường PTDTBT TH Ngọc Lây</t>
  </si>
  <si>
    <t>Trường PTDTBT TH Tê Xăng</t>
  </si>
  <si>
    <t>Trường PTDTBT TH Măng Ri</t>
  </si>
  <si>
    <t>Trường PTDTBT THCS Đăk Na</t>
  </si>
  <si>
    <t>Trường PTDTBT THCS Đăk Sao</t>
  </si>
  <si>
    <t>Trường THCS Đăk Rơ Ông</t>
  </si>
  <si>
    <t>Trường THCS Đăk Tơ Kan</t>
  </si>
  <si>
    <t>Trường THCS Đăk Hà</t>
  </si>
  <si>
    <t>Trường PTDTBT THCS Tu Mơ Rông</t>
  </si>
  <si>
    <t>Trường PTDTBT THCS Văn Xuôi</t>
  </si>
  <si>
    <t>Trường PTDTBT THCS Ngọc Yêu</t>
  </si>
  <si>
    <t>Trường PTDTBT THCS Ngọc Lây</t>
  </si>
  <si>
    <t>Trường PTDTBT THCS Tê Xăng</t>
  </si>
  <si>
    <t>Trường PTDTBT THCS Măng Ri</t>
  </si>
  <si>
    <t>Trường THCS BT DTTS Tu Mơ Rông</t>
  </si>
  <si>
    <t>Mầm non Ánh Dương</t>
  </si>
  <si>
    <t>Mầm non</t>
  </si>
  <si>
    <t>Trạm Khuyến nông và Dịch vụ lâm nghiệp</t>
  </si>
  <si>
    <t>BQL Đầu tư xây dựng</t>
  </si>
  <si>
    <t>Trung tâm Công tác xã hội</t>
  </si>
  <si>
    <t>Đội Quản lý trật tự đô thị</t>
  </si>
  <si>
    <t>Trung tâm Phát triển cụm công nghiệp</t>
  </si>
  <si>
    <t>Mâm non Pô Kô</t>
  </si>
  <si>
    <t xml:space="preserve"> Mầm non Vành Khuyên</t>
  </si>
  <si>
    <t xml:space="preserve"> Mầm non Hoạ Mi</t>
  </si>
  <si>
    <t xml:space="preserve"> Mầm non Hoa Phượng</t>
  </si>
  <si>
    <t xml:space="preserve"> Mầm non Ngọc Tụ</t>
  </si>
  <si>
    <t xml:space="preserve"> Mầm non Đăk Rơ Nga</t>
  </si>
  <si>
    <t>Mầm non Đăk Rô Gia</t>
  </si>
  <si>
    <t xml:space="preserve"> Mầm non Đăk Trăm</t>
  </si>
  <si>
    <t xml:space="preserve"> Mầm non Văn Lem</t>
  </si>
  <si>
    <t>Tiểu học Chu Văn An</t>
  </si>
  <si>
    <t>Tiểu học Pô Kô</t>
  </si>
  <si>
    <t>Tiểu học Nguyễn Khuyến</t>
  </si>
  <si>
    <t>Tiểu học Lê Quý Đôn</t>
  </si>
  <si>
    <t>Tiểu học Nguyễn Bỉnh Khiêm</t>
  </si>
  <si>
    <t>Tiểu học Lê Hồng Phong</t>
  </si>
  <si>
    <t>Tiểu học Ngọc Tụ</t>
  </si>
  <si>
    <t>Tiểu học Đăk Rơ Nga</t>
  </si>
  <si>
    <t>Tiểu học Đăk Trăm</t>
  </si>
  <si>
    <t>Tiểu học Văn Lem</t>
  </si>
  <si>
    <t>THCS Pô kô</t>
  </si>
  <si>
    <t>PTDTBT THCS Đăk Rơ Nga</t>
  </si>
  <si>
    <t>Trường MN 19-5</t>
  </si>
  <si>
    <t>Trường MN Sơn Ca</t>
  </si>
  <si>
    <t>Trường MN Tân Lập</t>
  </si>
  <si>
    <t>Trường MN Ánh Dương</t>
  </si>
  <si>
    <t>Trường MN Họa Mi</t>
  </si>
  <si>
    <t>Trường MN Đăk Tơ Lung</t>
  </si>
  <si>
    <t>Trường MN Đăk Pne</t>
  </si>
  <si>
    <t>Trường MN Đăk Kôi</t>
  </si>
  <si>
    <t>Trường TH Số 1 Đăk RVe</t>
  </si>
  <si>
    <t>Trường TH Đăk RVe</t>
  </si>
  <si>
    <t>Trường TH Tân Lập</t>
  </si>
  <si>
    <t>Trường TH Ka Pa Kơ Lơng</t>
  </si>
  <si>
    <t>Trường TH Đăk Tơ Lung</t>
  </si>
  <si>
    <t>Trường PTDTBT-TH Đăk PNe</t>
  </si>
  <si>
    <t>Trường TH Đăk Kôi</t>
  </si>
  <si>
    <t>Trường THCS Đăk RVe</t>
  </si>
  <si>
    <t>Trường THCS Tân Lập</t>
  </si>
  <si>
    <t>Trường THCS Đăk Ruồng</t>
  </si>
  <si>
    <t>Trường THCS Đăk Tờ Re</t>
  </si>
  <si>
    <t>Trường THCS Đăk Tơ Lung</t>
  </si>
  <si>
    <t>Trường PTDTBT - THCS Đăk PNe</t>
  </si>
  <si>
    <t>Trường PTDTBT - THCS Đăk Kôi</t>
  </si>
  <si>
    <t>Trung tâm Khuyến nông</t>
  </si>
  <si>
    <t>Trung tâm Môi trường và Dịch vụ đô thị</t>
  </si>
  <si>
    <t>Ban Quản lý dự án đầu tư xây dựng</t>
  </si>
  <si>
    <t>Trung tâm Giáo dục nghề nghiệp- Giáo dục thường xuyên</t>
  </si>
  <si>
    <t>Trường MN Vành Khuyên</t>
  </si>
  <si>
    <t>Trường MN Tuổi Thơ</t>
  </si>
  <si>
    <t>Trường MN Vàng Anh</t>
  </si>
  <si>
    <t>Trường.MN Sơn Ca</t>
  </si>
  <si>
    <t>Trường: MN Rờ Kơi</t>
  </si>
  <si>
    <t>Trường MN Sa Nhơn</t>
  </si>
  <si>
    <t>Trường MN Chim Non</t>
  </si>
  <si>
    <t>Trường MN Ya Xia</t>
  </si>
  <si>
    <t>Trường MN Sao Mai</t>
  </si>
  <si>
    <t>Trường MN Hoa Sen</t>
  </si>
  <si>
    <t>Trường: MN Họa Mi</t>
  </si>
  <si>
    <t>Trường  TH Hùng Vương</t>
  </si>
  <si>
    <t>Trường PTDTBT TH Lý Thường Kiệt</t>
  </si>
  <si>
    <t>Trường TH Sa Nhơn</t>
  </si>
  <si>
    <t>Trường TH Rờ Kơi</t>
  </si>
  <si>
    <t>Trường TH Số 1 Ya Xiêr</t>
  </si>
  <si>
    <t>Trường TH Ngô Quyền</t>
  </si>
  <si>
    <t>Trường TH Trần Phú</t>
  </si>
  <si>
    <t>Trường TH Lê Hồng Phong</t>
  </si>
  <si>
    <t>Trường THCS Nguyễn Tất Thành</t>
  </si>
  <si>
    <t>Trường TH&amp;THCS Nguyễn Trãi</t>
  </si>
  <si>
    <t>Trường THCS xã Rờ Kơi</t>
  </si>
  <si>
    <t>Trường THCS xã Sa Nhơn</t>
  </si>
  <si>
    <t>Trường PTDTBT THCS Hai Bà Trưng</t>
  </si>
  <si>
    <t>Trường PTDTBT THCS Nguyễn Huệ</t>
  </si>
  <si>
    <t>Trường PTDTBT THCS Trần Hưng Đạo</t>
  </si>
  <si>
    <t>Trường THCS Lương Thế Vinh</t>
  </si>
  <si>
    <t>Trường THCS Lý Tự Trọng</t>
  </si>
  <si>
    <t>Trường THCS xã Sa Nghĩa</t>
  </si>
  <si>
    <t>Trường TH &amp; THCS Võ Nguyên Giáp</t>
  </si>
  <si>
    <t>Trường THCS Ya Xiêr</t>
  </si>
  <si>
    <t>Trường THCS Phan Đình Phùng</t>
  </si>
  <si>
    <t>Đài Truyền thanh- Truyền hình huyện</t>
  </si>
  <si>
    <t>Trung tâm Văn hóa Thông tin Thể thao huyện</t>
  </si>
  <si>
    <t>Trạm Khuyến nông</t>
  </si>
  <si>
    <t>Trung tâm Dịch vụ công ích</t>
  </si>
  <si>
    <t>Ban quản lý dự án đầu tư xây dựng</t>
  </si>
  <si>
    <t>Mầm non Hoa Mai xã Ia Tơi</t>
  </si>
  <si>
    <t>Mầm non Tuổi Ngọc xã Ia Dom</t>
  </si>
  <si>
    <t>Mâm non Măng Non xã Ia Đal</t>
  </si>
  <si>
    <t>Tiểu học Lê Quý Đôn xã Ia Tơi</t>
  </si>
  <si>
    <t>Tiểu học Nguyễn Du xã Ia Dom</t>
  </si>
  <si>
    <t>Tiểu học Tô Vĩnh Diện xã Ia Đal</t>
  </si>
  <si>
    <t>THCS Trần Quốc Tuấn xã Ia Tơi</t>
  </si>
  <si>
    <t>Ban Quản lý dự án đầu tư XD huyện</t>
  </si>
  <si>
    <t>Trường Mầm non xã Đăk Long</t>
  </si>
  <si>
    <t>Trường Mầm non xã Đăk Môn</t>
  </si>
  <si>
    <t>Trường Mầm non xã Đăk Kroong</t>
  </si>
  <si>
    <t>Trường Mầm non thị trấn Đăk Glei</t>
  </si>
  <si>
    <t>Trường Mầm non xã Đăk Pek</t>
  </si>
  <si>
    <t>Trường Mầm non xã Đăk Nhoong</t>
  </si>
  <si>
    <t>Trường Mầm non xã Đăk Man</t>
  </si>
  <si>
    <t>Trường Mầm non xã Đăk Blô</t>
  </si>
  <si>
    <t>Trường Mầm non xã Đăk Choong</t>
  </si>
  <si>
    <t>Trường Mầm non xã Xốp</t>
  </si>
  <si>
    <t>Trường Mầm non xã Ngọc Linh</t>
  </si>
  <si>
    <t>Trường Mầm non xã Mường Hoong</t>
  </si>
  <si>
    <t>Trường Tiểu học xã Đăk Long</t>
  </si>
  <si>
    <t>Trường Tiểu học xã Đăk Môn</t>
  </si>
  <si>
    <t>Trường Tiểu học xã Đăk Kroong</t>
  </si>
  <si>
    <t>Trường Tiểu học thị trấn Đăk Glei</t>
  </si>
  <si>
    <t>Trường Tiểu học xã Kim Đồng</t>
  </si>
  <si>
    <t>Trường Tiểu học Võ Thị Sáu</t>
  </si>
  <si>
    <t>Trường Tiểu học xã Đăk Nhoong</t>
  </si>
  <si>
    <t>Trường Tiểu học xã Đăk Man</t>
  </si>
  <si>
    <t>Trường Tiểu học xã Đăk Blô</t>
  </si>
  <si>
    <t>Trường PTDTBT-TH xã Đăk Choong</t>
  </si>
  <si>
    <t>Trường Tiểu học xã Xốp</t>
  </si>
  <si>
    <t>Trường Tiểu học xã Ngọc Linh</t>
  </si>
  <si>
    <t>Trường Tiểu học xã Mường Hoong</t>
  </si>
  <si>
    <t>Trung học cơ sở</t>
  </si>
  <si>
    <t>Trường PTDTBT-THCS xã Đăk Long</t>
  </si>
  <si>
    <t>Trường THCS xã Đăk Môn</t>
  </si>
  <si>
    <t>Trường THCS xã Đăk Kroong</t>
  </si>
  <si>
    <t>Trường TH-THCS Lý Tự Trọng</t>
  </si>
  <si>
    <t>Trường THCS thị trấn Đăk Glei</t>
  </si>
  <si>
    <t>Trường THCS xã Đăk Pek</t>
  </si>
  <si>
    <t>Trường PTDTBT-THCS xã Đăk Nhoong</t>
  </si>
  <si>
    <t>Trường PTDTBT-THCS xã Đăk Man</t>
  </si>
  <si>
    <t>Trường THCS xã Đăk Blô</t>
  </si>
  <si>
    <t>Trường PTDTBT-THCS xã Đăk Choong</t>
  </si>
  <si>
    <t>Trường THCS xã Xốp</t>
  </si>
  <si>
    <t>Trường PTDTBT-THCS xã Ngọc Linh</t>
  </si>
  <si>
    <t>Trường PTDTBT-THCS xã Mường Hoong</t>
  </si>
  <si>
    <t>Đội QLDVCC</t>
  </si>
  <si>
    <t>Ban Quản lý DA Đầu tư xây dựng</t>
  </si>
  <si>
    <t>Trạm KN&amp;DVNLN</t>
  </si>
  <si>
    <t>Trung tâm Kiểm nghiệm thuốc- mỹ phẩm- thực phẩm</t>
  </si>
  <si>
    <t>TT Quan trắc tài nguyên và môi trường</t>
  </si>
  <si>
    <t>Văn phòng Đăng ký đất đai</t>
  </si>
  <si>
    <t>Số người nghỉ hưu đúng tuổi, nghỉ thôi việc 2015-2017</t>
  </si>
  <si>
    <t>Ghi chú</t>
  </si>
  <si>
    <t>0</t>
  </si>
  <si>
    <t>Trung tâm Dịch vụ việc làm</t>
  </si>
  <si>
    <t>Sở Công Thương</t>
  </si>
  <si>
    <t>Trung tâm Khuyến công- Xúc tiến thương mại và Tư vấn công nghiệp</t>
  </si>
  <si>
    <t>Ban quản lý Khu kinh tế tỉnh</t>
  </si>
  <si>
    <t>Trung tâm xúc tiến đầu tư</t>
  </si>
  <si>
    <t>Ban quản lý cửa khẩu Quốc tế Bờ Y</t>
  </si>
  <si>
    <t>Hợp đồng 68</t>
  </si>
  <si>
    <t>Tuyến tỉnh</t>
  </si>
  <si>
    <t>-</t>
  </si>
  <si>
    <t>Tuyến huyện</t>
  </si>
  <si>
    <t>4.1</t>
  </si>
  <si>
    <t>4.2</t>
  </si>
  <si>
    <t>4.3</t>
  </si>
  <si>
    <t>4.4</t>
  </si>
  <si>
    <t>6.1</t>
  </si>
  <si>
    <t>7.1</t>
  </si>
  <si>
    <t>SỰ NGHIỆP DỰ PHÒNG</t>
  </si>
  <si>
    <t>TỔNG CỘNG</t>
  </si>
  <si>
    <t>Chỉ tiêu chưa tuyển dụng</t>
  </si>
  <si>
    <t>Số người tinh giản chỉ tiêu 2015-2017</t>
  </si>
  <si>
    <t>chỉ tiêu viên chức</t>
  </si>
  <si>
    <t>chỉ tiêu sự nghiệp tại phòng chuyên môn</t>
  </si>
  <si>
    <t>chỉ tiêu nằm trong các phòng thuộc UBND huyện</t>
  </si>
  <si>
    <t xml:space="preserve">Chỉ tiêu công chức </t>
  </si>
  <si>
    <t xml:space="preserve">Chỉ tiêu viên chức </t>
  </si>
  <si>
    <t xml:space="preserve">Đài Phát thanh-Truyền hình tỉnh </t>
  </si>
  <si>
    <t>STT</t>
  </si>
  <si>
    <t>Trung tâm Công nghệ thông tin tài nguyên và môi trường</t>
  </si>
  <si>
    <t>Biên chế UBND tỉnh đã giao về cho các đơn vị năm 2018</t>
  </si>
  <si>
    <t>TRỰC THUỘC UBND TỈNH</t>
  </si>
  <si>
    <t>Trường Cao đẳng cộng đồng</t>
  </si>
  <si>
    <t>TRỰC THUỘC SỞ, NGÀNH</t>
  </si>
  <si>
    <t>Sở Giáo dục và Đào tạo</t>
  </si>
  <si>
    <t>Sở Lao động- Thương binh và Xã hội</t>
  </si>
  <si>
    <t>Trung tâm bảo trợ và Công tác xã hội</t>
  </si>
  <si>
    <t>Sở Y tế</t>
  </si>
  <si>
    <t>Biên chế được giao năm 2015</t>
  </si>
  <si>
    <t>VP Sở (Quản trang NT Liệt sỹ tỉnh)</t>
  </si>
  <si>
    <t>Bệnh viện Y dược cổ truyền- Phục hồi chức năng</t>
  </si>
  <si>
    <t>Trung tâm Kiểm soát bệnh tật</t>
  </si>
  <si>
    <t>Bảo tàng- Thư viện</t>
  </si>
  <si>
    <t>Trung tâm Văn hóa- Nghệ thuật</t>
  </si>
  <si>
    <t>Trung tâm Thông tin xúc tiến du lịch</t>
  </si>
  <si>
    <t>Văn phòng Sở (quản lý đội bóng, tạp chí văn hóa</t>
  </si>
  <si>
    <t>Ban quản lý rừng phòng hộ Đăk Glei</t>
  </si>
  <si>
    <t>Trung tâm Nghiên cứu, Ứng dụng và dịch vụ khoa học và công nghệ</t>
  </si>
  <si>
    <t>Trung tâm dịch vụ đấu giá tài sản</t>
  </si>
  <si>
    <t>Số lượng viên chức nghỉ hưu năm 2018</t>
  </si>
  <si>
    <t>Nghỉ tinh gian theo NĐ 108</t>
  </si>
  <si>
    <t>Nghir hưu đúng tuổi</t>
  </si>
  <si>
    <t>Nghỉ thôi việc</t>
  </si>
  <si>
    <t>Tổng biên chế đã cắt giảm năm đến năm 2019</t>
  </si>
  <si>
    <t>Tổng biên chế chưa cắt giảm (2015-2017)  và biên chế nghỉ hưu năm 2018</t>
  </si>
  <si>
    <t>Chỉ tiêu đề nghị cắt giảm</t>
  </si>
  <si>
    <t>Tổng biên chế nghỉ hưu giai đoạn 2015-2017 và biên chế nghỉ hưu năm 2018 của đơn vị là 15 tuy nhiên đề nghị cắt giảm 11/15 để đảm bảo không vượt quá 10% biên chế giao năm 2015</t>
  </si>
  <si>
    <t>Không tiếp tục cắt giảm vì đơn vị đã cắt giảm đủ 10% so với biên chế được giao năm 2015</t>
  </si>
  <si>
    <t>Biên chế đã tuyển dụng (tính đến 6/2018)</t>
  </si>
  <si>
    <t>Tổng % biên chế cắt giảm năm đến năm 2019 so với biên chế được giao năm 2015</t>
  </si>
  <si>
    <t>Dự kiến phân bổ chỉ tiêu sự nghiệp năm 2019</t>
  </si>
  <si>
    <t>Biên chế đã cắt giảm  đến năm 2019</t>
  </si>
  <si>
    <t>Tỷ lệ % biên chế cắt giảm đến năm 2019 so với biên chế được giao năm 2015</t>
  </si>
  <si>
    <t>Biên chế sự nghiệp</t>
  </si>
  <si>
    <t>Hợp đồng lao động theo Nghị định 68 và Nghị định 161</t>
  </si>
  <si>
    <t>Sở Giao thông vận tải</t>
  </si>
  <si>
    <t>11.1</t>
  </si>
  <si>
    <t>Thanh tra Sở (phụ vụ nhiệm vụ Trạm cân)</t>
  </si>
  <si>
    <t>Viên chức</t>
  </si>
  <si>
    <t>hợp đồng theo Nghị định 68 và 161</t>
  </si>
  <si>
    <t>Rút về nguồn dự phòng do đơn vị đã thực hiện tự đảm bảo chi thường xuyên</t>
  </si>
  <si>
    <t>Biên chế đã tuyển dụng (tính đến 20/6/2020)*</t>
  </si>
  <si>
    <t>g</t>
  </si>
  <si>
    <t>Biên chế dự kiến giao năm 2020</t>
  </si>
  <si>
    <t>Số lượng người làm việc được Hội đồng nhân tỉnh phê duyệt năm 2019</t>
  </si>
  <si>
    <t>Số lượng người làm việc UBND tỉnh giao về cho các đươn vị thực hiện năm 2019</t>
  </si>
  <si>
    <t>Số lượng người làm việc dự kiến giao năm 2020</t>
  </si>
  <si>
    <t>Rút 01 chỉ tiêu về nguồn dự phòng để đảm bảo cắt giảm tối thiểu 10% so với số lượng được giao năm 2015</t>
  </si>
  <si>
    <t>Số lượng người làm việc dự kiến cắt  giảm (-)/bổ sung (+) năm 2020</t>
  </si>
  <si>
    <t>Rút 02 chỉ tiêu về nguồn dự phòng</t>
  </si>
  <si>
    <t>Rút 04 chỉ tiêu về nguồn dự phòng</t>
  </si>
  <si>
    <t>Rút 03 chỉ tiêu về nguồn dự phòng</t>
  </si>
  <si>
    <t>Rút 01 chỉ tiêu về nguồn dự phòng</t>
  </si>
  <si>
    <t>Rút 04 chỉ tiêu về nguồn dự phòng vì đơn vị đã thực hiện tự đảm bảo chi thường xuyên</t>
  </si>
  <si>
    <t>Rút 02 chỉ tiêu về nguồn dự phòng theo thẩm định của Bộ Nội vụ</t>
  </si>
  <si>
    <t>Bổ sung 26 chỉ tiêu HĐ 68</t>
  </si>
  <si>
    <t>Điều chuyển 15 chỉ tiêu biên chế sự nghiệp khác về để bố trí cho Trung tâm Giáo dục nghề nghiệp- Giáo dục thường xuyên</t>
  </si>
  <si>
    <t>Điều chuyển 15 chỉ tiêu về sự nghiệp Giáo dục và Đào tạo để bố trí cho Trung tâm Giáo dcụ nghề nghiệp- Giáo dục thường xuyên huyện</t>
  </si>
  <si>
    <t>Trung tâm Phục vụ hành chính công</t>
  </si>
  <si>
    <r>
      <t xml:space="preserve">PHỤ LỤC II
THUYẾT MINH GIAO SỐ LƯỢNG NGƯỜI LÀM VIỆC NĂM 2020
</t>
    </r>
    <r>
      <rPr>
        <i/>
        <sz val="14"/>
        <rFont val="Times New Roman"/>
        <family val="1"/>
      </rPr>
      <t>(Kèm theo Tờ trình số 78/TTr-UBND ngày  30 tháng 6 năm 2020   của Ủy ban nhân dân tỉnh Kon Tum)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</si>
</sst>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&quot;?&quot;&quot;?&quot;_-;_-@_-"/>
    <numFmt numFmtId="191" formatCode="_-* #,##0.00_-;\-* #,##0.00_-;_-* &quot;-&quot;&quot;?&quot;&quot;?&quot;_-;_-@_-"/>
    <numFmt numFmtId="192" formatCode="0.0"/>
    <numFmt numFmtId="193" formatCode="mm/yyyy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\ _F_B_-;\-* #,##0\ _F_B_-;_-* &quot;-&quot;??\ _F_B_-;_-@_-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(* #,##0.000000000_);_(* \(#,##0.000000000\);_(* &quot;-&quot;??_);_(@_)"/>
    <numFmt numFmtId="209" formatCode="_(* #,##0.0000000000_);_(* \(#,##0.0000000000\);_(* &quot;-&quot;??_);_(@_)"/>
    <numFmt numFmtId="210" formatCode="0.000000"/>
    <numFmt numFmtId="211" formatCode="0.00000"/>
    <numFmt numFmtId="212" formatCode="0.0000"/>
    <numFmt numFmtId="213" formatCode="_(* #,##0.0000_);_(* \(#,##0.0000\);_(* &quot;-&quot;????_);_(@_)"/>
    <numFmt numFmtId="214" formatCode="#\ ###\ ###\ ###"/>
    <numFmt numFmtId="215" formatCode="#.##0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VNI-Times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i/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i/>
      <sz val="11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40"/>
      <name val="Times New Roman"/>
      <family val="1"/>
    </font>
    <font>
      <i/>
      <sz val="10"/>
      <color indexed="40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7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19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12" fillId="32" borderId="0" xfId="0" applyFont="1" applyFill="1" applyAlignment="1">
      <alignment wrapText="1"/>
    </xf>
    <xf numFmtId="1" fontId="9" fillId="32" borderId="0" xfId="0" applyNumberFormat="1" applyFont="1" applyFill="1" applyAlignment="1">
      <alignment/>
    </xf>
    <xf numFmtId="0" fontId="29" fillId="32" borderId="0" xfId="0" applyFont="1" applyFill="1" applyAlignment="1">
      <alignment/>
    </xf>
    <xf numFmtId="0" fontId="4" fillId="32" borderId="0" xfId="0" applyNumberFormat="1" applyFont="1" applyFill="1" applyAlignment="1">
      <alignment horizontal="center"/>
    </xf>
    <xf numFmtId="0" fontId="15" fillId="32" borderId="0" xfId="0" applyNumberFormat="1" applyFont="1" applyFill="1" applyAlignment="1">
      <alignment horizontal="center"/>
    </xf>
    <xf numFmtId="0" fontId="16" fillId="32" borderId="0" xfId="0" applyNumberFormat="1" applyFont="1" applyFill="1" applyAlignment="1">
      <alignment horizontal="center"/>
    </xf>
    <xf numFmtId="0" fontId="27" fillId="32" borderId="0" xfId="0" applyNumberFormat="1" applyFont="1" applyFill="1" applyAlignment="1">
      <alignment horizontal="center"/>
    </xf>
    <xf numFmtId="0" fontId="31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34" fillId="32" borderId="0" xfId="0" applyFont="1" applyFill="1" applyAlignment="1">
      <alignment/>
    </xf>
    <xf numFmtId="0" fontId="31" fillId="32" borderId="0" xfId="0" applyFont="1" applyFill="1" applyAlignment="1">
      <alignment vertical="center"/>
    </xf>
    <xf numFmtId="0" fontId="35" fillId="32" borderId="0" xfId="0" applyFont="1" applyFill="1" applyAlignment="1">
      <alignment/>
    </xf>
    <xf numFmtId="0" fontId="35" fillId="32" borderId="0" xfId="0" applyFont="1" applyFill="1" applyAlignment="1">
      <alignment horizontal="center"/>
    </xf>
    <xf numFmtId="0" fontId="36" fillId="32" borderId="0" xfId="0" applyFont="1" applyFill="1" applyAlignment="1">
      <alignment/>
    </xf>
    <xf numFmtId="2" fontId="9" fillId="32" borderId="0" xfId="0" applyNumberFormat="1" applyFont="1" applyFill="1" applyAlignment="1">
      <alignment/>
    </xf>
    <xf numFmtId="0" fontId="30" fillId="32" borderId="0" xfId="0" applyFont="1" applyFill="1" applyAlignment="1">
      <alignment/>
    </xf>
    <xf numFmtId="0" fontId="16" fillId="32" borderId="0" xfId="0" applyNumberFormat="1" applyFont="1" applyFill="1" applyAlignment="1">
      <alignment horizontal="center" vertical="center"/>
    </xf>
    <xf numFmtId="0" fontId="37" fillId="32" borderId="0" xfId="0" applyFont="1" applyFill="1" applyAlignment="1">
      <alignment/>
    </xf>
    <xf numFmtId="0" fontId="38" fillId="32" borderId="0" xfId="0" applyFont="1" applyFill="1" applyAlignment="1">
      <alignment/>
    </xf>
    <xf numFmtId="0" fontId="39" fillId="32" borderId="0" xfId="0" applyFont="1" applyFill="1" applyAlignment="1">
      <alignment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57" applyNumberFormat="1" applyFont="1" applyFill="1" applyBorder="1" applyAlignment="1">
      <alignment horizontal="center" vertical="center" wrapText="1"/>
      <protection/>
    </xf>
    <xf numFmtId="0" fontId="20" fillId="32" borderId="10" xfId="0" applyNumberFormat="1" applyFont="1" applyFill="1" applyBorder="1" applyAlignment="1">
      <alignment horizontal="center" vertical="center" wrapText="1"/>
    </xf>
    <xf numFmtId="0" fontId="20" fillId="32" borderId="10" xfId="0" applyNumberFormat="1" applyFont="1" applyFill="1" applyBorder="1" applyAlignment="1">
      <alignment horizontal="left" vertical="center" wrapText="1"/>
    </xf>
    <xf numFmtId="2" fontId="20" fillId="32" borderId="10" xfId="0" applyNumberFormat="1" applyFont="1" applyFill="1" applyBorder="1" applyAlignment="1">
      <alignment horizontal="center" vertical="center" wrapText="1"/>
    </xf>
    <xf numFmtId="0" fontId="20" fillId="32" borderId="10" xfId="57" applyNumberFormat="1" applyFont="1" applyFill="1" applyBorder="1" applyAlignment="1">
      <alignment horizontal="center" vertical="center" wrapText="1"/>
      <protection/>
    </xf>
    <xf numFmtId="0" fontId="40" fillId="32" borderId="10" xfId="0" applyNumberFormat="1" applyFont="1" applyFill="1" applyBorder="1" applyAlignment="1">
      <alignment horizontal="center" vertical="center" wrapText="1"/>
    </xf>
    <xf numFmtId="0" fontId="40" fillId="32" borderId="10" xfId="0" applyNumberFormat="1" applyFont="1" applyFill="1" applyBorder="1" applyAlignment="1">
      <alignment horizontal="left" vertical="center" wrapText="1"/>
    </xf>
    <xf numFmtId="0" fontId="79" fillId="32" borderId="10" xfId="0" applyNumberFormat="1" applyFont="1" applyFill="1" applyBorder="1" applyAlignment="1">
      <alignment horizontal="center" vertical="center" wrapText="1"/>
    </xf>
    <xf numFmtId="2" fontId="40" fillId="32" borderId="10" xfId="0" applyNumberFormat="1" applyFont="1" applyFill="1" applyBorder="1" applyAlignment="1">
      <alignment horizontal="center" vertical="center" wrapText="1"/>
    </xf>
    <xf numFmtId="0" fontId="41" fillId="32" borderId="10" xfId="0" applyNumberFormat="1" applyFont="1" applyFill="1" applyBorder="1" applyAlignment="1">
      <alignment horizontal="center" vertical="center" wrapText="1"/>
    </xf>
    <xf numFmtId="0" fontId="40" fillId="32" borderId="10" xfId="57" applyNumberFormat="1" applyFont="1" applyFill="1" applyBorder="1" applyAlignment="1">
      <alignment horizontal="center" vertical="center" wrapText="1"/>
      <protection/>
    </xf>
    <xf numFmtId="0" fontId="40" fillId="32" borderId="10" xfId="0" applyNumberFormat="1" applyFont="1" applyFill="1" applyBorder="1" applyAlignment="1" quotePrefix="1">
      <alignment horizontal="center" vertical="center" wrapText="1"/>
    </xf>
    <xf numFmtId="0" fontId="41" fillId="32" borderId="10" xfId="57" applyNumberFormat="1" applyFont="1" applyFill="1" applyBorder="1" applyAlignment="1">
      <alignment horizontal="center" vertical="center" wrapText="1"/>
      <protection/>
    </xf>
    <xf numFmtId="0" fontId="40" fillId="32" borderId="10" xfId="0" applyNumberFormat="1" applyFont="1" applyFill="1" applyBorder="1" applyAlignment="1">
      <alignment horizontal="center" vertical="center" wrapText="1" shrinkToFit="1"/>
    </xf>
    <xf numFmtId="0" fontId="40" fillId="32" borderId="10" xfId="57" applyNumberFormat="1" applyFont="1" applyFill="1" applyBorder="1" applyAlignment="1" quotePrefix="1">
      <alignment horizontal="center" vertical="center" wrapText="1"/>
      <protection/>
    </xf>
    <xf numFmtId="0" fontId="40" fillId="32" borderId="10" xfId="0" applyNumberFormat="1" applyFont="1" applyFill="1" applyBorder="1" applyAlignment="1" quotePrefix="1">
      <alignment horizontal="left" vertical="center" wrapText="1"/>
    </xf>
    <xf numFmtId="0" fontId="79" fillId="32" borderId="10" xfId="0" applyNumberFormat="1" applyFont="1" applyFill="1" applyBorder="1" applyAlignment="1" quotePrefix="1">
      <alignment horizontal="center" vertical="center" wrapText="1"/>
    </xf>
    <xf numFmtId="0" fontId="41" fillId="32" borderId="10" xfId="0" applyNumberFormat="1" applyFont="1" applyFill="1" applyBorder="1" applyAlignment="1" quotePrefix="1">
      <alignment horizontal="center" vertical="center" wrapText="1"/>
    </xf>
    <xf numFmtId="0" fontId="40" fillId="32" borderId="10" xfId="0" applyNumberFormat="1" applyFont="1" applyFill="1" applyBorder="1" applyAlignment="1">
      <alignment vertical="center" wrapText="1"/>
    </xf>
    <xf numFmtId="0" fontId="40" fillId="32" borderId="11" xfId="57" applyNumberFormat="1" applyFont="1" applyFill="1" applyBorder="1" applyAlignment="1">
      <alignment horizontal="center" vertical="center" wrapText="1"/>
      <protection/>
    </xf>
    <xf numFmtId="0" fontId="40" fillId="32" borderId="11" xfId="0" applyNumberFormat="1" applyFont="1" applyFill="1" applyBorder="1" applyAlignment="1">
      <alignment horizontal="center" vertical="center" wrapText="1"/>
    </xf>
    <xf numFmtId="0" fontId="40" fillId="32" borderId="12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0" fontId="42" fillId="32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center" vertical="center" wrapText="1"/>
    </xf>
    <xf numFmtId="0" fontId="21" fillId="32" borderId="10" xfId="0" applyNumberFormat="1" applyFont="1" applyFill="1" applyBorder="1" applyAlignment="1">
      <alignment horizontal="center" vertical="center" wrapText="1"/>
    </xf>
    <xf numFmtId="0" fontId="21" fillId="32" borderId="10" xfId="0" applyNumberFormat="1" applyFont="1" applyFill="1" applyBorder="1" applyAlignment="1">
      <alignment horizontal="left" vertical="center" wrapText="1"/>
    </xf>
    <xf numFmtId="0" fontId="80" fillId="32" borderId="10" xfId="0" applyNumberFormat="1" applyFont="1" applyFill="1" applyBorder="1" applyAlignment="1">
      <alignment horizontal="center" vertical="center" wrapText="1"/>
    </xf>
    <xf numFmtId="0" fontId="41" fillId="32" borderId="10" xfId="0" applyNumberFormat="1" applyFont="1" applyFill="1" applyBorder="1" applyAlignment="1">
      <alignment horizontal="left" vertical="center" wrapText="1"/>
    </xf>
    <xf numFmtId="2" fontId="41" fillId="32" borderId="10" xfId="0" applyNumberFormat="1" applyFont="1" applyFill="1" applyBorder="1" applyAlignment="1">
      <alignment horizontal="center" vertical="center" wrapText="1"/>
    </xf>
    <xf numFmtId="0" fontId="21" fillId="32" borderId="10" xfId="0" applyNumberFormat="1" applyFont="1" applyFill="1" applyBorder="1" applyAlignment="1" quotePrefix="1">
      <alignment horizontal="center" vertical="center" wrapText="1"/>
    </xf>
    <xf numFmtId="0" fontId="21" fillId="32" borderId="10" xfId="57" applyNumberFormat="1" applyFont="1" applyFill="1" applyBorder="1" applyAlignment="1">
      <alignment horizontal="center" vertical="center" wrapText="1"/>
      <protection/>
    </xf>
    <xf numFmtId="0" fontId="21" fillId="32" borderId="10" xfId="57" applyNumberFormat="1" applyFont="1" applyFill="1" applyBorder="1" applyAlignment="1" quotePrefix="1">
      <alignment horizontal="center" vertical="center" wrapText="1"/>
      <protection/>
    </xf>
    <xf numFmtId="0" fontId="40" fillId="33" borderId="10" xfId="0" applyNumberFormat="1" applyFont="1" applyFill="1" applyBorder="1" applyAlignment="1">
      <alignment horizontal="center" vertical="center" wrapText="1"/>
    </xf>
    <xf numFmtId="0" fontId="81" fillId="32" borderId="10" xfId="0" applyNumberFormat="1" applyFont="1" applyFill="1" applyBorder="1" applyAlignment="1">
      <alignment horizontal="center" vertical="center" wrapText="1"/>
    </xf>
    <xf numFmtId="0" fontId="20" fillId="32" borderId="10" xfId="0" applyNumberFormat="1" applyFont="1" applyFill="1" applyBorder="1" applyAlignment="1" quotePrefix="1">
      <alignment horizontal="center" vertical="center" wrapText="1"/>
    </xf>
    <xf numFmtId="0" fontId="40" fillId="32" borderId="10" xfId="0" applyFont="1" applyFill="1" applyBorder="1" applyAlignment="1">
      <alignment horizontal="center" wrapText="1"/>
    </xf>
    <xf numFmtId="0" fontId="80" fillId="32" borderId="10" xfId="0" applyFont="1" applyFill="1" applyBorder="1" applyAlignment="1">
      <alignment horizontal="center" wrapText="1"/>
    </xf>
    <xf numFmtId="2" fontId="21" fillId="32" borderId="10" xfId="0" applyNumberFormat="1" applyFont="1" applyFill="1" applyBorder="1" applyAlignment="1">
      <alignment horizontal="center" vertical="center" wrapText="1"/>
    </xf>
    <xf numFmtId="0" fontId="80" fillId="32" borderId="10" xfId="0" applyNumberFormat="1" applyFont="1" applyFill="1" applyBorder="1" applyAlignment="1" quotePrefix="1">
      <alignment horizontal="center" vertical="center" wrapText="1"/>
    </xf>
    <xf numFmtId="2" fontId="20" fillId="32" borderId="10" xfId="57" applyNumberFormat="1" applyFont="1" applyFill="1" applyBorder="1" applyAlignment="1">
      <alignment horizontal="center" vertical="center" wrapText="1"/>
      <protection/>
    </xf>
    <xf numFmtId="0" fontId="40" fillId="33" borderId="10" xfId="57" applyNumberFormat="1" applyFont="1" applyFill="1" applyBorder="1" applyAlignment="1">
      <alignment horizontal="center" vertical="center" wrapText="1"/>
      <protection/>
    </xf>
    <xf numFmtId="2" fontId="20" fillId="33" borderId="10" xfId="57" applyNumberFormat="1" applyFont="1" applyFill="1" applyBorder="1" applyAlignment="1">
      <alignment horizontal="center" vertical="center" wrapText="1"/>
      <protection/>
    </xf>
    <xf numFmtId="0" fontId="79" fillId="32" borderId="10" xfId="0" applyNumberFormat="1" applyFont="1" applyFill="1" applyBorder="1" applyAlignment="1">
      <alignment horizontal="left" vertical="center" wrapText="1"/>
    </xf>
    <xf numFmtId="2" fontId="79" fillId="32" borderId="10" xfId="0" applyNumberFormat="1" applyFont="1" applyFill="1" applyBorder="1" applyAlignment="1">
      <alignment horizontal="center" vertical="center" wrapText="1"/>
    </xf>
    <xf numFmtId="0" fontId="79" fillId="32" borderId="10" xfId="57" applyNumberFormat="1" applyFont="1" applyFill="1" applyBorder="1" applyAlignment="1" quotePrefix="1">
      <alignment horizontal="center" vertical="center" wrapText="1"/>
      <protection/>
    </xf>
    <xf numFmtId="0" fontId="79" fillId="32" borderId="10" xfId="57" applyNumberFormat="1" applyFont="1" applyFill="1" applyBorder="1" applyAlignment="1">
      <alignment horizontal="center" vertical="center" wrapText="1"/>
      <protection/>
    </xf>
    <xf numFmtId="0" fontId="12" fillId="32" borderId="0" xfId="0" applyFont="1" applyFill="1" applyAlignment="1">
      <alignment horizont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18" fillId="32" borderId="0" xfId="0" applyNumberFormat="1" applyFont="1" applyFill="1" applyAlignment="1">
      <alignment horizontal="center"/>
    </xf>
    <xf numFmtId="0" fontId="19" fillId="32" borderId="0" xfId="0" applyFont="1" applyFill="1" applyAlignment="1">
      <alignment horizontal="center"/>
    </xf>
    <xf numFmtId="0" fontId="20" fillId="34" borderId="10" xfId="0" applyNumberFormat="1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0" fontId="20" fillId="34" borderId="10" xfId="57" applyNumberFormat="1" applyFont="1" applyFill="1" applyBorder="1" applyAlignment="1">
      <alignment horizontal="center" vertical="center" wrapText="1"/>
      <protection/>
    </xf>
    <xf numFmtId="0" fontId="6" fillId="34" borderId="0" xfId="0" applyNumberFormat="1" applyFont="1" applyFill="1" applyAlignment="1">
      <alignment horizontal="center"/>
    </xf>
    <xf numFmtId="0" fontId="29" fillId="34" borderId="0" xfId="0" applyFont="1" applyFill="1" applyAlignment="1">
      <alignment/>
    </xf>
    <xf numFmtId="0" fontId="20" fillId="34" borderId="10" xfId="0" applyNumberFormat="1" applyFont="1" applyFill="1" applyBorder="1" applyAlignment="1">
      <alignment horizontal="left" vertical="center" wrapText="1"/>
    </xf>
    <xf numFmtId="0" fontId="15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/>
    </xf>
    <xf numFmtId="0" fontId="40" fillId="34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2" borderId="10" xfId="0" applyNumberFormat="1" applyFont="1" applyFill="1" applyBorder="1" applyAlignment="1">
      <alignment horizontal="center" vertical="center" wrapText="1"/>
    </xf>
    <xf numFmtId="1" fontId="21" fillId="32" borderId="10" xfId="0" applyNumberFormat="1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5" fillId="32" borderId="13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4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center" wrapText="1"/>
    </xf>
    <xf numFmtId="0" fontId="20" fillId="33" borderId="16" xfId="0" applyNumberFormat="1" applyFont="1" applyFill="1" applyBorder="1" applyAlignment="1">
      <alignment horizontal="center" vertical="center" wrapText="1"/>
    </xf>
    <xf numFmtId="0" fontId="20" fillId="34" borderId="14" xfId="0" applyNumberFormat="1" applyFont="1" applyFill="1" applyBorder="1" applyAlignment="1">
      <alignment horizontal="center" vertical="center" wrapText="1"/>
    </xf>
    <xf numFmtId="0" fontId="20" fillId="34" borderId="16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 bieu-1234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u val="none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885825" y="0"/>
          <a:ext cx="1676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511</xdr:row>
      <xdr:rowOff>0</xdr:rowOff>
    </xdr:from>
    <xdr:to>
      <xdr:col>1</xdr:col>
      <xdr:colOff>1238250</xdr:colOff>
      <xdr:row>511</xdr:row>
      <xdr:rowOff>0</xdr:rowOff>
    </xdr:to>
    <xdr:sp>
      <xdr:nvSpPr>
        <xdr:cNvPr id="2" name="Line 9"/>
        <xdr:cNvSpPr>
          <a:spLocks/>
        </xdr:cNvSpPr>
      </xdr:nvSpPr>
      <xdr:spPr>
        <a:xfrm>
          <a:off x="1047750" y="18621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71"/>
  <sheetViews>
    <sheetView tabSelected="1" zoomScale="85" zoomScaleNormal="85" zoomScalePageLayoutView="0" workbookViewId="0" topLeftCell="A1">
      <pane ySplit="3" topLeftCell="A590" activePane="bottomLeft" state="frozen"/>
      <selection pane="topLeft" activeCell="A1" sqref="A1"/>
      <selection pane="bottomLeft" activeCell="A1" sqref="A1:AP1"/>
    </sheetView>
  </sheetViews>
  <sheetFormatPr defaultColWidth="9.140625" defaultRowHeight="12.75"/>
  <cols>
    <col min="1" max="1" width="7.421875" style="16" customWidth="1"/>
    <col min="2" max="2" width="31.00390625" style="21" customWidth="1"/>
    <col min="3" max="3" width="11.140625" style="93" customWidth="1"/>
    <col min="4" max="6" width="11.140625" style="21" customWidth="1"/>
    <col min="7" max="7" width="13.00390625" style="21" customWidth="1"/>
    <col min="8" max="9" width="11.140625" style="21" customWidth="1"/>
    <col min="10" max="12" width="11.140625" style="21" hidden="1" customWidth="1"/>
    <col min="13" max="13" width="9.28125" style="21" hidden="1" customWidth="1"/>
    <col min="14" max="14" width="9.57421875" style="21" hidden="1" customWidth="1"/>
    <col min="15" max="15" width="12.421875" style="21" hidden="1" customWidth="1"/>
    <col min="16" max="16" width="8.28125" style="11" hidden="1" customWidth="1"/>
    <col min="17" max="17" width="7.7109375" style="10" hidden="1" customWidth="1"/>
    <col min="18" max="18" width="8.8515625" style="10" hidden="1" customWidth="1"/>
    <col min="19" max="19" width="7.7109375" style="10" hidden="1" customWidth="1"/>
    <col min="20" max="20" width="8.57421875" style="11" hidden="1" customWidth="1"/>
    <col min="21" max="21" width="6.57421875" style="10" hidden="1" customWidth="1"/>
    <col min="22" max="22" width="8.140625" style="10" hidden="1" customWidth="1"/>
    <col min="23" max="23" width="5.140625" style="10" hidden="1" customWidth="1"/>
    <col min="24" max="24" width="7.7109375" style="10" hidden="1" customWidth="1"/>
    <col min="25" max="25" width="6.421875" style="10" hidden="1" customWidth="1"/>
    <col min="26" max="26" width="7.140625" style="10" hidden="1" customWidth="1"/>
    <col min="27" max="27" width="8.8515625" style="10" hidden="1" customWidth="1"/>
    <col min="28" max="28" width="7.7109375" style="10" hidden="1" customWidth="1"/>
    <col min="29" max="29" width="7.57421875" style="10" hidden="1" customWidth="1"/>
    <col min="30" max="30" width="6.8515625" style="10" hidden="1" customWidth="1"/>
    <col min="31" max="31" width="6.421875" style="10" hidden="1" customWidth="1"/>
    <col min="32" max="36" width="8.00390625" style="10" hidden="1" customWidth="1"/>
    <col min="37" max="37" width="9.421875" style="22" hidden="1" customWidth="1"/>
    <col min="38" max="38" width="8.8515625" style="10" hidden="1" customWidth="1"/>
    <col min="39" max="40" width="8.140625" style="22" hidden="1" customWidth="1"/>
    <col min="41" max="41" width="10.57421875" style="36" hidden="1" customWidth="1"/>
    <col min="42" max="42" width="31.00390625" style="16" customWidth="1"/>
    <col min="43" max="43" width="9.140625" style="16" hidden="1" customWidth="1"/>
    <col min="44" max="45" width="9.140625" style="10" hidden="1" customWidth="1"/>
    <col min="46" max="52" width="0" style="10" hidden="1" customWidth="1"/>
    <col min="53" max="16384" width="9.140625" style="10" customWidth="1"/>
  </cols>
  <sheetData>
    <row r="1" spans="1:43" ht="72.75" customHeight="1">
      <c r="A1" s="111" t="s">
        <v>625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7"/>
    </row>
    <row r="2" spans="1:43" ht="78.75" customHeight="1">
      <c r="A2" s="110" t="s">
        <v>564</v>
      </c>
      <c r="B2" s="110" t="s">
        <v>1</v>
      </c>
      <c r="C2" s="110" t="s">
        <v>610</v>
      </c>
      <c r="D2" s="110" t="s">
        <v>611</v>
      </c>
      <c r="E2" s="110"/>
      <c r="F2" s="110" t="s">
        <v>614</v>
      </c>
      <c r="G2" s="110"/>
      <c r="H2" s="110" t="s">
        <v>612</v>
      </c>
      <c r="I2" s="110"/>
      <c r="J2" s="113" t="s">
        <v>609</v>
      </c>
      <c r="K2" s="110" t="s">
        <v>607</v>
      </c>
      <c r="L2" s="110"/>
      <c r="M2" s="113" t="s">
        <v>574</v>
      </c>
      <c r="N2" s="113" t="s">
        <v>597</v>
      </c>
      <c r="O2" s="113" t="s">
        <v>598</v>
      </c>
      <c r="P2" s="115" t="s">
        <v>566</v>
      </c>
      <c r="Q2" s="116"/>
      <c r="R2" s="116"/>
      <c r="S2" s="117"/>
      <c r="T2" s="110" t="s">
        <v>594</v>
      </c>
      <c r="U2" s="110"/>
      <c r="V2" s="110"/>
      <c r="W2" s="110"/>
      <c r="X2" s="110" t="s">
        <v>556</v>
      </c>
      <c r="Y2" s="110" t="s">
        <v>557</v>
      </c>
      <c r="Z2" s="110"/>
      <c r="AA2" s="110"/>
      <c r="AB2" s="110"/>
      <c r="AC2" s="110" t="s">
        <v>535</v>
      </c>
      <c r="AD2" s="110"/>
      <c r="AE2" s="110"/>
      <c r="AF2" s="110"/>
      <c r="AG2" s="110" t="s">
        <v>585</v>
      </c>
      <c r="AH2" s="110"/>
      <c r="AI2" s="110"/>
      <c r="AJ2" s="110"/>
      <c r="AK2" s="113" t="s">
        <v>590</v>
      </c>
      <c r="AL2" s="123" t="s">
        <v>596</v>
      </c>
      <c r="AM2" s="123"/>
      <c r="AN2" s="110" t="s">
        <v>589</v>
      </c>
      <c r="AO2" s="122" t="s">
        <v>595</v>
      </c>
      <c r="AP2" s="110" t="s">
        <v>536</v>
      </c>
      <c r="AQ2" s="24"/>
    </row>
    <row r="3" spans="1:47" ht="101.25" customHeight="1">
      <c r="A3" s="110"/>
      <c r="B3" s="110"/>
      <c r="C3" s="110"/>
      <c r="D3" s="107" t="s">
        <v>599</v>
      </c>
      <c r="E3" s="107" t="s">
        <v>600</v>
      </c>
      <c r="F3" s="107" t="s">
        <v>599</v>
      </c>
      <c r="G3" s="107" t="s">
        <v>600</v>
      </c>
      <c r="H3" s="107" t="s">
        <v>599</v>
      </c>
      <c r="I3" s="107" t="s">
        <v>600</v>
      </c>
      <c r="J3" s="114"/>
      <c r="K3" s="94" t="s">
        <v>604</v>
      </c>
      <c r="L3" s="94" t="s">
        <v>605</v>
      </c>
      <c r="M3" s="114"/>
      <c r="N3" s="114"/>
      <c r="O3" s="114"/>
      <c r="P3" s="94" t="s">
        <v>0</v>
      </c>
      <c r="Q3" s="94" t="s">
        <v>561</v>
      </c>
      <c r="R3" s="94" t="s">
        <v>558</v>
      </c>
      <c r="S3" s="94" t="s">
        <v>544</v>
      </c>
      <c r="T3" s="94" t="s">
        <v>0</v>
      </c>
      <c r="U3" s="94" t="s">
        <v>561</v>
      </c>
      <c r="V3" s="94" t="s">
        <v>562</v>
      </c>
      <c r="W3" s="94" t="s">
        <v>544</v>
      </c>
      <c r="X3" s="110"/>
      <c r="Y3" s="94" t="s">
        <v>0</v>
      </c>
      <c r="Z3" s="94">
        <v>2015</v>
      </c>
      <c r="AA3" s="94">
        <v>2016</v>
      </c>
      <c r="AB3" s="94">
        <v>2017</v>
      </c>
      <c r="AC3" s="94" t="s">
        <v>0</v>
      </c>
      <c r="AD3" s="94">
        <v>2015</v>
      </c>
      <c r="AE3" s="94">
        <v>2016</v>
      </c>
      <c r="AF3" s="94">
        <v>2017</v>
      </c>
      <c r="AG3" s="94" t="s">
        <v>0</v>
      </c>
      <c r="AH3" s="94" t="s">
        <v>586</v>
      </c>
      <c r="AI3" s="94" t="s">
        <v>587</v>
      </c>
      <c r="AJ3" s="94" t="s">
        <v>588</v>
      </c>
      <c r="AK3" s="114"/>
      <c r="AL3" s="94" t="s">
        <v>0</v>
      </c>
      <c r="AM3" s="94" t="s">
        <v>591</v>
      </c>
      <c r="AN3" s="110"/>
      <c r="AO3" s="122"/>
      <c r="AP3" s="110"/>
      <c r="AQ3" s="24"/>
      <c r="AU3" s="10">
        <f>36/210*100</f>
        <v>17.142857142857142</v>
      </c>
    </row>
    <row r="4" spans="1:46" s="101" customFormat="1" ht="31.5" customHeight="1">
      <c r="A4" s="120" t="s">
        <v>555</v>
      </c>
      <c r="B4" s="121"/>
      <c r="C4" s="97">
        <v>15140</v>
      </c>
      <c r="D4" s="97">
        <f aca="true" t="shared" si="0" ref="D4:AJ4">D5+D475+D538+D587</f>
        <v>15023</v>
      </c>
      <c r="E4" s="97">
        <f t="shared" si="0"/>
        <v>518</v>
      </c>
      <c r="F4" s="97">
        <f t="shared" si="0"/>
        <v>-543</v>
      </c>
      <c r="G4" s="97">
        <f t="shared" si="0"/>
        <v>-8</v>
      </c>
      <c r="H4" s="97">
        <f>H5+H475+H538+H587</f>
        <v>14480</v>
      </c>
      <c r="I4" s="97">
        <f>I5+I475+I538+I587</f>
        <v>510</v>
      </c>
      <c r="J4" s="97"/>
      <c r="K4" s="97" t="e">
        <f>K5+K475+K538+K587</f>
        <v>#VALUE!</v>
      </c>
      <c r="L4" s="97">
        <f>L5+L475+L538+L587</f>
        <v>0</v>
      </c>
      <c r="M4" s="97">
        <f t="shared" si="0"/>
        <v>15105</v>
      </c>
      <c r="N4" s="97">
        <f t="shared" si="0"/>
        <v>831</v>
      </c>
      <c r="O4" s="68">
        <f>N4/M4*100</f>
        <v>5.501489572989077</v>
      </c>
      <c r="P4" s="97">
        <f t="shared" si="0"/>
        <v>14654</v>
      </c>
      <c r="Q4" s="97">
        <f t="shared" si="0"/>
        <v>0</v>
      </c>
      <c r="R4" s="97">
        <f t="shared" si="0"/>
        <v>14643</v>
      </c>
      <c r="S4" s="97">
        <f t="shared" si="0"/>
        <v>0</v>
      </c>
      <c r="T4" s="97">
        <f t="shared" si="0"/>
        <v>13544</v>
      </c>
      <c r="U4" s="97">
        <f t="shared" si="0"/>
        <v>0</v>
      </c>
      <c r="V4" s="97">
        <f t="shared" si="0"/>
        <v>13544</v>
      </c>
      <c r="W4" s="97">
        <f t="shared" si="0"/>
        <v>0</v>
      </c>
      <c r="X4" s="97">
        <f t="shared" si="0"/>
        <v>1110</v>
      </c>
      <c r="Y4" s="97">
        <f t="shared" si="0"/>
        <v>222</v>
      </c>
      <c r="Z4" s="97">
        <f t="shared" si="0"/>
        <v>21</v>
      </c>
      <c r="AA4" s="97">
        <f t="shared" si="0"/>
        <v>102</v>
      </c>
      <c r="AB4" s="97">
        <f t="shared" si="0"/>
        <v>99</v>
      </c>
      <c r="AC4" s="97">
        <f t="shared" si="0"/>
        <v>450</v>
      </c>
      <c r="AD4" s="97">
        <f t="shared" si="0"/>
        <v>145</v>
      </c>
      <c r="AE4" s="97">
        <f t="shared" si="0"/>
        <v>121</v>
      </c>
      <c r="AF4" s="97">
        <f t="shared" si="0"/>
        <v>184</v>
      </c>
      <c r="AG4" s="97">
        <f t="shared" si="0"/>
        <v>226</v>
      </c>
      <c r="AH4" s="97">
        <f t="shared" si="0"/>
        <v>67</v>
      </c>
      <c r="AI4" s="97">
        <f t="shared" si="0"/>
        <v>118</v>
      </c>
      <c r="AJ4" s="97">
        <f t="shared" si="0"/>
        <v>41</v>
      </c>
      <c r="AK4" s="97">
        <v>547</v>
      </c>
      <c r="AL4" s="97">
        <f>AL5+AL475+AL538+AL587</f>
        <v>14143.788136913376</v>
      </c>
      <c r="AM4" s="97">
        <f>AM5+AM475+AM538+AM587</f>
        <v>499.2118630866246</v>
      </c>
      <c r="AN4" s="97">
        <f>AN5+AN475+AN538+AN587</f>
        <v>1330.2118630866246</v>
      </c>
      <c r="AO4" s="98"/>
      <c r="AP4" s="99"/>
      <c r="AQ4" s="100"/>
      <c r="AR4" s="101">
        <f aca="true" t="shared" si="1" ref="AR4:AR67">AL4-T4</f>
        <v>599.7881369133756</v>
      </c>
      <c r="AS4" s="101">
        <f>AM4-376</f>
        <v>123.21186308662459</v>
      </c>
      <c r="AT4" s="101">
        <f aca="true" t="shared" si="2" ref="AT4:AT67">P4-T4-X4</f>
        <v>0</v>
      </c>
    </row>
    <row r="5" spans="1:46" s="11" customFormat="1" ht="38.25" customHeight="1">
      <c r="A5" s="42" t="s">
        <v>2</v>
      </c>
      <c r="B5" s="43" t="s">
        <v>132</v>
      </c>
      <c r="C5" s="42"/>
      <c r="D5" s="42">
        <f aca="true" t="shared" si="3" ref="D5:P5">D7+D8+D50</f>
        <v>11541</v>
      </c>
      <c r="E5" s="42">
        <f t="shared" si="3"/>
        <v>328</v>
      </c>
      <c r="F5" s="42">
        <f t="shared" si="3"/>
        <v>15</v>
      </c>
      <c r="G5" s="42">
        <f t="shared" si="3"/>
        <v>26</v>
      </c>
      <c r="H5" s="42">
        <f>H7+H8+H50</f>
        <v>11556</v>
      </c>
      <c r="I5" s="42">
        <f>I7+I8+I50</f>
        <v>354</v>
      </c>
      <c r="J5" s="42"/>
      <c r="K5" s="42" t="e">
        <f t="shared" si="3"/>
        <v>#VALUE!</v>
      </c>
      <c r="L5" s="42">
        <f t="shared" si="3"/>
        <v>0</v>
      </c>
      <c r="M5" s="42">
        <f t="shared" si="3"/>
        <v>11327</v>
      </c>
      <c r="N5" s="42">
        <f t="shared" si="3"/>
        <v>599</v>
      </c>
      <c r="O5" s="44">
        <f>N5/M5*100</f>
        <v>5.28824931579412</v>
      </c>
      <c r="P5" s="42">
        <f t="shared" si="3"/>
        <v>11093</v>
      </c>
      <c r="Q5" s="42">
        <f aca="true" t="shared" si="4" ref="Q5:AL5">Q7+Q8+Q50</f>
        <v>0</v>
      </c>
      <c r="R5" s="42">
        <f t="shared" si="4"/>
        <v>11093</v>
      </c>
      <c r="S5" s="42">
        <f t="shared" si="4"/>
        <v>0</v>
      </c>
      <c r="T5" s="42">
        <f t="shared" si="4"/>
        <v>10524</v>
      </c>
      <c r="U5" s="42">
        <f t="shared" si="4"/>
        <v>0</v>
      </c>
      <c r="V5" s="42">
        <f t="shared" si="4"/>
        <v>10524</v>
      </c>
      <c r="W5" s="42">
        <f t="shared" si="4"/>
        <v>0</v>
      </c>
      <c r="X5" s="42">
        <f t="shared" si="4"/>
        <v>569</v>
      </c>
      <c r="Y5" s="42">
        <f t="shared" si="4"/>
        <v>121</v>
      </c>
      <c r="Z5" s="42">
        <f t="shared" si="4"/>
        <v>2</v>
      </c>
      <c r="AA5" s="42">
        <f t="shared" si="4"/>
        <v>70</v>
      </c>
      <c r="AB5" s="42">
        <f t="shared" si="4"/>
        <v>49</v>
      </c>
      <c r="AC5" s="42">
        <f t="shared" si="4"/>
        <v>330</v>
      </c>
      <c r="AD5" s="42">
        <f t="shared" si="4"/>
        <v>111</v>
      </c>
      <c r="AE5" s="42">
        <f t="shared" si="4"/>
        <v>86</v>
      </c>
      <c r="AF5" s="42">
        <f t="shared" si="4"/>
        <v>131</v>
      </c>
      <c r="AG5" s="42">
        <f t="shared" si="4"/>
        <v>171</v>
      </c>
      <c r="AH5" s="42">
        <f t="shared" si="4"/>
        <v>47</v>
      </c>
      <c r="AI5" s="42">
        <f t="shared" si="4"/>
        <v>95</v>
      </c>
      <c r="AJ5" s="42">
        <f t="shared" si="4"/>
        <v>29</v>
      </c>
      <c r="AK5" s="42">
        <v>383</v>
      </c>
      <c r="AL5" s="42">
        <f t="shared" si="4"/>
        <v>10872.892008174793</v>
      </c>
      <c r="AM5" s="42">
        <f>AM7+AM8+AM50</f>
        <v>220.10799182520626</v>
      </c>
      <c r="AN5" s="42">
        <f aca="true" t="shared" si="5" ref="AN5:AN68">N5+AM5</f>
        <v>819.1079918252062</v>
      </c>
      <c r="AO5" s="45"/>
      <c r="AP5" s="46"/>
      <c r="AQ5" s="25"/>
      <c r="AR5" s="23">
        <f t="shared" si="1"/>
        <v>348.89200817479286</v>
      </c>
      <c r="AT5" s="23">
        <f t="shared" si="2"/>
        <v>0</v>
      </c>
    </row>
    <row r="6" spans="1:46" s="29" customFormat="1" ht="36.75" customHeight="1">
      <c r="A6" s="47" t="s">
        <v>3</v>
      </c>
      <c r="B6" s="48" t="s">
        <v>567</v>
      </c>
      <c r="C6" s="47"/>
      <c r="D6" s="47">
        <f aca="true" t="shared" si="6" ref="D6:I6">D7</f>
        <v>271</v>
      </c>
      <c r="E6" s="47">
        <f t="shared" si="6"/>
        <v>2</v>
      </c>
      <c r="F6" s="47">
        <f t="shared" si="6"/>
        <v>0</v>
      </c>
      <c r="G6" s="47">
        <f t="shared" si="6"/>
        <v>0</v>
      </c>
      <c r="H6" s="47">
        <f t="shared" si="6"/>
        <v>271</v>
      </c>
      <c r="I6" s="47">
        <f t="shared" si="6"/>
        <v>2</v>
      </c>
      <c r="J6" s="47"/>
      <c r="K6" s="47">
        <f>K7</f>
        <v>244</v>
      </c>
      <c r="L6" s="47">
        <f>L7</f>
        <v>0</v>
      </c>
      <c r="M6" s="47">
        <f>M7</f>
        <v>316</v>
      </c>
      <c r="N6" s="47">
        <v>4</v>
      </c>
      <c r="O6" s="47">
        <v>0</v>
      </c>
      <c r="P6" s="47">
        <f>P7</f>
        <v>277</v>
      </c>
      <c r="Q6" s="47">
        <f aca="true" t="shared" si="7" ref="Q6:W6">Q7</f>
        <v>0</v>
      </c>
      <c r="R6" s="47">
        <f t="shared" si="7"/>
        <v>277</v>
      </c>
      <c r="S6" s="47">
        <f t="shared" si="7"/>
        <v>0</v>
      </c>
      <c r="T6" s="47">
        <f t="shared" si="7"/>
        <v>268</v>
      </c>
      <c r="U6" s="47">
        <f t="shared" si="7"/>
        <v>0</v>
      </c>
      <c r="V6" s="47">
        <f t="shared" si="7"/>
        <v>268</v>
      </c>
      <c r="W6" s="47">
        <f t="shared" si="7"/>
        <v>0</v>
      </c>
      <c r="X6" s="47">
        <f>X7</f>
        <v>9</v>
      </c>
      <c r="Y6" s="47">
        <f aca="true" t="shared" si="8" ref="Y6:AL6">Y7</f>
        <v>9</v>
      </c>
      <c r="Z6" s="47">
        <f t="shared" si="8"/>
        <v>0</v>
      </c>
      <c r="AA6" s="47">
        <f t="shared" si="8"/>
        <v>5</v>
      </c>
      <c r="AB6" s="47">
        <f t="shared" si="8"/>
        <v>4</v>
      </c>
      <c r="AC6" s="47">
        <f t="shared" si="8"/>
        <v>15</v>
      </c>
      <c r="AD6" s="47">
        <f t="shared" si="8"/>
        <v>8</v>
      </c>
      <c r="AE6" s="47">
        <f t="shared" si="8"/>
        <v>4</v>
      </c>
      <c r="AF6" s="47">
        <f t="shared" si="8"/>
        <v>3</v>
      </c>
      <c r="AG6" s="47">
        <f t="shared" si="8"/>
        <v>4</v>
      </c>
      <c r="AH6" s="47">
        <f t="shared" si="8"/>
        <v>3</v>
      </c>
      <c r="AI6" s="47">
        <f t="shared" si="8"/>
        <v>1</v>
      </c>
      <c r="AJ6" s="47">
        <f t="shared" si="8"/>
        <v>0</v>
      </c>
      <c r="AK6" s="47">
        <v>4</v>
      </c>
      <c r="AL6" s="47">
        <f t="shared" si="8"/>
        <v>271.1012658227848</v>
      </c>
      <c r="AM6" s="47">
        <f>AM7</f>
        <v>5.89873417721519</v>
      </c>
      <c r="AN6" s="47">
        <f t="shared" si="5"/>
        <v>9.89873417721519</v>
      </c>
      <c r="AO6" s="49"/>
      <c r="AP6" s="50"/>
      <c r="AQ6" s="25"/>
      <c r="AR6" s="23">
        <f t="shared" si="1"/>
        <v>3.1012658227847965</v>
      </c>
      <c r="AT6" s="23">
        <f t="shared" si="2"/>
        <v>0</v>
      </c>
    </row>
    <row r="7" spans="1:46" s="28" customFormat="1" ht="18.75">
      <c r="A7" s="51">
        <v>1</v>
      </c>
      <c r="B7" s="52" t="s">
        <v>568</v>
      </c>
      <c r="C7" s="51"/>
      <c r="D7" s="51">
        <v>271</v>
      </c>
      <c r="E7" s="53">
        <v>2</v>
      </c>
      <c r="F7" s="53"/>
      <c r="G7" s="53"/>
      <c r="H7" s="51">
        <v>271</v>
      </c>
      <c r="I7" s="53">
        <v>2</v>
      </c>
      <c r="J7" s="53"/>
      <c r="K7" s="51">
        <v>244</v>
      </c>
      <c r="L7" s="51">
        <v>0</v>
      </c>
      <c r="M7" s="51">
        <v>316</v>
      </c>
      <c r="N7" s="51">
        <v>6</v>
      </c>
      <c r="O7" s="54">
        <f>N7/M7*100</f>
        <v>1.89873417721519</v>
      </c>
      <c r="P7" s="51">
        <v>277</v>
      </c>
      <c r="Q7" s="51">
        <v>0</v>
      </c>
      <c r="R7" s="51">
        <v>277</v>
      </c>
      <c r="S7" s="51">
        <v>0</v>
      </c>
      <c r="T7" s="51">
        <v>268</v>
      </c>
      <c r="U7" s="51">
        <v>0</v>
      </c>
      <c r="V7" s="51">
        <v>268</v>
      </c>
      <c r="W7" s="51">
        <v>0</v>
      </c>
      <c r="X7" s="51">
        <f>P7-T7</f>
        <v>9</v>
      </c>
      <c r="Y7" s="51">
        <v>9</v>
      </c>
      <c r="Z7" s="51">
        <v>0</v>
      </c>
      <c r="AA7" s="51">
        <v>5</v>
      </c>
      <c r="AB7" s="51">
        <v>4</v>
      </c>
      <c r="AC7" s="51">
        <v>15</v>
      </c>
      <c r="AD7" s="51">
        <v>8</v>
      </c>
      <c r="AE7" s="51">
        <v>4</v>
      </c>
      <c r="AF7" s="51">
        <v>3</v>
      </c>
      <c r="AG7" s="51">
        <v>4</v>
      </c>
      <c r="AH7" s="55">
        <v>3</v>
      </c>
      <c r="AI7" s="55">
        <v>1</v>
      </c>
      <c r="AJ7" s="51"/>
      <c r="AK7" s="56">
        <v>4</v>
      </c>
      <c r="AL7" s="51">
        <f>P7-AM7</f>
        <v>271.1012658227848</v>
      </c>
      <c r="AM7" s="56">
        <f>O7+AG7</f>
        <v>5.89873417721519</v>
      </c>
      <c r="AN7" s="51">
        <f t="shared" si="5"/>
        <v>11.89873417721519</v>
      </c>
      <c r="AO7" s="54"/>
      <c r="AP7" s="51"/>
      <c r="AQ7" s="26"/>
      <c r="AR7" s="37">
        <f t="shared" si="1"/>
        <v>3.1012658227847965</v>
      </c>
      <c r="AT7" s="23">
        <f t="shared" si="2"/>
        <v>0</v>
      </c>
    </row>
    <row r="8" spans="1:46" s="104" customFormat="1" ht="38.25" customHeight="1">
      <c r="A8" s="97" t="s">
        <v>4</v>
      </c>
      <c r="B8" s="102" t="s">
        <v>569</v>
      </c>
      <c r="C8" s="97"/>
      <c r="D8" s="97">
        <f aca="true" t="shared" si="9" ref="D8:I8">D9+D49</f>
        <v>1587</v>
      </c>
      <c r="E8" s="97">
        <f t="shared" si="9"/>
        <v>93</v>
      </c>
      <c r="F8" s="97">
        <f t="shared" si="9"/>
        <v>0</v>
      </c>
      <c r="G8" s="97">
        <f t="shared" si="9"/>
        <v>0</v>
      </c>
      <c r="H8" s="97">
        <f t="shared" si="9"/>
        <v>1587</v>
      </c>
      <c r="I8" s="97">
        <f t="shared" si="9"/>
        <v>93</v>
      </c>
      <c r="J8" s="97"/>
      <c r="K8" s="97">
        <f>K9+K49</f>
        <v>1567</v>
      </c>
      <c r="L8" s="97">
        <f>L9+L49</f>
        <v>0</v>
      </c>
      <c r="M8" s="97">
        <f>M9+M49</f>
        <v>1678</v>
      </c>
      <c r="N8" s="97">
        <v>93</v>
      </c>
      <c r="O8" s="68">
        <f>N8/M8*100</f>
        <v>5.542312276519666</v>
      </c>
      <c r="P8" s="97">
        <f>P9+P49</f>
        <v>1645</v>
      </c>
      <c r="Q8" s="97">
        <f aca="true" t="shared" si="10" ref="Q8:AM8">Q9+Q49</f>
        <v>0</v>
      </c>
      <c r="R8" s="97">
        <f t="shared" si="10"/>
        <v>1645</v>
      </c>
      <c r="S8" s="97">
        <f t="shared" si="10"/>
        <v>0</v>
      </c>
      <c r="T8" s="97">
        <f t="shared" si="10"/>
        <v>1540</v>
      </c>
      <c r="U8" s="97">
        <f t="shared" si="10"/>
        <v>0</v>
      </c>
      <c r="V8" s="97">
        <f t="shared" si="10"/>
        <v>1540</v>
      </c>
      <c r="W8" s="97">
        <f t="shared" si="10"/>
        <v>0</v>
      </c>
      <c r="X8" s="97">
        <f t="shared" si="10"/>
        <v>105</v>
      </c>
      <c r="Y8" s="97">
        <f t="shared" si="10"/>
        <v>15</v>
      </c>
      <c r="Z8" s="97">
        <f t="shared" si="10"/>
        <v>0</v>
      </c>
      <c r="AA8" s="97">
        <f t="shared" si="10"/>
        <v>5</v>
      </c>
      <c r="AB8" s="97">
        <f t="shared" si="10"/>
        <v>10</v>
      </c>
      <c r="AC8" s="97">
        <f t="shared" si="10"/>
        <v>50</v>
      </c>
      <c r="AD8" s="97">
        <f t="shared" si="10"/>
        <v>19</v>
      </c>
      <c r="AE8" s="97">
        <f t="shared" si="10"/>
        <v>13</v>
      </c>
      <c r="AF8" s="97">
        <f t="shared" si="10"/>
        <v>16</v>
      </c>
      <c r="AG8" s="97">
        <f t="shared" si="10"/>
        <v>28</v>
      </c>
      <c r="AH8" s="97">
        <f t="shared" si="10"/>
        <v>7</v>
      </c>
      <c r="AI8" s="97">
        <f t="shared" si="10"/>
        <v>17</v>
      </c>
      <c r="AJ8" s="97">
        <f t="shared" si="10"/>
        <v>4</v>
      </c>
      <c r="AK8" s="97">
        <v>60</v>
      </c>
      <c r="AL8" s="97">
        <f t="shared" si="10"/>
        <v>1611.4510739856803</v>
      </c>
      <c r="AM8" s="97">
        <f t="shared" si="10"/>
        <v>33.54892601431981</v>
      </c>
      <c r="AN8" s="97">
        <f t="shared" si="5"/>
        <v>126.54892601431982</v>
      </c>
      <c r="AO8" s="98"/>
      <c r="AP8" s="99"/>
      <c r="AQ8" s="103"/>
      <c r="AR8" s="101">
        <f t="shared" si="1"/>
        <v>71.4510739856803</v>
      </c>
      <c r="AT8" s="101">
        <f t="shared" si="2"/>
        <v>0</v>
      </c>
    </row>
    <row r="9" spans="1:46" s="28" customFormat="1" ht="21" customHeight="1">
      <c r="A9" s="51">
        <v>1</v>
      </c>
      <c r="B9" s="52" t="s">
        <v>570</v>
      </c>
      <c r="C9" s="51"/>
      <c r="D9" s="51">
        <v>1585</v>
      </c>
      <c r="E9" s="53">
        <v>93</v>
      </c>
      <c r="F9" s="53"/>
      <c r="G9" s="53"/>
      <c r="H9" s="51">
        <v>1585</v>
      </c>
      <c r="I9" s="53">
        <v>93</v>
      </c>
      <c r="J9" s="53"/>
      <c r="K9" s="51">
        <f>703+806+56</f>
        <v>1565</v>
      </c>
      <c r="L9" s="51"/>
      <c r="M9" s="51">
        <v>1676</v>
      </c>
      <c r="N9" s="51">
        <v>93</v>
      </c>
      <c r="O9" s="54">
        <f>N9/M9*100</f>
        <v>5.548926014319809</v>
      </c>
      <c r="P9" s="51">
        <v>1643</v>
      </c>
      <c r="Q9" s="51"/>
      <c r="R9" s="51">
        <v>1643</v>
      </c>
      <c r="S9" s="51"/>
      <c r="T9" s="51">
        <f>29+66+1443</f>
        <v>1538</v>
      </c>
      <c r="U9" s="51"/>
      <c r="V9" s="51">
        <v>1538</v>
      </c>
      <c r="W9" s="51"/>
      <c r="X9" s="51">
        <f aca="true" t="shared" si="11" ref="X9:X49">P9-T9</f>
        <v>105</v>
      </c>
      <c r="Y9" s="51">
        <v>15</v>
      </c>
      <c r="Z9" s="57" t="s">
        <v>537</v>
      </c>
      <c r="AA9" s="51">
        <v>5</v>
      </c>
      <c r="AB9" s="51">
        <v>10</v>
      </c>
      <c r="AC9" s="56">
        <v>50</v>
      </c>
      <c r="AD9" s="56">
        <v>19</v>
      </c>
      <c r="AE9" s="56">
        <v>13</v>
      </c>
      <c r="AF9" s="56">
        <v>16</v>
      </c>
      <c r="AG9" s="56">
        <v>28</v>
      </c>
      <c r="AH9" s="58">
        <v>7</v>
      </c>
      <c r="AI9" s="58">
        <v>17</v>
      </c>
      <c r="AJ9" s="56">
        <v>4</v>
      </c>
      <c r="AK9" s="56">
        <v>60</v>
      </c>
      <c r="AL9" s="51">
        <f aca="true" t="shared" si="12" ref="AL9:AL49">P9-AM9</f>
        <v>1609.4510739856803</v>
      </c>
      <c r="AM9" s="56">
        <f aca="true" t="shared" si="13" ref="AM9:AM49">O9+AG9</f>
        <v>33.54892601431981</v>
      </c>
      <c r="AN9" s="51">
        <f t="shared" si="5"/>
        <v>126.54892601431982</v>
      </c>
      <c r="AO9" s="54">
        <f aca="true" t="shared" si="14" ref="AO9:AO49">AN9/M9*100</f>
        <v>7.55065191016228</v>
      </c>
      <c r="AP9" s="51"/>
      <c r="AQ9" s="26">
        <f aca="true" t="shared" si="15" ref="AQ9:AQ72">X9-AM9</f>
        <v>71.45107398568018</v>
      </c>
      <c r="AR9" s="37">
        <f t="shared" si="1"/>
        <v>71.4510739856803</v>
      </c>
      <c r="AT9" s="23">
        <f t="shared" si="2"/>
        <v>0</v>
      </c>
    </row>
    <row r="10" spans="1:46" ht="18.75" customHeight="1" hidden="1">
      <c r="A10" s="51">
        <v>1</v>
      </c>
      <c r="B10" s="52" t="s">
        <v>271</v>
      </c>
      <c r="C10" s="51"/>
      <c r="D10" s="51">
        <v>34</v>
      </c>
      <c r="E10" s="51">
        <v>1</v>
      </c>
      <c r="F10" s="51"/>
      <c r="G10" s="51"/>
      <c r="H10" s="51">
        <v>34</v>
      </c>
      <c r="I10" s="51">
        <v>1</v>
      </c>
      <c r="J10" s="51"/>
      <c r="K10" s="51">
        <v>30</v>
      </c>
      <c r="L10" s="51">
        <v>1</v>
      </c>
      <c r="M10" s="51">
        <v>34</v>
      </c>
      <c r="N10" s="51">
        <v>0</v>
      </c>
      <c r="O10" s="51"/>
      <c r="P10" s="51">
        <v>34</v>
      </c>
      <c r="Q10" s="51">
        <v>1</v>
      </c>
      <c r="R10" s="51">
        <v>33</v>
      </c>
      <c r="S10" s="51"/>
      <c r="T10" s="51">
        <v>30</v>
      </c>
      <c r="U10" s="51">
        <v>1</v>
      </c>
      <c r="V10" s="51">
        <v>30</v>
      </c>
      <c r="W10" s="51"/>
      <c r="X10" s="51">
        <f t="shared" si="11"/>
        <v>4</v>
      </c>
      <c r="Y10" s="51"/>
      <c r="Z10" s="51"/>
      <c r="AA10" s="51">
        <v>2</v>
      </c>
      <c r="AB10" s="51"/>
      <c r="AC10" s="56"/>
      <c r="AD10" s="56"/>
      <c r="AE10" s="56"/>
      <c r="AF10" s="56"/>
      <c r="AG10" s="56"/>
      <c r="AH10" s="56"/>
      <c r="AI10" s="56"/>
      <c r="AJ10" s="56"/>
      <c r="AK10" s="56">
        <v>0</v>
      </c>
      <c r="AL10" s="51">
        <f t="shared" si="12"/>
        <v>34</v>
      </c>
      <c r="AM10" s="56">
        <f t="shared" si="13"/>
        <v>0</v>
      </c>
      <c r="AN10" s="51">
        <f t="shared" si="5"/>
        <v>0</v>
      </c>
      <c r="AO10" s="54">
        <f t="shared" si="14"/>
        <v>0</v>
      </c>
      <c r="AP10" s="51"/>
      <c r="AQ10" s="26">
        <f t="shared" si="15"/>
        <v>4</v>
      </c>
      <c r="AR10" s="37">
        <f t="shared" si="1"/>
        <v>4</v>
      </c>
      <c r="AT10" s="23">
        <f t="shared" si="2"/>
        <v>0</v>
      </c>
    </row>
    <row r="11" spans="1:46" ht="18.75" customHeight="1" hidden="1">
      <c r="A11" s="51"/>
      <c r="B11" s="52" t="s">
        <v>157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>
        <v>0</v>
      </c>
      <c r="O11" s="51"/>
      <c r="P11" s="51"/>
      <c r="Q11" s="51"/>
      <c r="R11" s="51"/>
      <c r="S11" s="51"/>
      <c r="T11" s="51"/>
      <c r="U11" s="51"/>
      <c r="V11" s="51"/>
      <c r="W11" s="51"/>
      <c r="X11" s="51">
        <f t="shared" si="11"/>
        <v>0</v>
      </c>
      <c r="Y11" s="51"/>
      <c r="Z11" s="51"/>
      <c r="AA11" s="51"/>
      <c r="AB11" s="51"/>
      <c r="AC11" s="56"/>
      <c r="AD11" s="56"/>
      <c r="AE11" s="56"/>
      <c r="AF11" s="56"/>
      <c r="AG11" s="56"/>
      <c r="AH11" s="56"/>
      <c r="AI11" s="56"/>
      <c r="AJ11" s="56"/>
      <c r="AK11" s="56">
        <v>0</v>
      </c>
      <c r="AL11" s="51">
        <f t="shared" si="12"/>
        <v>0</v>
      </c>
      <c r="AM11" s="56">
        <f t="shared" si="13"/>
        <v>0</v>
      </c>
      <c r="AN11" s="51">
        <f t="shared" si="5"/>
        <v>0</v>
      </c>
      <c r="AO11" s="54" t="e">
        <f t="shared" si="14"/>
        <v>#DIV/0!</v>
      </c>
      <c r="AP11" s="51"/>
      <c r="AQ11" s="26">
        <f t="shared" si="15"/>
        <v>0</v>
      </c>
      <c r="AR11" s="37">
        <f t="shared" si="1"/>
        <v>0</v>
      </c>
      <c r="AT11" s="23">
        <f t="shared" si="2"/>
        <v>0</v>
      </c>
    </row>
    <row r="12" spans="1:46" ht="18.75" customHeight="1" hidden="1">
      <c r="A12" s="51"/>
      <c r="B12" s="52" t="s">
        <v>158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>
        <f t="shared" si="11"/>
        <v>0</v>
      </c>
      <c r="Y12" s="51"/>
      <c r="Z12" s="51"/>
      <c r="AA12" s="51"/>
      <c r="AB12" s="51"/>
      <c r="AC12" s="56"/>
      <c r="AD12" s="56"/>
      <c r="AE12" s="56"/>
      <c r="AF12" s="56"/>
      <c r="AG12" s="56"/>
      <c r="AH12" s="56"/>
      <c r="AI12" s="56"/>
      <c r="AJ12" s="56"/>
      <c r="AK12" s="56">
        <v>0</v>
      </c>
      <c r="AL12" s="51">
        <f t="shared" si="12"/>
        <v>0</v>
      </c>
      <c r="AM12" s="56">
        <f t="shared" si="13"/>
        <v>0</v>
      </c>
      <c r="AN12" s="51">
        <f t="shared" si="5"/>
        <v>0</v>
      </c>
      <c r="AO12" s="54" t="e">
        <f t="shared" si="14"/>
        <v>#DIV/0!</v>
      </c>
      <c r="AP12" s="51"/>
      <c r="AQ12" s="26">
        <f t="shared" si="15"/>
        <v>0</v>
      </c>
      <c r="AR12" s="37">
        <f t="shared" si="1"/>
        <v>0</v>
      </c>
      <c r="AT12" s="23">
        <f t="shared" si="2"/>
        <v>0</v>
      </c>
    </row>
    <row r="13" spans="1:46" ht="18.75" customHeight="1" hidden="1">
      <c r="A13" s="51"/>
      <c r="B13" s="52" t="s">
        <v>159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>
        <f t="shared" si="11"/>
        <v>0</v>
      </c>
      <c r="Y13" s="51"/>
      <c r="Z13" s="51"/>
      <c r="AA13" s="51"/>
      <c r="AB13" s="51"/>
      <c r="AC13" s="56"/>
      <c r="AD13" s="56"/>
      <c r="AE13" s="56"/>
      <c r="AF13" s="56"/>
      <c r="AG13" s="56"/>
      <c r="AH13" s="56"/>
      <c r="AI13" s="56"/>
      <c r="AJ13" s="56"/>
      <c r="AK13" s="56">
        <v>0</v>
      </c>
      <c r="AL13" s="51">
        <f t="shared" si="12"/>
        <v>0</v>
      </c>
      <c r="AM13" s="56">
        <f t="shared" si="13"/>
        <v>0</v>
      </c>
      <c r="AN13" s="51">
        <f t="shared" si="5"/>
        <v>0</v>
      </c>
      <c r="AO13" s="54" t="e">
        <f t="shared" si="14"/>
        <v>#DIV/0!</v>
      </c>
      <c r="AP13" s="51"/>
      <c r="AQ13" s="26">
        <f t="shared" si="15"/>
        <v>0</v>
      </c>
      <c r="AR13" s="37">
        <f t="shared" si="1"/>
        <v>0</v>
      </c>
      <c r="AT13" s="23">
        <f t="shared" si="2"/>
        <v>0</v>
      </c>
    </row>
    <row r="14" spans="1:46" ht="18.75" customHeight="1" hidden="1">
      <c r="A14" s="51"/>
      <c r="B14" s="52" t="s">
        <v>160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>
        <f t="shared" si="11"/>
        <v>0</v>
      </c>
      <c r="Y14" s="51"/>
      <c r="Z14" s="51"/>
      <c r="AA14" s="51"/>
      <c r="AB14" s="51"/>
      <c r="AC14" s="56"/>
      <c r="AD14" s="56"/>
      <c r="AE14" s="56"/>
      <c r="AF14" s="56"/>
      <c r="AG14" s="56"/>
      <c r="AH14" s="56"/>
      <c r="AI14" s="56"/>
      <c r="AJ14" s="56"/>
      <c r="AK14" s="56">
        <v>0</v>
      </c>
      <c r="AL14" s="51">
        <f t="shared" si="12"/>
        <v>0</v>
      </c>
      <c r="AM14" s="56">
        <f t="shared" si="13"/>
        <v>0</v>
      </c>
      <c r="AN14" s="51">
        <f t="shared" si="5"/>
        <v>0</v>
      </c>
      <c r="AO14" s="54" t="e">
        <f t="shared" si="14"/>
        <v>#DIV/0!</v>
      </c>
      <c r="AP14" s="51"/>
      <c r="AQ14" s="26">
        <f t="shared" si="15"/>
        <v>0</v>
      </c>
      <c r="AR14" s="37">
        <f t="shared" si="1"/>
        <v>0</v>
      </c>
      <c r="AT14" s="23">
        <f t="shared" si="2"/>
        <v>0</v>
      </c>
    </row>
    <row r="15" spans="1:46" ht="18.75" customHeight="1" hidden="1">
      <c r="A15" s="51"/>
      <c r="B15" s="52" t="s">
        <v>161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>
        <f t="shared" si="11"/>
        <v>0</v>
      </c>
      <c r="Y15" s="51"/>
      <c r="Z15" s="51"/>
      <c r="AA15" s="51"/>
      <c r="AB15" s="51"/>
      <c r="AC15" s="56"/>
      <c r="AD15" s="56"/>
      <c r="AE15" s="56"/>
      <c r="AF15" s="56"/>
      <c r="AG15" s="56"/>
      <c r="AH15" s="56"/>
      <c r="AI15" s="56"/>
      <c r="AJ15" s="56"/>
      <c r="AK15" s="56">
        <v>0</v>
      </c>
      <c r="AL15" s="51">
        <f t="shared" si="12"/>
        <v>0</v>
      </c>
      <c r="AM15" s="56">
        <f t="shared" si="13"/>
        <v>0</v>
      </c>
      <c r="AN15" s="51">
        <f t="shared" si="5"/>
        <v>0</v>
      </c>
      <c r="AO15" s="54" t="e">
        <f t="shared" si="14"/>
        <v>#DIV/0!</v>
      </c>
      <c r="AP15" s="51"/>
      <c r="AQ15" s="26">
        <f t="shared" si="15"/>
        <v>0</v>
      </c>
      <c r="AR15" s="37">
        <f t="shared" si="1"/>
        <v>0</v>
      </c>
      <c r="AT15" s="23">
        <f t="shared" si="2"/>
        <v>0</v>
      </c>
    </row>
    <row r="16" spans="1:46" ht="18.75" customHeight="1" hidden="1">
      <c r="A16" s="51"/>
      <c r="B16" s="52" t="s">
        <v>162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>
        <f t="shared" si="11"/>
        <v>0</v>
      </c>
      <c r="Y16" s="51"/>
      <c r="Z16" s="51"/>
      <c r="AA16" s="51"/>
      <c r="AB16" s="51"/>
      <c r="AC16" s="56"/>
      <c r="AD16" s="56"/>
      <c r="AE16" s="56"/>
      <c r="AF16" s="56"/>
      <c r="AG16" s="56"/>
      <c r="AH16" s="56"/>
      <c r="AI16" s="56"/>
      <c r="AJ16" s="56"/>
      <c r="AK16" s="56">
        <v>0</v>
      </c>
      <c r="AL16" s="51">
        <f t="shared" si="12"/>
        <v>0</v>
      </c>
      <c r="AM16" s="56">
        <f t="shared" si="13"/>
        <v>0</v>
      </c>
      <c r="AN16" s="51">
        <f t="shared" si="5"/>
        <v>0</v>
      </c>
      <c r="AO16" s="54" t="e">
        <f t="shared" si="14"/>
        <v>#DIV/0!</v>
      </c>
      <c r="AP16" s="51"/>
      <c r="AQ16" s="26">
        <f t="shared" si="15"/>
        <v>0</v>
      </c>
      <c r="AR16" s="37">
        <f t="shared" si="1"/>
        <v>0</v>
      </c>
      <c r="AT16" s="23">
        <f t="shared" si="2"/>
        <v>0</v>
      </c>
    </row>
    <row r="17" spans="1:46" ht="18.75" customHeight="1" hidden="1">
      <c r="A17" s="51"/>
      <c r="B17" s="52" t="s">
        <v>163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>
        <f t="shared" si="11"/>
        <v>0</v>
      </c>
      <c r="Y17" s="51"/>
      <c r="Z17" s="51"/>
      <c r="AA17" s="51"/>
      <c r="AB17" s="51"/>
      <c r="AC17" s="56"/>
      <c r="AD17" s="56"/>
      <c r="AE17" s="56"/>
      <c r="AF17" s="56"/>
      <c r="AG17" s="56"/>
      <c r="AH17" s="56"/>
      <c r="AI17" s="56"/>
      <c r="AJ17" s="56"/>
      <c r="AK17" s="56">
        <v>0</v>
      </c>
      <c r="AL17" s="51">
        <f t="shared" si="12"/>
        <v>0</v>
      </c>
      <c r="AM17" s="56">
        <f t="shared" si="13"/>
        <v>0</v>
      </c>
      <c r="AN17" s="51">
        <f t="shared" si="5"/>
        <v>0</v>
      </c>
      <c r="AO17" s="54" t="e">
        <f t="shared" si="14"/>
        <v>#DIV/0!</v>
      </c>
      <c r="AP17" s="51"/>
      <c r="AQ17" s="26">
        <f t="shared" si="15"/>
        <v>0</v>
      </c>
      <c r="AR17" s="37">
        <f t="shared" si="1"/>
        <v>0</v>
      </c>
      <c r="AT17" s="23">
        <f t="shared" si="2"/>
        <v>0</v>
      </c>
    </row>
    <row r="18" spans="1:46" ht="18.75" customHeight="1" hidden="1">
      <c r="A18" s="51">
        <v>2</v>
      </c>
      <c r="B18" s="52" t="s">
        <v>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>
        <f t="shared" si="11"/>
        <v>0</v>
      </c>
      <c r="Y18" s="51"/>
      <c r="Z18" s="51"/>
      <c r="AA18" s="51"/>
      <c r="AB18" s="51"/>
      <c r="AC18" s="56"/>
      <c r="AD18" s="56"/>
      <c r="AE18" s="56"/>
      <c r="AF18" s="56"/>
      <c r="AG18" s="56"/>
      <c r="AH18" s="56"/>
      <c r="AI18" s="56"/>
      <c r="AJ18" s="56"/>
      <c r="AK18" s="56">
        <v>0</v>
      </c>
      <c r="AL18" s="51">
        <f t="shared" si="12"/>
        <v>0</v>
      </c>
      <c r="AM18" s="56">
        <f t="shared" si="13"/>
        <v>0</v>
      </c>
      <c r="AN18" s="51">
        <f t="shared" si="5"/>
        <v>0</v>
      </c>
      <c r="AO18" s="54" t="e">
        <f t="shared" si="14"/>
        <v>#DIV/0!</v>
      </c>
      <c r="AP18" s="51"/>
      <c r="AQ18" s="26">
        <f t="shared" si="15"/>
        <v>0</v>
      </c>
      <c r="AR18" s="37">
        <f t="shared" si="1"/>
        <v>0</v>
      </c>
      <c r="AT18" s="23">
        <f t="shared" si="2"/>
        <v>0</v>
      </c>
    </row>
    <row r="19" spans="1:46" s="9" customFormat="1" ht="18.75" customHeight="1" hidden="1">
      <c r="A19" s="51"/>
      <c r="B19" s="52" t="s">
        <v>137</v>
      </c>
      <c r="C19" s="51"/>
      <c r="D19" s="51"/>
      <c r="E19" s="51">
        <v>1</v>
      </c>
      <c r="F19" s="51"/>
      <c r="G19" s="51"/>
      <c r="H19" s="51"/>
      <c r="I19" s="51">
        <v>1</v>
      </c>
      <c r="J19" s="51"/>
      <c r="K19" s="51"/>
      <c r="L19" s="51">
        <v>1</v>
      </c>
      <c r="M19" s="51"/>
      <c r="N19" s="51">
        <v>0</v>
      </c>
      <c r="O19" s="51"/>
      <c r="P19" s="51"/>
      <c r="Q19" s="51">
        <v>1</v>
      </c>
      <c r="R19" s="51">
        <v>86</v>
      </c>
      <c r="S19" s="51"/>
      <c r="T19" s="51"/>
      <c r="U19" s="51">
        <v>1</v>
      </c>
      <c r="V19" s="51"/>
      <c r="W19" s="51"/>
      <c r="X19" s="51">
        <f t="shared" si="11"/>
        <v>0</v>
      </c>
      <c r="Y19" s="51"/>
      <c r="Z19" s="51"/>
      <c r="AA19" s="51"/>
      <c r="AB19" s="51"/>
      <c r="AC19" s="56"/>
      <c r="AD19" s="56"/>
      <c r="AE19" s="56"/>
      <c r="AF19" s="56"/>
      <c r="AG19" s="56"/>
      <c r="AH19" s="56"/>
      <c r="AI19" s="56"/>
      <c r="AJ19" s="56"/>
      <c r="AK19" s="56">
        <v>0</v>
      </c>
      <c r="AL19" s="51">
        <f t="shared" si="12"/>
        <v>0</v>
      </c>
      <c r="AM19" s="56">
        <f t="shared" si="13"/>
        <v>0</v>
      </c>
      <c r="AN19" s="51">
        <f t="shared" si="5"/>
        <v>0</v>
      </c>
      <c r="AO19" s="54" t="e">
        <f t="shared" si="14"/>
        <v>#DIV/0!</v>
      </c>
      <c r="AP19" s="51"/>
      <c r="AQ19" s="26">
        <f t="shared" si="15"/>
        <v>0</v>
      </c>
      <c r="AR19" s="37">
        <f t="shared" si="1"/>
        <v>0</v>
      </c>
      <c r="AT19" s="23">
        <f t="shared" si="2"/>
        <v>0</v>
      </c>
    </row>
    <row r="20" spans="1:46" s="9" customFormat="1" ht="18.75" customHeight="1" hidden="1">
      <c r="A20" s="51"/>
      <c r="B20" s="52" t="s">
        <v>138</v>
      </c>
      <c r="C20" s="51"/>
      <c r="D20" s="51"/>
      <c r="E20" s="51">
        <v>1</v>
      </c>
      <c r="F20" s="51"/>
      <c r="G20" s="51"/>
      <c r="H20" s="51"/>
      <c r="I20" s="51">
        <v>1</v>
      </c>
      <c r="J20" s="51"/>
      <c r="K20" s="51"/>
      <c r="L20" s="51">
        <v>1</v>
      </c>
      <c r="M20" s="51"/>
      <c r="N20" s="51">
        <v>0</v>
      </c>
      <c r="O20" s="51"/>
      <c r="P20" s="51"/>
      <c r="Q20" s="51">
        <v>1</v>
      </c>
      <c r="R20" s="51">
        <v>105</v>
      </c>
      <c r="S20" s="51"/>
      <c r="T20" s="51"/>
      <c r="U20" s="51">
        <v>1</v>
      </c>
      <c r="V20" s="51"/>
      <c r="W20" s="51"/>
      <c r="X20" s="51">
        <f t="shared" si="11"/>
        <v>0</v>
      </c>
      <c r="Y20" s="51"/>
      <c r="Z20" s="51"/>
      <c r="AA20" s="51"/>
      <c r="AB20" s="51"/>
      <c r="AC20" s="56"/>
      <c r="AD20" s="56"/>
      <c r="AE20" s="56"/>
      <c r="AF20" s="56"/>
      <c r="AG20" s="56"/>
      <c r="AH20" s="56"/>
      <c r="AI20" s="56"/>
      <c r="AJ20" s="56"/>
      <c r="AK20" s="56">
        <v>0</v>
      </c>
      <c r="AL20" s="51">
        <f t="shared" si="12"/>
        <v>0</v>
      </c>
      <c r="AM20" s="56">
        <f t="shared" si="13"/>
        <v>0</v>
      </c>
      <c r="AN20" s="51">
        <f t="shared" si="5"/>
        <v>0</v>
      </c>
      <c r="AO20" s="54" t="e">
        <f t="shared" si="14"/>
        <v>#DIV/0!</v>
      </c>
      <c r="AP20" s="51"/>
      <c r="AQ20" s="26">
        <f t="shared" si="15"/>
        <v>0</v>
      </c>
      <c r="AR20" s="37">
        <f t="shared" si="1"/>
        <v>0</v>
      </c>
      <c r="AT20" s="23">
        <f t="shared" si="2"/>
        <v>0</v>
      </c>
    </row>
    <row r="21" spans="1:46" s="9" customFormat="1" ht="18.75" customHeight="1" hidden="1">
      <c r="A21" s="51"/>
      <c r="B21" s="52" t="s">
        <v>139</v>
      </c>
      <c r="C21" s="51"/>
      <c r="D21" s="51"/>
      <c r="E21" s="51">
        <v>1</v>
      </c>
      <c r="F21" s="51"/>
      <c r="G21" s="51"/>
      <c r="H21" s="51"/>
      <c r="I21" s="51">
        <v>1</v>
      </c>
      <c r="J21" s="51"/>
      <c r="K21" s="51"/>
      <c r="L21" s="51">
        <v>1</v>
      </c>
      <c r="M21" s="51"/>
      <c r="N21" s="51">
        <v>0</v>
      </c>
      <c r="O21" s="51"/>
      <c r="P21" s="51"/>
      <c r="Q21" s="51">
        <v>1</v>
      </c>
      <c r="R21" s="51">
        <v>69</v>
      </c>
      <c r="S21" s="51"/>
      <c r="T21" s="51"/>
      <c r="U21" s="51">
        <v>1</v>
      </c>
      <c r="V21" s="51"/>
      <c r="W21" s="51"/>
      <c r="X21" s="51">
        <f t="shared" si="11"/>
        <v>0</v>
      </c>
      <c r="Y21" s="51"/>
      <c r="Z21" s="51"/>
      <c r="AA21" s="51"/>
      <c r="AB21" s="51"/>
      <c r="AC21" s="56"/>
      <c r="AD21" s="56"/>
      <c r="AE21" s="56"/>
      <c r="AF21" s="56"/>
      <c r="AG21" s="56"/>
      <c r="AH21" s="56"/>
      <c r="AI21" s="56"/>
      <c r="AJ21" s="56"/>
      <c r="AK21" s="56">
        <v>0</v>
      </c>
      <c r="AL21" s="51">
        <f t="shared" si="12"/>
        <v>0</v>
      </c>
      <c r="AM21" s="56">
        <f t="shared" si="13"/>
        <v>0</v>
      </c>
      <c r="AN21" s="51">
        <f t="shared" si="5"/>
        <v>0</v>
      </c>
      <c r="AO21" s="54" t="e">
        <f t="shared" si="14"/>
        <v>#DIV/0!</v>
      </c>
      <c r="AP21" s="51"/>
      <c r="AQ21" s="26">
        <f t="shared" si="15"/>
        <v>0</v>
      </c>
      <c r="AR21" s="37">
        <f t="shared" si="1"/>
        <v>0</v>
      </c>
      <c r="AT21" s="23">
        <f t="shared" si="2"/>
        <v>0</v>
      </c>
    </row>
    <row r="22" spans="1:46" s="9" customFormat="1" ht="18.75" customHeight="1" hidden="1">
      <c r="A22" s="51"/>
      <c r="B22" s="52" t="s">
        <v>140</v>
      </c>
      <c r="C22" s="51"/>
      <c r="D22" s="51"/>
      <c r="E22" s="51">
        <v>1</v>
      </c>
      <c r="F22" s="51"/>
      <c r="G22" s="51"/>
      <c r="H22" s="51"/>
      <c r="I22" s="51">
        <v>1</v>
      </c>
      <c r="J22" s="51"/>
      <c r="K22" s="51"/>
      <c r="L22" s="51">
        <v>1</v>
      </c>
      <c r="M22" s="51"/>
      <c r="N22" s="51">
        <v>0</v>
      </c>
      <c r="O22" s="51"/>
      <c r="P22" s="51"/>
      <c r="Q22" s="51">
        <v>1</v>
      </c>
      <c r="R22" s="51">
        <v>81</v>
      </c>
      <c r="S22" s="51"/>
      <c r="T22" s="51"/>
      <c r="U22" s="51">
        <v>1</v>
      </c>
      <c r="V22" s="51"/>
      <c r="W22" s="51"/>
      <c r="X22" s="51">
        <f t="shared" si="11"/>
        <v>0</v>
      </c>
      <c r="Y22" s="51"/>
      <c r="Z22" s="51"/>
      <c r="AA22" s="51"/>
      <c r="AB22" s="51"/>
      <c r="AC22" s="56"/>
      <c r="AD22" s="56"/>
      <c r="AE22" s="56"/>
      <c r="AF22" s="56"/>
      <c r="AG22" s="56"/>
      <c r="AH22" s="56"/>
      <c r="AI22" s="56"/>
      <c r="AJ22" s="56"/>
      <c r="AK22" s="56">
        <v>0</v>
      </c>
      <c r="AL22" s="51">
        <f t="shared" si="12"/>
        <v>0</v>
      </c>
      <c r="AM22" s="56">
        <f t="shared" si="13"/>
        <v>0</v>
      </c>
      <c r="AN22" s="51">
        <f t="shared" si="5"/>
        <v>0</v>
      </c>
      <c r="AO22" s="54" t="e">
        <f t="shared" si="14"/>
        <v>#DIV/0!</v>
      </c>
      <c r="AP22" s="51"/>
      <c r="AQ22" s="26">
        <f t="shared" si="15"/>
        <v>0</v>
      </c>
      <c r="AR22" s="37">
        <f t="shared" si="1"/>
        <v>0</v>
      </c>
      <c r="AT22" s="23">
        <f t="shared" si="2"/>
        <v>0</v>
      </c>
    </row>
    <row r="23" spans="1:46" s="9" customFormat="1" ht="18.75" customHeight="1" hidden="1">
      <c r="A23" s="51"/>
      <c r="B23" s="52" t="s">
        <v>141</v>
      </c>
      <c r="C23" s="51"/>
      <c r="D23" s="51"/>
      <c r="E23" s="51">
        <v>1</v>
      </c>
      <c r="F23" s="51"/>
      <c r="G23" s="51"/>
      <c r="H23" s="51"/>
      <c r="I23" s="51">
        <v>1</v>
      </c>
      <c r="J23" s="51"/>
      <c r="K23" s="51"/>
      <c r="L23" s="51">
        <v>1</v>
      </c>
      <c r="M23" s="51"/>
      <c r="N23" s="51">
        <v>0</v>
      </c>
      <c r="O23" s="51"/>
      <c r="P23" s="51"/>
      <c r="Q23" s="51">
        <v>1</v>
      </c>
      <c r="R23" s="51">
        <v>71</v>
      </c>
      <c r="S23" s="51"/>
      <c r="T23" s="51"/>
      <c r="U23" s="51">
        <v>1</v>
      </c>
      <c r="V23" s="51"/>
      <c r="W23" s="51"/>
      <c r="X23" s="51">
        <f t="shared" si="11"/>
        <v>0</v>
      </c>
      <c r="Y23" s="51"/>
      <c r="Z23" s="51"/>
      <c r="AA23" s="51"/>
      <c r="AB23" s="51"/>
      <c r="AC23" s="56"/>
      <c r="AD23" s="56"/>
      <c r="AE23" s="56"/>
      <c r="AF23" s="56"/>
      <c r="AG23" s="56"/>
      <c r="AH23" s="56"/>
      <c r="AI23" s="56"/>
      <c r="AJ23" s="56"/>
      <c r="AK23" s="56">
        <v>0</v>
      </c>
      <c r="AL23" s="51">
        <f t="shared" si="12"/>
        <v>0</v>
      </c>
      <c r="AM23" s="56">
        <f t="shared" si="13"/>
        <v>0</v>
      </c>
      <c r="AN23" s="51">
        <f t="shared" si="5"/>
        <v>0</v>
      </c>
      <c r="AO23" s="54" t="e">
        <f t="shared" si="14"/>
        <v>#DIV/0!</v>
      </c>
      <c r="AP23" s="51"/>
      <c r="AQ23" s="26">
        <f t="shared" si="15"/>
        <v>0</v>
      </c>
      <c r="AR23" s="37">
        <f t="shared" si="1"/>
        <v>0</v>
      </c>
      <c r="AT23" s="23">
        <f t="shared" si="2"/>
        <v>0</v>
      </c>
    </row>
    <row r="24" spans="1:46" s="9" customFormat="1" ht="18.75" customHeight="1" hidden="1">
      <c r="A24" s="51"/>
      <c r="B24" s="52" t="s">
        <v>166</v>
      </c>
      <c r="C24" s="51"/>
      <c r="D24" s="51"/>
      <c r="E24" s="51">
        <v>1</v>
      </c>
      <c r="F24" s="51"/>
      <c r="G24" s="51"/>
      <c r="H24" s="51"/>
      <c r="I24" s="51">
        <v>1</v>
      </c>
      <c r="J24" s="51"/>
      <c r="K24" s="51"/>
      <c r="L24" s="51">
        <v>1</v>
      </c>
      <c r="M24" s="51"/>
      <c r="N24" s="51">
        <v>0</v>
      </c>
      <c r="O24" s="51"/>
      <c r="P24" s="51"/>
      <c r="Q24" s="51">
        <v>1</v>
      </c>
      <c r="R24" s="51">
        <v>77</v>
      </c>
      <c r="S24" s="51"/>
      <c r="T24" s="51"/>
      <c r="U24" s="51">
        <v>1</v>
      </c>
      <c r="V24" s="51"/>
      <c r="W24" s="51"/>
      <c r="X24" s="51">
        <f t="shared" si="11"/>
        <v>0</v>
      </c>
      <c r="Y24" s="51"/>
      <c r="Z24" s="51"/>
      <c r="AA24" s="51"/>
      <c r="AB24" s="51"/>
      <c r="AC24" s="56"/>
      <c r="AD24" s="56"/>
      <c r="AE24" s="56"/>
      <c r="AF24" s="56"/>
      <c r="AG24" s="56"/>
      <c r="AH24" s="56"/>
      <c r="AI24" s="56"/>
      <c r="AJ24" s="56"/>
      <c r="AK24" s="56">
        <v>0</v>
      </c>
      <c r="AL24" s="51">
        <f t="shared" si="12"/>
        <v>0</v>
      </c>
      <c r="AM24" s="56">
        <f t="shared" si="13"/>
        <v>0</v>
      </c>
      <c r="AN24" s="51">
        <f t="shared" si="5"/>
        <v>0</v>
      </c>
      <c r="AO24" s="54" t="e">
        <f t="shared" si="14"/>
        <v>#DIV/0!</v>
      </c>
      <c r="AP24" s="51"/>
      <c r="AQ24" s="26">
        <f t="shared" si="15"/>
        <v>0</v>
      </c>
      <c r="AR24" s="37">
        <f t="shared" si="1"/>
        <v>0</v>
      </c>
      <c r="AT24" s="23">
        <f t="shared" si="2"/>
        <v>0</v>
      </c>
    </row>
    <row r="25" spans="1:46" s="9" customFormat="1" ht="18.75" customHeight="1" hidden="1">
      <c r="A25" s="51"/>
      <c r="B25" s="52" t="s">
        <v>167</v>
      </c>
      <c r="C25" s="51"/>
      <c r="D25" s="51"/>
      <c r="E25" s="51">
        <v>1</v>
      </c>
      <c r="F25" s="51"/>
      <c r="G25" s="51"/>
      <c r="H25" s="51"/>
      <c r="I25" s="51">
        <v>1</v>
      </c>
      <c r="J25" s="51"/>
      <c r="K25" s="51"/>
      <c r="L25" s="51">
        <v>1</v>
      </c>
      <c r="M25" s="51"/>
      <c r="N25" s="51">
        <v>0</v>
      </c>
      <c r="O25" s="51"/>
      <c r="P25" s="51"/>
      <c r="Q25" s="51">
        <v>1</v>
      </c>
      <c r="R25" s="51">
        <v>39</v>
      </c>
      <c r="S25" s="51"/>
      <c r="T25" s="51"/>
      <c r="U25" s="51">
        <v>1</v>
      </c>
      <c r="V25" s="51"/>
      <c r="W25" s="51"/>
      <c r="X25" s="51">
        <f t="shared" si="11"/>
        <v>0</v>
      </c>
      <c r="Y25" s="51"/>
      <c r="Z25" s="51"/>
      <c r="AA25" s="51"/>
      <c r="AB25" s="51"/>
      <c r="AC25" s="56"/>
      <c r="AD25" s="56"/>
      <c r="AE25" s="56"/>
      <c r="AF25" s="56"/>
      <c r="AG25" s="56"/>
      <c r="AH25" s="56"/>
      <c r="AI25" s="56"/>
      <c r="AJ25" s="56"/>
      <c r="AK25" s="56">
        <v>0</v>
      </c>
      <c r="AL25" s="51">
        <f t="shared" si="12"/>
        <v>0</v>
      </c>
      <c r="AM25" s="56">
        <f t="shared" si="13"/>
        <v>0</v>
      </c>
      <c r="AN25" s="51">
        <f t="shared" si="5"/>
        <v>0</v>
      </c>
      <c r="AO25" s="54" t="e">
        <f t="shared" si="14"/>
        <v>#DIV/0!</v>
      </c>
      <c r="AP25" s="51"/>
      <c r="AQ25" s="26">
        <f t="shared" si="15"/>
        <v>0</v>
      </c>
      <c r="AR25" s="37">
        <f t="shared" si="1"/>
        <v>0</v>
      </c>
      <c r="AT25" s="23">
        <f t="shared" si="2"/>
        <v>0</v>
      </c>
    </row>
    <row r="26" spans="1:46" s="9" customFormat="1" ht="18.75" customHeight="1" hidden="1">
      <c r="A26" s="51"/>
      <c r="B26" s="52" t="s">
        <v>168</v>
      </c>
      <c r="C26" s="51"/>
      <c r="D26" s="51"/>
      <c r="E26" s="51">
        <v>1</v>
      </c>
      <c r="F26" s="51"/>
      <c r="G26" s="51"/>
      <c r="H26" s="51"/>
      <c r="I26" s="51">
        <v>1</v>
      </c>
      <c r="J26" s="51"/>
      <c r="K26" s="51"/>
      <c r="L26" s="51">
        <v>1</v>
      </c>
      <c r="M26" s="51"/>
      <c r="N26" s="51">
        <v>0</v>
      </c>
      <c r="O26" s="51"/>
      <c r="P26" s="51"/>
      <c r="Q26" s="51">
        <v>1</v>
      </c>
      <c r="R26" s="51">
        <v>51</v>
      </c>
      <c r="S26" s="51"/>
      <c r="T26" s="51"/>
      <c r="U26" s="51">
        <v>1</v>
      </c>
      <c r="V26" s="51"/>
      <c r="W26" s="51"/>
      <c r="X26" s="51">
        <f t="shared" si="11"/>
        <v>0</v>
      </c>
      <c r="Y26" s="51"/>
      <c r="Z26" s="51"/>
      <c r="AA26" s="51"/>
      <c r="AB26" s="51"/>
      <c r="AC26" s="56"/>
      <c r="AD26" s="56"/>
      <c r="AE26" s="56"/>
      <c r="AF26" s="56"/>
      <c r="AG26" s="56"/>
      <c r="AH26" s="56"/>
      <c r="AI26" s="56"/>
      <c r="AJ26" s="56"/>
      <c r="AK26" s="56">
        <v>0</v>
      </c>
      <c r="AL26" s="51">
        <f t="shared" si="12"/>
        <v>0</v>
      </c>
      <c r="AM26" s="56">
        <f t="shared" si="13"/>
        <v>0</v>
      </c>
      <c r="AN26" s="51">
        <f t="shared" si="5"/>
        <v>0</v>
      </c>
      <c r="AO26" s="54" t="e">
        <f t="shared" si="14"/>
        <v>#DIV/0!</v>
      </c>
      <c r="AP26" s="51"/>
      <c r="AQ26" s="26">
        <f t="shared" si="15"/>
        <v>0</v>
      </c>
      <c r="AR26" s="37">
        <f t="shared" si="1"/>
        <v>0</v>
      </c>
      <c r="AT26" s="23">
        <f t="shared" si="2"/>
        <v>0</v>
      </c>
    </row>
    <row r="27" spans="1:46" s="9" customFormat="1" ht="18.75" customHeight="1" hidden="1">
      <c r="A27" s="51"/>
      <c r="B27" s="52" t="s">
        <v>169</v>
      </c>
      <c r="C27" s="51"/>
      <c r="D27" s="51"/>
      <c r="E27" s="51">
        <v>1</v>
      </c>
      <c r="F27" s="51"/>
      <c r="G27" s="51"/>
      <c r="H27" s="51"/>
      <c r="I27" s="51">
        <v>1</v>
      </c>
      <c r="J27" s="51"/>
      <c r="K27" s="51"/>
      <c r="L27" s="51">
        <v>1</v>
      </c>
      <c r="M27" s="51"/>
      <c r="N27" s="51">
        <v>0</v>
      </c>
      <c r="O27" s="51"/>
      <c r="P27" s="51"/>
      <c r="Q27" s="51">
        <v>1</v>
      </c>
      <c r="R27" s="51">
        <v>56</v>
      </c>
      <c r="S27" s="51"/>
      <c r="T27" s="51"/>
      <c r="U27" s="51">
        <v>1</v>
      </c>
      <c r="V27" s="51"/>
      <c r="W27" s="51"/>
      <c r="X27" s="51">
        <f t="shared" si="11"/>
        <v>0</v>
      </c>
      <c r="Y27" s="51"/>
      <c r="Z27" s="51"/>
      <c r="AA27" s="51"/>
      <c r="AB27" s="51"/>
      <c r="AC27" s="56"/>
      <c r="AD27" s="56"/>
      <c r="AE27" s="56"/>
      <c r="AF27" s="56"/>
      <c r="AG27" s="56"/>
      <c r="AH27" s="56"/>
      <c r="AI27" s="56"/>
      <c r="AJ27" s="56"/>
      <c r="AK27" s="56">
        <v>0</v>
      </c>
      <c r="AL27" s="51">
        <f t="shared" si="12"/>
        <v>0</v>
      </c>
      <c r="AM27" s="56">
        <f t="shared" si="13"/>
        <v>0</v>
      </c>
      <c r="AN27" s="51">
        <f t="shared" si="5"/>
        <v>0</v>
      </c>
      <c r="AO27" s="54" t="e">
        <f t="shared" si="14"/>
        <v>#DIV/0!</v>
      </c>
      <c r="AP27" s="51"/>
      <c r="AQ27" s="26">
        <f t="shared" si="15"/>
        <v>0</v>
      </c>
      <c r="AR27" s="37">
        <f t="shared" si="1"/>
        <v>0</v>
      </c>
      <c r="AT27" s="23">
        <f t="shared" si="2"/>
        <v>0</v>
      </c>
    </row>
    <row r="28" spans="1:46" s="9" customFormat="1" ht="18.75" customHeight="1" hidden="1">
      <c r="A28" s="51"/>
      <c r="B28" s="52" t="s">
        <v>170</v>
      </c>
      <c r="C28" s="51"/>
      <c r="D28" s="51"/>
      <c r="E28" s="51">
        <v>1</v>
      </c>
      <c r="F28" s="51"/>
      <c r="G28" s="51"/>
      <c r="H28" s="51"/>
      <c r="I28" s="51">
        <v>1</v>
      </c>
      <c r="J28" s="51"/>
      <c r="K28" s="51"/>
      <c r="L28" s="51">
        <v>1</v>
      </c>
      <c r="M28" s="51"/>
      <c r="N28" s="51">
        <v>0</v>
      </c>
      <c r="O28" s="51"/>
      <c r="P28" s="51"/>
      <c r="Q28" s="51">
        <v>1</v>
      </c>
      <c r="R28" s="51">
        <v>40</v>
      </c>
      <c r="S28" s="51"/>
      <c r="T28" s="51"/>
      <c r="U28" s="51">
        <v>1</v>
      </c>
      <c r="V28" s="51"/>
      <c r="W28" s="51"/>
      <c r="X28" s="51">
        <f t="shared" si="11"/>
        <v>0</v>
      </c>
      <c r="Y28" s="51"/>
      <c r="Z28" s="51"/>
      <c r="AA28" s="51"/>
      <c r="AB28" s="51"/>
      <c r="AC28" s="56"/>
      <c r="AD28" s="56"/>
      <c r="AE28" s="56"/>
      <c r="AF28" s="56"/>
      <c r="AG28" s="56"/>
      <c r="AH28" s="56"/>
      <c r="AI28" s="56"/>
      <c r="AJ28" s="56"/>
      <c r="AK28" s="56">
        <v>0</v>
      </c>
      <c r="AL28" s="51">
        <f t="shared" si="12"/>
        <v>0</v>
      </c>
      <c r="AM28" s="56">
        <f t="shared" si="13"/>
        <v>0</v>
      </c>
      <c r="AN28" s="51">
        <f t="shared" si="5"/>
        <v>0</v>
      </c>
      <c r="AO28" s="54" t="e">
        <f t="shared" si="14"/>
        <v>#DIV/0!</v>
      </c>
      <c r="AP28" s="51"/>
      <c r="AQ28" s="26">
        <f t="shared" si="15"/>
        <v>0</v>
      </c>
      <c r="AR28" s="37">
        <f t="shared" si="1"/>
        <v>0</v>
      </c>
      <c r="AT28" s="23">
        <f t="shared" si="2"/>
        <v>0</v>
      </c>
    </row>
    <row r="29" spans="1:46" s="9" customFormat="1" ht="18.75" customHeight="1" hidden="1">
      <c r="A29" s="51"/>
      <c r="B29" s="52" t="s">
        <v>171</v>
      </c>
      <c r="C29" s="51"/>
      <c r="D29" s="51"/>
      <c r="E29" s="51">
        <v>1</v>
      </c>
      <c r="F29" s="51"/>
      <c r="G29" s="51"/>
      <c r="H29" s="51"/>
      <c r="I29" s="51">
        <v>1</v>
      </c>
      <c r="J29" s="51"/>
      <c r="K29" s="51"/>
      <c r="L29" s="51">
        <v>1</v>
      </c>
      <c r="M29" s="51"/>
      <c r="N29" s="51">
        <v>0</v>
      </c>
      <c r="O29" s="51"/>
      <c r="P29" s="51"/>
      <c r="Q29" s="51">
        <v>1</v>
      </c>
      <c r="R29" s="51">
        <v>53</v>
      </c>
      <c r="S29" s="51"/>
      <c r="T29" s="51"/>
      <c r="U29" s="51">
        <v>1</v>
      </c>
      <c r="V29" s="51"/>
      <c r="W29" s="51"/>
      <c r="X29" s="51">
        <f t="shared" si="11"/>
        <v>0</v>
      </c>
      <c r="Y29" s="51"/>
      <c r="Z29" s="51"/>
      <c r="AA29" s="51"/>
      <c r="AB29" s="51"/>
      <c r="AC29" s="56"/>
      <c r="AD29" s="56"/>
      <c r="AE29" s="56"/>
      <c r="AF29" s="56"/>
      <c r="AG29" s="56"/>
      <c r="AH29" s="56"/>
      <c r="AI29" s="56"/>
      <c r="AJ29" s="56"/>
      <c r="AK29" s="56">
        <v>0</v>
      </c>
      <c r="AL29" s="51">
        <f t="shared" si="12"/>
        <v>0</v>
      </c>
      <c r="AM29" s="56">
        <f t="shared" si="13"/>
        <v>0</v>
      </c>
      <c r="AN29" s="51">
        <f t="shared" si="5"/>
        <v>0</v>
      </c>
      <c r="AO29" s="54" t="e">
        <f t="shared" si="14"/>
        <v>#DIV/0!</v>
      </c>
      <c r="AP29" s="51"/>
      <c r="AQ29" s="26">
        <f t="shared" si="15"/>
        <v>0</v>
      </c>
      <c r="AR29" s="37">
        <f t="shared" si="1"/>
        <v>0</v>
      </c>
      <c r="AT29" s="23">
        <f t="shared" si="2"/>
        <v>0</v>
      </c>
    </row>
    <row r="30" spans="1:46" s="9" customFormat="1" ht="18.75" customHeight="1" hidden="1">
      <c r="A30" s="51"/>
      <c r="B30" s="52" t="s">
        <v>142</v>
      </c>
      <c r="C30" s="51"/>
      <c r="D30" s="51"/>
      <c r="E30" s="51">
        <v>1</v>
      </c>
      <c r="F30" s="51"/>
      <c r="G30" s="51"/>
      <c r="H30" s="51"/>
      <c r="I30" s="51">
        <v>1</v>
      </c>
      <c r="J30" s="51"/>
      <c r="K30" s="51"/>
      <c r="L30" s="51">
        <v>1</v>
      </c>
      <c r="M30" s="51"/>
      <c r="N30" s="51">
        <v>0</v>
      </c>
      <c r="O30" s="51"/>
      <c r="P30" s="51"/>
      <c r="Q30" s="51">
        <v>1</v>
      </c>
      <c r="R30" s="51">
        <v>61</v>
      </c>
      <c r="S30" s="51"/>
      <c r="T30" s="51"/>
      <c r="U30" s="51">
        <v>1</v>
      </c>
      <c r="V30" s="51"/>
      <c r="W30" s="51"/>
      <c r="X30" s="51">
        <f t="shared" si="11"/>
        <v>0</v>
      </c>
      <c r="Y30" s="51"/>
      <c r="Z30" s="51"/>
      <c r="AA30" s="51"/>
      <c r="AB30" s="51"/>
      <c r="AC30" s="56"/>
      <c r="AD30" s="56"/>
      <c r="AE30" s="56"/>
      <c r="AF30" s="56"/>
      <c r="AG30" s="56"/>
      <c r="AH30" s="56"/>
      <c r="AI30" s="56"/>
      <c r="AJ30" s="56"/>
      <c r="AK30" s="56">
        <v>0</v>
      </c>
      <c r="AL30" s="51">
        <f t="shared" si="12"/>
        <v>0</v>
      </c>
      <c r="AM30" s="56">
        <f t="shared" si="13"/>
        <v>0</v>
      </c>
      <c r="AN30" s="51">
        <f t="shared" si="5"/>
        <v>0</v>
      </c>
      <c r="AO30" s="54" t="e">
        <f t="shared" si="14"/>
        <v>#DIV/0!</v>
      </c>
      <c r="AP30" s="51"/>
      <c r="AQ30" s="26">
        <f t="shared" si="15"/>
        <v>0</v>
      </c>
      <c r="AR30" s="37">
        <f t="shared" si="1"/>
        <v>0</v>
      </c>
      <c r="AT30" s="23">
        <f t="shared" si="2"/>
        <v>0</v>
      </c>
    </row>
    <row r="31" spans="1:46" s="9" customFormat="1" ht="18.75" customHeight="1" hidden="1">
      <c r="A31" s="51"/>
      <c r="B31" s="52" t="s">
        <v>143</v>
      </c>
      <c r="C31" s="51"/>
      <c r="D31" s="51"/>
      <c r="E31" s="51">
        <v>1</v>
      </c>
      <c r="F31" s="51"/>
      <c r="G31" s="51"/>
      <c r="H31" s="51"/>
      <c r="I31" s="51">
        <v>1</v>
      </c>
      <c r="J31" s="51"/>
      <c r="K31" s="51"/>
      <c r="L31" s="51">
        <v>1</v>
      </c>
      <c r="M31" s="51"/>
      <c r="N31" s="51">
        <v>0</v>
      </c>
      <c r="O31" s="51"/>
      <c r="P31" s="51"/>
      <c r="Q31" s="51">
        <v>1</v>
      </c>
      <c r="R31" s="51">
        <v>25</v>
      </c>
      <c r="S31" s="51"/>
      <c r="T31" s="51"/>
      <c r="U31" s="51">
        <v>1</v>
      </c>
      <c r="V31" s="51"/>
      <c r="W31" s="51"/>
      <c r="X31" s="51">
        <f t="shared" si="11"/>
        <v>0</v>
      </c>
      <c r="Y31" s="51"/>
      <c r="Z31" s="51"/>
      <c r="AA31" s="51"/>
      <c r="AB31" s="51"/>
      <c r="AC31" s="56"/>
      <c r="AD31" s="56"/>
      <c r="AE31" s="56"/>
      <c r="AF31" s="56"/>
      <c r="AG31" s="56"/>
      <c r="AH31" s="56"/>
      <c r="AI31" s="56"/>
      <c r="AJ31" s="56"/>
      <c r="AK31" s="56">
        <v>0</v>
      </c>
      <c r="AL31" s="51">
        <f t="shared" si="12"/>
        <v>0</v>
      </c>
      <c r="AM31" s="56">
        <f t="shared" si="13"/>
        <v>0</v>
      </c>
      <c r="AN31" s="51">
        <f t="shared" si="5"/>
        <v>0</v>
      </c>
      <c r="AO31" s="54" t="e">
        <f t="shared" si="14"/>
        <v>#DIV/0!</v>
      </c>
      <c r="AP31" s="51"/>
      <c r="AQ31" s="26">
        <f t="shared" si="15"/>
        <v>0</v>
      </c>
      <c r="AR31" s="37">
        <f t="shared" si="1"/>
        <v>0</v>
      </c>
      <c r="AT31" s="23">
        <f t="shared" si="2"/>
        <v>0</v>
      </c>
    </row>
    <row r="32" spans="1:46" s="9" customFormat="1" ht="18.75" customHeight="1" hidden="1">
      <c r="A32" s="51"/>
      <c r="B32" s="52" t="s">
        <v>172</v>
      </c>
      <c r="C32" s="51"/>
      <c r="D32" s="51"/>
      <c r="E32" s="51">
        <v>1</v>
      </c>
      <c r="F32" s="51"/>
      <c r="G32" s="51"/>
      <c r="H32" s="51"/>
      <c r="I32" s="51">
        <v>1</v>
      </c>
      <c r="J32" s="51"/>
      <c r="K32" s="51"/>
      <c r="L32" s="51">
        <v>1</v>
      </c>
      <c r="M32" s="51"/>
      <c r="N32" s="51">
        <v>0</v>
      </c>
      <c r="O32" s="51"/>
      <c r="P32" s="51"/>
      <c r="Q32" s="51">
        <v>1</v>
      </c>
      <c r="R32" s="51">
        <v>31</v>
      </c>
      <c r="S32" s="51"/>
      <c r="T32" s="51"/>
      <c r="U32" s="51">
        <v>1</v>
      </c>
      <c r="V32" s="51"/>
      <c r="W32" s="51"/>
      <c r="X32" s="51">
        <f t="shared" si="11"/>
        <v>0</v>
      </c>
      <c r="Y32" s="51"/>
      <c r="Z32" s="51"/>
      <c r="AA32" s="51"/>
      <c r="AB32" s="51"/>
      <c r="AC32" s="56"/>
      <c r="AD32" s="56"/>
      <c r="AE32" s="56"/>
      <c r="AF32" s="56"/>
      <c r="AG32" s="56"/>
      <c r="AH32" s="56"/>
      <c r="AI32" s="56"/>
      <c r="AJ32" s="56"/>
      <c r="AK32" s="56">
        <v>0</v>
      </c>
      <c r="AL32" s="51">
        <f t="shared" si="12"/>
        <v>0</v>
      </c>
      <c r="AM32" s="56">
        <f t="shared" si="13"/>
        <v>0</v>
      </c>
      <c r="AN32" s="51">
        <f t="shared" si="5"/>
        <v>0</v>
      </c>
      <c r="AO32" s="54" t="e">
        <f t="shared" si="14"/>
        <v>#DIV/0!</v>
      </c>
      <c r="AP32" s="51"/>
      <c r="AQ32" s="26">
        <f t="shared" si="15"/>
        <v>0</v>
      </c>
      <c r="AR32" s="37">
        <f t="shared" si="1"/>
        <v>0</v>
      </c>
      <c r="AT32" s="23">
        <f t="shared" si="2"/>
        <v>0</v>
      </c>
    </row>
    <row r="33" spans="1:46" s="9" customFormat="1" ht="18.75" customHeight="1" hidden="1">
      <c r="A33" s="51"/>
      <c r="B33" s="52" t="s">
        <v>173</v>
      </c>
      <c r="C33" s="51"/>
      <c r="D33" s="51"/>
      <c r="E33" s="51">
        <v>1</v>
      </c>
      <c r="F33" s="51"/>
      <c r="G33" s="51"/>
      <c r="H33" s="51"/>
      <c r="I33" s="51">
        <v>1</v>
      </c>
      <c r="J33" s="51"/>
      <c r="K33" s="51"/>
      <c r="L33" s="51">
        <v>1</v>
      </c>
      <c r="M33" s="51"/>
      <c r="N33" s="51">
        <v>0</v>
      </c>
      <c r="O33" s="51"/>
      <c r="P33" s="51"/>
      <c r="Q33" s="51">
        <v>1</v>
      </c>
      <c r="R33" s="51">
        <v>30</v>
      </c>
      <c r="S33" s="51"/>
      <c r="T33" s="51"/>
      <c r="U33" s="51">
        <v>1</v>
      </c>
      <c r="V33" s="51"/>
      <c r="W33" s="51"/>
      <c r="X33" s="51">
        <f t="shared" si="11"/>
        <v>0</v>
      </c>
      <c r="Y33" s="51"/>
      <c r="Z33" s="51"/>
      <c r="AA33" s="51"/>
      <c r="AB33" s="51"/>
      <c r="AC33" s="56"/>
      <c r="AD33" s="56"/>
      <c r="AE33" s="56"/>
      <c r="AF33" s="56"/>
      <c r="AG33" s="56"/>
      <c r="AH33" s="56"/>
      <c r="AI33" s="56"/>
      <c r="AJ33" s="56"/>
      <c r="AK33" s="56">
        <v>0</v>
      </c>
      <c r="AL33" s="51">
        <f t="shared" si="12"/>
        <v>0</v>
      </c>
      <c r="AM33" s="56">
        <f t="shared" si="13"/>
        <v>0</v>
      </c>
      <c r="AN33" s="51">
        <f t="shared" si="5"/>
        <v>0</v>
      </c>
      <c r="AO33" s="54" t="e">
        <f t="shared" si="14"/>
        <v>#DIV/0!</v>
      </c>
      <c r="AP33" s="51"/>
      <c r="AQ33" s="26">
        <f t="shared" si="15"/>
        <v>0</v>
      </c>
      <c r="AR33" s="37">
        <f t="shared" si="1"/>
        <v>0</v>
      </c>
      <c r="AT33" s="23">
        <f t="shared" si="2"/>
        <v>0</v>
      </c>
    </row>
    <row r="34" spans="1:46" s="9" customFormat="1" ht="18.75" customHeight="1" hidden="1">
      <c r="A34" s="51"/>
      <c r="B34" s="52" t="s">
        <v>272</v>
      </c>
      <c r="C34" s="51"/>
      <c r="D34" s="51"/>
      <c r="E34" s="51">
        <v>1</v>
      </c>
      <c r="F34" s="51"/>
      <c r="G34" s="51"/>
      <c r="H34" s="51"/>
      <c r="I34" s="51">
        <v>1</v>
      </c>
      <c r="J34" s="51"/>
      <c r="K34" s="51"/>
      <c r="L34" s="51">
        <v>1</v>
      </c>
      <c r="M34" s="51"/>
      <c r="N34" s="51">
        <v>0</v>
      </c>
      <c r="O34" s="51"/>
      <c r="P34" s="51"/>
      <c r="Q34" s="51">
        <v>1</v>
      </c>
      <c r="R34" s="51">
        <v>11</v>
      </c>
      <c r="S34" s="51"/>
      <c r="T34" s="51"/>
      <c r="U34" s="51">
        <v>1</v>
      </c>
      <c r="V34" s="51"/>
      <c r="W34" s="51"/>
      <c r="X34" s="51">
        <f t="shared" si="11"/>
        <v>0</v>
      </c>
      <c r="Y34" s="51"/>
      <c r="Z34" s="51"/>
      <c r="AA34" s="51"/>
      <c r="AB34" s="51"/>
      <c r="AC34" s="56"/>
      <c r="AD34" s="56"/>
      <c r="AE34" s="56"/>
      <c r="AF34" s="56"/>
      <c r="AG34" s="56"/>
      <c r="AH34" s="56"/>
      <c r="AI34" s="56"/>
      <c r="AJ34" s="56"/>
      <c r="AK34" s="56">
        <v>0</v>
      </c>
      <c r="AL34" s="51">
        <f t="shared" si="12"/>
        <v>0</v>
      </c>
      <c r="AM34" s="56">
        <f t="shared" si="13"/>
        <v>0</v>
      </c>
      <c r="AN34" s="51">
        <f t="shared" si="5"/>
        <v>0</v>
      </c>
      <c r="AO34" s="54" t="e">
        <f t="shared" si="14"/>
        <v>#DIV/0!</v>
      </c>
      <c r="AP34" s="51"/>
      <c r="AQ34" s="26">
        <f t="shared" si="15"/>
        <v>0</v>
      </c>
      <c r="AR34" s="37">
        <f t="shared" si="1"/>
        <v>0</v>
      </c>
      <c r="AT34" s="23">
        <f t="shared" si="2"/>
        <v>0</v>
      </c>
    </row>
    <row r="35" spans="1:46" s="9" customFormat="1" ht="18.75" customHeight="1" hidden="1">
      <c r="A35" s="51"/>
      <c r="B35" s="52" t="s">
        <v>144</v>
      </c>
      <c r="C35" s="51"/>
      <c r="D35" s="51"/>
      <c r="E35" s="51">
        <v>1</v>
      </c>
      <c r="F35" s="51"/>
      <c r="G35" s="51"/>
      <c r="H35" s="51"/>
      <c r="I35" s="51">
        <v>1</v>
      </c>
      <c r="J35" s="51"/>
      <c r="K35" s="51"/>
      <c r="L35" s="51">
        <v>0</v>
      </c>
      <c r="M35" s="51"/>
      <c r="N35" s="51">
        <v>0</v>
      </c>
      <c r="O35" s="51"/>
      <c r="P35" s="51"/>
      <c r="Q35" s="51">
        <v>1</v>
      </c>
      <c r="R35" s="51">
        <v>65</v>
      </c>
      <c r="S35" s="51"/>
      <c r="T35" s="51"/>
      <c r="U35" s="51">
        <v>0</v>
      </c>
      <c r="V35" s="51"/>
      <c r="W35" s="51"/>
      <c r="X35" s="51">
        <f t="shared" si="11"/>
        <v>0</v>
      </c>
      <c r="Y35" s="51"/>
      <c r="Z35" s="51"/>
      <c r="AA35" s="51"/>
      <c r="AB35" s="51"/>
      <c r="AC35" s="56"/>
      <c r="AD35" s="56"/>
      <c r="AE35" s="56"/>
      <c r="AF35" s="56"/>
      <c r="AG35" s="56"/>
      <c r="AH35" s="56"/>
      <c r="AI35" s="56"/>
      <c r="AJ35" s="56"/>
      <c r="AK35" s="56">
        <v>0</v>
      </c>
      <c r="AL35" s="51">
        <f t="shared" si="12"/>
        <v>0</v>
      </c>
      <c r="AM35" s="56">
        <f t="shared" si="13"/>
        <v>0</v>
      </c>
      <c r="AN35" s="51">
        <f t="shared" si="5"/>
        <v>0</v>
      </c>
      <c r="AO35" s="54" t="e">
        <f t="shared" si="14"/>
        <v>#DIV/0!</v>
      </c>
      <c r="AP35" s="51"/>
      <c r="AQ35" s="26">
        <f t="shared" si="15"/>
        <v>0</v>
      </c>
      <c r="AR35" s="37">
        <f t="shared" si="1"/>
        <v>0</v>
      </c>
      <c r="AT35" s="23">
        <f t="shared" si="2"/>
        <v>0</v>
      </c>
    </row>
    <row r="36" spans="1:46" s="9" customFormat="1" ht="18.75" customHeight="1" hidden="1">
      <c r="A36" s="51"/>
      <c r="B36" s="52" t="s">
        <v>145</v>
      </c>
      <c r="C36" s="51"/>
      <c r="D36" s="51"/>
      <c r="E36" s="51">
        <v>1</v>
      </c>
      <c r="F36" s="51"/>
      <c r="G36" s="51"/>
      <c r="H36" s="51"/>
      <c r="I36" s="51">
        <v>1</v>
      </c>
      <c r="J36" s="51"/>
      <c r="K36" s="51"/>
      <c r="L36" s="51">
        <v>1</v>
      </c>
      <c r="M36" s="51"/>
      <c r="N36" s="51">
        <v>0</v>
      </c>
      <c r="O36" s="51"/>
      <c r="P36" s="51"/>
      <c r="Q36" s="51">
        <v>1</v>
      </c>
      <c r="R36" s="51">
        <v>46</v>
      </c>
      <c r="S36" s="59"/>
      <c r="T36" s="51"/>
      <c r="U36" s="51">
        <v>1</v>
      </c>
      <c r="V36" s="51"/>
      <c r="W36" s="59"/>
      <c r="X36" s="51">
        <f t="shared" si="11"/>
        <v>0</v>
      </c>
      <c r="Y36" s="59"/>
      <c r="Z36" s="51"/>
      <c r="AA36" s="51"/>
      <c r="AB36" s="51"/>
      <c r="AC36" s="56"/>
      <c r="AD36" s="56"/>
      <c r="AE36" s="56"/>
      <c r="AF36" s="56"/>
      <c r="AG36" s="56"/>
      <c r="AH36" s="56"/>
      <c r="AI36" s="56"/>
      <c r="AJ36" s="56"/>
      <c r="AK36" s="56">
        <v>0</v>
      </c>
      <c r="AL36" s="51">
        <f t="shared" si="12"/>
        <v>0</v>
      </c>
      <c r="AM36" s="56">
        <f t="shared" si="13"/>
        <v>0</v>
      </c>
      <c r="AN36" s="51">
        <f t="shared" si="5"/>
        <v>0</v>
      </c>
      <c r="AO36" s="54" t="e">
        <f t="shared" si="14"/>
        <v>#DIV/0!</v>
      </c>
      <c r="AP36" s="51"/>
      <c r="AQ36" s="26">
        <f t="shared" si="15"/>
        <v>0</v>
      </c>
      <c r="AR36" s="37">
        <f t="shared" si="1"/>
        <v>0</v>
      </c>
      <c r="AT36" s="23">
        <f t="shared" si="2"/>
        <v>0</v>
      </c>
    </row>
    <row r="37" spans="1:46" s="9" customFormat="1" ht="18.75" customHeight="1" hidden="1">
      <c r="A37" s="51"/>
      <c r="B37" s="52" t="s">
        <v>146</v>
      </c>
      <c r="C37" s="51"/>
      <c r="D37" s="51"/>
      <c r="E37" s="51">
        <v>1</v>
      </c>
      <c r="F37" s="51"/>
      <c r="G37" s="51"/>
      <c r="H37" s="51"/>
      <c r="I37" s="51">
        <v>1</v>
      </c>
      <c r="J37" s="51"/>
      <c r="K37" s="51"/>
      <c r="L37" s="51">
        <v>1</v>
      </c>
      <c r="M37" s="51"/>
      <c r="N37" s="51">
        <v>0</v>
      </c>
      <c r="O37" s="51"/>
      <c r="P37" s="51"/>
      <c r="Q37" s="51">
        <v>1</v>
      </c>
      <c r="R37" s="51">
        <v>38</v>
      </c>
      <c r="S37" s="51"/>
      <c r="T37" s="51"/>
      <c r="U37" s="51">
        <v>1</v>
      </c>
      <c r="V37" s="51"/>
      <c r="W37" s="51"/>
      <c r="X37" s="51">
        <f t="shared" si="11"/>
        <v>0</v>
      </c>
      <c r="Y37" s="51"/>
      <c r="Z37" s="51"/>
      <c r="AA37" s="51"/>
      <c r="AB37" s="51"/>
      <c r="AC37" s="56"/>
      <c r="AD37" s="56"/>
      <c r="AE37" s="56"/>
      <c r="AF37" s="56"/>
      <c r="AG37" s="56"/>
      <c r="AH37" s="56"/>
      <c r="AI37" s="56"/>
      <c r="AJ37" s="56"/>
      <c r="AK37" s="56">
        <v>0</v>
      </c>
      <c r="AL37" s="51">
        <f t="shared" si="12"/>
        <v>0</v>
      </c>
      <c r="AM37" s="56">
        <f t="shared" si="13"/>
        <v>0</v>
      </c>
      <c r="AN37" s="51">
        <f t="shared" si="5"/>
        <v>0</v>
      </c>
      <c r="AO37" s="54" t="e">
        <f t="shared" si="14"/>
        <v>#DIV/0!</v>
      </c>
      <c r="AP37" s="51"/>
      <c r="AQ37" s="26">
        <f t="shared" si="15"/>
        <v>0</v>
      </c>
      <c r="AR37" s="37">
        <f t="shared" si="1"/>
        <v>0</v>
      </c>
      <c r="AT37" s="23">
        <f t="shared" si="2"/>
        <v>0</v>
      </c>
    </row>
    <row r="38" spans="1:46" s="9" customFormat="1" ht="18.75" customHeight="1" hidden="1">
      <c r="A38" s="51"/>
      <c r="B38" s="52" t="s">
        <v>147</v>
      </c>
      <c r="C38" s="51"/>
      <c r="D38" s="51"/>
      <c r="E38" s="51">
        <v>1</v>
      </c>
      <c r="F38" s="51"/>
      <c r="G38" s="51"/>
      <c r="H38" s="51"/>
      <c r="I38" s="51">
        <v>1</v>
      </c>
      <c r="J38" s="51"/>
      <c r="K38" s="51"/>
      <c r="L38" s="51">
        <v>1</v>
      </c>
      <c r="M38" s="51"/>
      <c r="N38" s="51">
        <v>0</v>
      </c>
      <c r="O38" s="51"/>
      <c r="P38" s="51"/>
      <c r="Q38" s="51">
        <v>1</v>
      </c>
      <c r="R38" s="51">
        <v>46</v>
      </c>
      <c r="S38" s="51"/>
      <c r="T38" s="51"/>
      <c r="U38" s="51">
        <v>1</v>
      </c>
      <c r="V38" s="51"/>
      <c r="W38" s="51"/>
      <c r="X38" s="51">
        <f t="shared" si="11"/>
        <v>0</v>
      </c>
      <c r="Y38" s="51"/>
      <c r="Z38" s="51"/>
      <c r="AA38" s="51"/>
      <c r="AB38" s="51"/>
      <c r="AC38" s="56"/>
      <c r="AD38" s="56"/>
      <c r="AE38" s="56"/>
      <c r="AF38" s="56"/>
      <c r="AG38" s="56"/>
      <c r="AH38" s="56"/>
      <c r="AI38" s="56"/>
      <c r="AJ38" s="56"/>
      <c r="AK38" s="56">
        <v>0</v>
      </c>
      <c r="AL38" s="51">
        <f t="shared" si="12"/>
        <v>0</v>
      </c>
      <c r="AM38" s="56">
        <f t="shared" si="13"/>
        <v>0</v>
      </c>
      <c r="AN38" s="51">
        <f t="shared" si="5"/>
        <v>0</v>
      </c>
      <c r="AO38" s="54" t="e">
        <f t="shared" si="14"/>
        <v>#DIV/0!</v>
      </c>
      <c r="AP38" s="51"/>
      <c r="AQ38" s="26">
        <f t="shared" si="15"/>
        <v>0</v>
      </c>
      <c r="AR38" s="37">
        <f t="shared" si="1"/>
        <v>0</v>
      </c>
      <c r="AT38" s="23">
        <f t="shared" si="2"/>
        <v>0</v>
      </c>
    </row>
    <row r="39" spans="1:46" s="9" customFormat="1" ht="18.75" customHeight="1" hidden="1">
      <c r="A39" s="51"/>
      <c r="B39" s="52" t="s">
        <v>148</v>
      </c>
      <c r="C39" s="51"/>
      <c r="D39" s="51"/>
      <c r="E39" s="51">
        <v>1</v>
      </c>
      <c r="F39" s="51"/>
      <c r="G39" s="51"/>
      <c r="H39" s="51"/>
      <c r="I39" s="51">
        <v>1</v>
      </c>
      <c r="J39" s="51"/>
      <c r="K39" s="51"/>
      <c r="L39" s="51">
        <v>1</v>
      </c>
      <c r="M39" s="51"/>
      <c r="N39" s="51">
        <v>0</v>
      </c>
      <c r="O39" s="51"/>
      <c r="P39" s="51"/>
      <c r="Q39" s="51">
        <v>1</v>
      </c>
      <c r="R39" s="51">
        <v>40</v>
      </c>
      <c r="S39" s="51"/>
      <c r="T39" s="51"/>
      <c r="U39" s="51">
        <v>1</v>
      </c>
      <c r="V39" s="51"/>
      <c r="W39" s="51"/>
      <c r="X39" s="51">
        <f t="shared" si="11"/>
        <v>0</v>
      </c>
      <c r="Y39" s="51"/>
      <c r="Z39" s="51"/>
      <c r="AA39" s="51"/>
      <c r="AB39" s="51"/>
      <c r="AC39" s="56"/>
      <c r="AD39" s="56"/>
      <c r="AE39" s="56"/>
      <c r="AF39" s="56"/>
      <c r="AG39" s="56"/>
      <c r="AH39" s="56"/>
      <c r="AI39" s="56"/>
      <c r="AJ39" s="56"/>
      <c r="AK39" s="56">
        <v>0</v>
      </c>
      <c r="AL39" s="51">
        <f t="shared" si="12"/>
        <v>0</v>
      </c>
      <c r="AM39" s="56">
        <f t="shared" si="13"/>
        <v>0</v>
      </c>
      <c r="AN39" s="51">
        <f t="shared" si="5"/>
        <v>0</v>
      </c>
      <c r="AO39" s="54" t="e">
        <f t="shared" si="14"/>
        <v>#DIV/0!</v>
      </c>
      <c r="AP39" s="51"/>
      <c r="AQ39" s="26">
        <f t="shared" si="15"/>
        <v>0</v>
      </c>
      <c r="AR39" s="37">
        <f t="shared" si="1"/>
        <v>0</v>
      </c>
      <c r="AT39" s="23">
        <f t="shared" si="2"/>
        <v>0</v>
      </c>
    </row>
    <row r="40" spans="1:46" s="9" customFormat="1" ht="18.75" customHeight="1" hidden="1">
      <c r="A40" s="51"/>
      <c r="B40" s="52" t="s">
        <v>149</v>
      </c>
      <c r="C40" s="51"/>
      <c r="D40" s="51"/>
      <c r="E40" s="51">
        <v>1</v>
      </c>
      <c r="F40" s="51"/>
      <c r="G40" s="51"/>
      <c r="H40" s="51"/>
      <c r="I40" s="51">
        <v>1</v>
      </c>
      <c r="J40" s="51"/>
      <c r="K40" s="51"/>
      <c r="L40" s="51">
        <v>1</v>
      </c>
      <c r="M40" s="51"/>
      <c r="N40" s="51">
        <v>0</v>
      </c>
      <c r="O40" s="51"/>
      <c r="P40" s="51"/>
      <c r="Q40" s="51">
        <v>1</v>
      </c>
      <c r="R40" s="51">
        <v>41</v>
      </c>
      <c r="S40" s="51"/>
      <c r="T40" s="51"/>
      <c r="U40" s="51">
        <v>1</v>
      </c>
      <c r="V40" s="51"/>
      <c r="W40" s="51"/>
      <c r="X40" s="51">
        <f t="shared" si="11"/>
        <v>0</v>
      </c>
      <c r="Y40" s="51"/>
      <c r="Z40" s="51"/>
      <c r="AA40" s="51"/>
      <c r="AB40" s="51"/>
      <c r="AC40" s="56"/>
      <c r="AD40" s="56"/>
      <c r="AE40" s="56"/>
      <c r="AF40" s="56"/>
      <c r="AG40" s="56"/>
      <c r="AH40" s="56"/>
      <c r="AI40" s="56"/>
      <c r="AJ40" s="56"/>
      <c r="AK40" s="56">
        <v>0</v>
      </c>
      <c r="AL40" s="51">
        <f t="shared" si="12"/>
        <v>0</v>
      </c>
      <c r="AM40" s="56">
        <f t="shared" si="13"/>
        <v>0</v>
      </c>
      <c r="AN40" s="51">
        <f t="shared" si="5"/>
        <v>0</v>
      </c>
      <c r="AO40" s="54" t="e">
        <f t="shared" si="14"/>
        <v>#DIV/0!</v>
      </c>
      <c r="AP40" s="51"/>
      <c r="AQ40" s="26">
        <f t="shared" si="15"/>
        <v>0</v>
      </c>
      <c r="AR40" s="37">
        <f t="shared" si="1"/>
        <v>0</v>
      </c>
      <c r="AT40" s="23">
        <f t="shared" si="2"/>
        <v>0</v>
      </c>
    </row>
    <row r="41" spans="1:46" s="9" customFormat="1" ht="18.75" customHeight="1" hidden="1">
      <c r="A41" s="51"/>
      <c r="B41" s="52" t="s">
        <v>150</v>
      </c>
      <c r="C41" s="51"/>
      <c r="D41" s="51"/>
      <c r="E41" s="51">
        <v>1</v>
      </c>
      <c r="F41" s="51"/>
      <c r="G41" s="51"/>
      <c r="H41" s="51"/>
      <c r="I41" s="51">
        <v>1</v>
      </c>
      <c r="J41" s="51"/>
      <c r="K41" s="51"/>
      <c r="L41" s="51">
        <v>1</v>
      </c>
      <c r="M41" s="51"/>
      <c r="N41" s="51">
        <v>0</v>
      </c>
      <c r="O41" s="51"/>
      <c r="P41" s="51"/>
      <c r="Q41" s="51">
        <v>1</v>
      </c>
      <c r="R41" s="51">
        <v>40</v>
      </c>
      <c r="S41" s="51"/>
      <c r="T41" s="51"/>
      <c r="U41" s="51">
        <v>1</v>
      </c>
      <c r="V41" s="51"/>
      <c r="W41" s="51"/>
      <c r="X41" s="51">
        <f t="shared" si="11"/>
        <v>0</v>
      </c>
      <c r="Y41" s="51"/>
      <c r="Z41" s="51"/>
      <c r="AA41" s="51"/>
      <c r="AB41" s="51"/>
      <c r="AC41" s="56"/>
      <c r="AD41" s="56"/>
      <c r="AE41" s="56"/>
      <c r="AF41" s="56"/>
      <c r="AG41" s="56"/>
      <c r="AH41" s="56"/>
      <c r="AI41" s="56"/>
      <c r="AJ41" s="56"/>
      <c r="AK41" s="56">
        <v>0</v>
      </c>
      <c r="AL41" s="51">
        <f t="shared" si="12"/>
        <v>0</v>
      </c>
      <c r="AM41" s="56">
        <f t="shared" si="13"/>
        <v>0</v>
      </c>
      <c r="AN41" s="51">
        <f t="shared" si="5"/>
        <v>0</v>
      </c>
      <c r="AO41" s="54" t="e">
        <f t="shared" si="14"/>
        <v>#DIV/0!</v>
      </c>
      <c r="AP41" s="51"/>
      <c r="AQ41" s="26">
        <f t="shared" si="15"/>
        <v>0</v>
      </c>
      <c r="AR41" s="37">
        <f t="shared" si="1"/>
        <v>0</v>
      </c>
      <c r="AT41" s="23">
        <f t="shared" si="2"/>
        <v>0</v>
      </c>
    </row>
    <row r="42" spans="1:46" s="9" customFormat="1" ht="18.75" customHeight="1" hidden="1">
      <c r="A42" s="51"/>
      <c r="B42" s="52" t="s">
        <v>151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>
        <v>0</v>
      </c>
      <c r="O42" s="51"/>
      <c r="P42" s="51"/>
      <c r="Q42" s="51"/>
      <c r="R42" s="51"/>
      <c r="S42" s="51"/>
      <c r="T42" s="51"/>
      <c r="U42" s="51"/>
      <c r="V42" s="51"/>
      <c r="W42" s="51"/>
      <c r="X42" s="51">
        <f t="shared" si="11"/>
        <v>0</v>
      </c>
      <c r="Y42" s="51"/>
      <c r="Z42" s="51"/>
      <c r="AA42" s="51"/>
      <c r="AB42" s="51"/>
      <c r="AC42" s="56"/>
      <c r="AD42" s="56"/>
      <c r="AE42" s="56"/>
      <c r="AF42" s="56"/>
      <c r="AG42" s="56"/>
      <c r="AH42" s="56"/>
      <c r="AI42" s="56"/>
      <c r="AJ42" s="56"/>
      <c r="AK42" s="56">
        <v>0</v>
      </c>
      <c r="AL42" s="51">
        <f t="shared" si="12"/>
        <v>0</v>
      </c>
      <c r="AM42" s="56">
        <f t="shared" si="13"/>
        <v>0</v>
      </c>
      <c r="AN42" s="51">
        <f t="shared" si="5"/>
        <v>0</v>
      </c>
      <c r="AO42" s="54" t="e">
        <f t="shared" si="14"/>
        <v>#DIV/0!</v>
      </c>
      <c r="AP42" s="51"/>
      <c r="AQ42" s="26">
        <f t="shared" si="15"/>
        <v>0</v>
      </c>
      <c r="AR42" s="37">
        <f t="shared" si="1"/>
        <v>0</v>
      </c>
      <c r="AT42" s="23">
        <f t="shared" si="2"/>
        <v>0</v>
      </c>
    </row>
    <row r="43" spans="1:46" s="9" customFormat="1" ht="18.75" customHeight="1" hidden="1">
      <c r="A43" s="51"/>
      <c r="B43" s="52" t="s">
        <v>152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>
        <v>0</v>
      </c>
      <c r="O43" s="51"/>
      <c r="P43" s="51"/>
      <c r="Q43" s="51"/>
      <c r="R43" s="51"/>
      <c r="S43" s="59"/>
      <c r="T43" s="51"/>
      <c r="U43" s="51"/>
      <c r="V43" s="51"/>
      <c r="W43" s="59"/>
      <c r="X43" s="51">
        <f t="shared" si="11"/>
        <v>0</v>
      </c>
      <c r="Y43" s="59"/>
      <c r="Z43" s="51"/>
      <c r="AA43" s="51"/>
      <c r="AB43" s="51"/>
      <c r="AC43" s="56"/>
      <c r="AD43" s="56"/>
      <c r="AE43" s="56"/>
      <c r="AF43" s="56"/>
      <c r="AG43" s="56"/>
      <c r="AH43" s="56"/>
      <c r="AI43" s="56"/>
      <c r="AJ43" s="56"/>
      <c r="AK43" s="56">
        <v>0</v>
      </c>
      <c r="AL43" s="51">
        <f t="shared" si="12"/>
        <v>0</v>
      </c>
      <c r="AM43" s="56">
        <f t="shared" si="13"/>
        <v>0</v>
      </c>
      <c r="AN43" s="51">
        <f t="shared" si="5"/>
        <v>0</v>
      </c>
      <c r="AO43" s="54" t="e">
        <f t="shared" si="14"/>
        <v>#DIV/0!</v>
      </c>
      <c r="AP43" s="51"/>
      <c r="AQ43" s="26">
        <f t="shared" si="15"/>
        <v>0</v>
      </c>
      <c r="AR43" s="37">
        <f t="shared" si="1"/>
        <v>0</v>
      </c>
      <c r="AT43" s="23">
        <f t="shared" si="2"/>
        <v>0</v>
      </c>
    </row>
    <row r="44" spans="1:46" ht="18.75" customHeight="1" hidden="1">
      <c r="A44" s="51">
        <v>3</v>
      </c>
      <c r="B44" s="52" t="s">
        <v>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>
        <v>0</v>
      </c>
      <c r="O44" s="51"/>
      <c r="P44" s="51"/>
      <c r="Q44" s="51"/>
      <c r="R44" s="51"/>
      <c r="S44" s="51"/>
      <c r="T44" s="51"/>
      <c r="U44" s="51"/>
      <c r="V44" s="51"/>
      <c r="W44" s="51"/>
      <c r="X44" s="51">
        <f t="shared" si="11"/>
        <v>0</v>
      </c>
      <c r="Y44" s="51"/>
      <c r="Z44" s="51"/>
      <c r="AA44" s="51"/>
      <c r="AB44" s="51"/>
      <c r="AC44" s="56"/>
      <c r="AD44" s="56"/>
      <c r="AE44" s="56"/>
      <c r="AF44" s="56"/>
      <c r="AG44" s="56"/>
      <c r="AH44" s="56"/>
      <c r="AI44" s="56"/>
      <c r="AJ44" s="56"/>
      <c r="AK44" s="56">
        <v>0</v>
      </c>
      <c r="AL44" s="51">
        <f t="shared" si="12"/>
        <v>0</v>
      </c>
      <c r="AM44" s="56">
        <f t="shared" si="13"/>
        <v>0</v>
      </c>
      <c r="AN44" s="51">
        <f t="shared" si="5"/>
        <v>0</v>
      </c>
      <c r="AO44" s="54" t="e">
        <f t="shared" si="14"/>
        <v>#DIV/0!</v>
      </c>
      <c r="AP44" s="51"/>
      <c r="AQ44" s="26">
        <f t="shared" si="15"/>
        <v>0</v>
      </c>
      <c r="AR44" s="37">
        <f t="shared" si="1"/>
        <v>0</v>
      </c>
      <c r="AT44" s="23">
        <f t="shared" si="2"/>
        <v>0</v>
      </c>
    </row>
    <row r="45" spans="1:46" s="9" customFormat="1" ht="18.75" customHeight="1" hidden="1">
      <c r="A45" s="51"/>
      <c r="B45" s="52" t="s">
        <v>153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>
        <v>0</v>
      </c>
      <c r="O45" s="51"/>
      <c r="P45" s="51"/>
      <c r="Q45" s="51"/>
      <c r="R45" s="51"/>
      <c r="S45" s="51"/>
      <c r="T45" s="51"/>
      <c r="U45" s="51"/>
      <c r="V45" s="51"/>
      <c r="W45" s="51"/>
      <c r="X45" s="51">
        <f t="shared" si="11"/>
        <v>0</v>
      </c>
      <c r="Y45" s="51"/>
      <c r="Z45" s="51"/>
      <c r="AA45" s="51"/>
      <c r="AB45" s="51"/>
      <c r="AC45" s="56"/>
      <c r="AD45" s="56"/>
      <c r="AE45" s="56"/>
      <c r="AF45" s="56"/>
      <c r="AG45" s="56"/>
      <c r="AH45" s="56"/>
      <c r="AI45" s="56"/>
      <c r="AJ45" s="56"/>
      <c r="AK45" s="56">
        <v>0</v>
      </c>
      <c r="AL45" s="51">
        <f t="shared" si="12"/>
        <v>0</v>
      </c>
      <c r="AM45" s="56">
        <f t="shared" si="13"/>
        <v>0</v>
      </c>
      <c r="AN45" s="51">
        <f t="shared" si="5"/>
        <v>0</v>
      </c>
      <c r="AO45" s="54" t="e">
        <f t="shared" si="14"/>
        <v>#DIV/0!</v>
      </c>
      <c r="AP45" s="51"/>
      <c r="AQ45" s="26">
        <f t="shared" si="15"/>
        <v>0</v>
      </c>
      <c r="AR45" s="37">
        <f t="shared" si="1"/>
        <v>0</v>
      </c>
      <c r="AT45" s="23">
        <f t="shared" si="2"/>
        <v>0</v>
      </c>
    </row>
    <row r="46" spans="1:46" s="9" customFormat="1" ht="18.75" customHeight="1" hidden="1">
      <c r="A46" s="51"/>
      <c r="B46" s="52" t="s">
        <v>154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>
        <v>0</v>
      </c>
      <c r="O46" s="51"/>
      <c r="P46" s="51"/>
      <c r="Q46" s="51"/>
      <c r="R46" s="51"/>
      <c r="S46" s="51"/>
      <c r="T46" s="51"/>
      <c r="U46" s="51"/>
      <c r="V46" s="51"/>
      <c r="W46" s="51"/>
      <c r="X46" s="51">
        <f t="shared" si="11"/>
        <v>0</v>
      </c>
      <c r="Y46" s="51"/>
      <c r="Z46" s="51"/>
      <c r="AA46" s="51"/>
      <c r="AB46" s="51"/>
      <c r="AC46" s="56"/>
      <c r="AD46" s="56"/>
      <c r="AE46" s="56"/>
      <c r="AF46" s="56"/>
      <c r="AG46" s="56"/>
      <c r="AH46" s="56"/>
      <c r="AI46" s="56"/>
      <c r="AJ46" s="56"/>
      <c r="AK46" s="56">
        <v>0</v>
      </c>
      <c r="AL46" s="51">
        <f t="shared" si="12"/>
        <v>0</v>
      </c>
      <c r="AM46" s="56">
        <f t="shared" si="13"/>
        <v>0</v>
      </c>
      <c r="AN46" s="51">
        <f t="shared" si="5"/>
        <v>0</v>
      </c>
      <c r="AO46" s="54" t="e">
        <f t="shared" si="14"/>
        <v>#DIV/0!</v>
      </c>
      <c r="AP46" s="51"/>
      <c r="AQ46" s="26">
        <f t="shared" si="15"/>
        <v>0</v>
      </c>
      <c r="AR46" s="37">
        <f t="shared" si="1"/>
        <v>0</v>
      </c>
      <c r="AT46" s="23">
        <f t="shared" si="2"/>
        <v>0</v>
      </c>
    </row>
    <row r="47" spans="1:46" s="9" customFormat="1" ht="18.75" customHeight="1" hidden="1">
      <c r="A47" s="51"/>
      <c r="B47" s="52" t="s">
        <v>155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>
        <v>0</v>
      </c>
      <c r="O47" s="51"/>
      <c r="P47" s="51"/>
      <c r="Q47" s="51"/>
      <c r="R47" s="51"/>
      <c r="S47" s="51"/>
      <c r="T47" s="51"/>
      <c r="U47" s="51"/>
      <c r="V47" s="51"/>
      <c r="W47" s="51"/>
      <c r="X47" s="51">
        <f t="shared" si="11"/>
        <v>0</v>
      </c>
      <c r="Y47" s="51"/>
      <c r="Z47" s="51"/>
      <c r="AA47" s="51"/>
      <c r="AB47" s="51"/>
      <c r="AC47" s="56"/>
      <c r="AD47" s="56"/>
      <c r="AE47" s="56"/>
      <c r="AF47" s="56"/>
      <c r="AG47" s="56"/>
      <c r="AH47" s="56"/>
      <c r="AI47" s="56"/>
      <c r="AJ47" s="56"/>
      <c r="AK47" s="56">
        <v>0</v>
      </c>
      <c r="AL47" s="51">
        <f t="shared" si="12"/>
        <v>0</v>
      </c>
      <c r="AM47" s="56">
        <f t="shared" si="13"/>
        <v>0</v>
      </c>
      <c r="AN47" s="51">
        <f t="shared" si="5"/>
        <v>0</v>
      </c>
      <c r="AO47" s="54" t="e">
        <f t="shared" si="14"/>
        <v>#DIV/0!</v>
      </c>
      <c r="AP47" s="51"/>
      <c r="AQ47" s="26">
        <f t="shared" si="15"/>
        <v>0</v>
      </c>
      <c r="AR47" s="37">
        <f t="shared" si="1"/>
        <v>0</v>
      </c>
      <c r="AT47" s="23">
        <f t="shared" si="2"/>
        <v>0</v>
      </c>
    </row>
    <row r="48" spans="1:46" s="9" customFormat="1" ht="18.75" customHeight="1" hidden="1">
      <c r="A48" s="51"/>
      <c r="B48" s="52" t="s">
        <v>156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>
        <v>0</v>
      </c>
      <c r="O48" s="51"/>
      <c r="P48" s="51"/>
      <c r="Q48" s="51"/>
      <c r="R48" s="51"/>
      <c r="S48" s="51"/>
      <c r="T48" s="51"/>
      <c r="U48" s="51"/>
      <c r="V48" s="51"/>
      <c r="W48" s="51"/>
      <c r="X48" s="51">
        <f t="shared" si="11"/>
        <v>0</v>
      </c>
      <c r="Y48" s="51"/>
      <c r="Z48" s="51"/>
      <c r="AA48" s="51"/>
      <c r="AB48" s="51"/>
      <c r="AC48" s="56"/>
      <c r="AD48" s="56"/>
      <c r="AE48" s="56"/>
      <c r="AF48" s="56"/>
      <c r="AG48" s="56"/>
      <c r="AH48" s="56"/>
      <c r="AI48" s="56"/>
      <c r="AJ48" s="56"/>
      <c r="AK48" s="56">
        <v>0</v>
      </c>
      <c r="AL48" s="51">
        <f t="shared" si="12"/>
        <v>0</v>
      </c>
      <c r="AM48" s="56">
        <f t="shared" si="13"/>
        <v>0</v>
      </c>
      <c r="AN48" s="51">
        <f t="shared" si="5"/>
        <v>0</v>
      </c>
      <c r="AO48" s="54" t="e">
        <f t="shared" si="14"/>
        <v>#DIV/0!</v>
      </c>
      <c r="AP48" s="51"/>
      <c r="AQ48" s="26">
        <f t="shared" si="15"/>
        <v>0</v>
      </c>
      <c r="AR48" s="37">
        <f t="shared" si="1"/>
        <v>0</v>
      </c>
      <c r="AT48" s="23">
        <f t="shared" si="2"/>
        <v>0</v>
      </c>
    </row>
    <row r="49" spans="1:46" s="28" customFormat="1" ht="33" customHeight="1">
      <c r="A49" s="51">
        <v>2</v>
      </c>
      <c r="B49" s="52" t="s">
        <v>571</v>
      </c>
      <c r="C49" s="51"/>
      <c r="D49" s="51">
        <v>2</v>
      </c>
      <c r="E49" s="51">
        <v>0</v>
      </c>
      <c r="F49" s="51"/>
      <c r="G49" s="51"/>
      <c r="H49" s="51">
        <v>2</v>
      </c>
      <c r="I49" s="51">
        <v>0</v>
      </c>
      <c r="J49" s="51"/>
      <c r="K49" s="51">
        <v>2</v>
      </c>
      <c r="L49" s="51">
        <v>0</v>
      </c>
      <c r="M49" s="51">
        <v>2</v>
      </c>
      <c r="N49" s="51">
        <v>0</v>
      </c>
      <c r="O49" s="54">
        <f>N49/M49*100</f>
        <v>0</v>
      </c>
      <c r="P49" s="51">
        <v>2</v>
      </c>
      <c r="Q49" s="51">
        <v>0</v>
      </c>
      <c r="R49" s="51">
        <v>2</v>
      </c>
      <c r="S49" s="51">
        <v>0</v>
      </c>
      <c r="T49" s="51">
        <v>2</v>
      </c>
      <c r="U49" s="51">
        <v>0</v>
      </c>
      <c r="V49" s="51">
        <v>2</v>
      </c>
      <c r="W49" s="51">
        <v>0</v>
      </c>
      <c r="X49" s="51">
        <f t="shared" si="11"/>
        <v>0</v>
      </c>
      <c r="Y49" s="51" t="s">
        <v>537</v>
      </c>
      <c r="Z49" s="51" t="s">
        <v>537</v>
      </c>
      <c r="AA49" s="51" t="s">
        <v>537</v>
      </c>
      <c r="AB49" s="51" t="s">
        <v>537</v>
      </c>
      <c r="AC49" s="51" t="s">
        <v>537</v>
      </c>
      <c r="AD49" s="51" t="s">
        <v>537</v>
      </c>
      <c r="AE49" s="51" t="s">
        <v>537</v>
      </c>
      <c r="AF49" s="51" t="s">
        <v>537</v>
      </c>
      <c r="AG49" s="51"/>
      <c r="AH49" s="51"/>
      <c r="AI49" s="51"/>
      <c r="AJ49" s="51"/>
      <c r="AK49" s="56">
        <v>0</v>
      </c>
      <c r="AL49" s="51">
        <f t="shared" si="12"/>
        <v>2</v>
      </c>
      <c r="AM49" s="56">
        <f t="shared" si="13"/>
        <v>0</v>
      </c>
      <c r="AN49" s="51">
        <f t="shared" si="5"/>
        <v>0</v>
      </c>
      <c r="AO49" s="54">
        <f t="shared" si="14"/>
        <v>0</v>
      </c>
      <c r="AP49" s="51"/>
      <c r="AQ49" s="26">
        <f t="shared" si="15"/>
        <v>0</v>
      </c>
      <c r="AR49" s="37">
        <f t="shared" si="1"/>
        <v>0</v>
      </c>
      <c r="AT49" s="23">
        <f t="shared" si="2"/>
        <v>0</v>
      </c>
    </row>
    <row r="50" spans="1:46" s="106" customFormat="1" ht="53.25" customHeight="1">
      <c r="A50" s="97" t="s">
        <v>13</v>
      </c>
      <c r="B50" s="102" t="s">
        <v>252</v>
      </c>
      <c r="C50" s="97"/>
      <c r="D50" s="97">
        <f aca="true" t="shared" si="16" ref="D50:I50">D59+D91+D130+D168+D179+D228+D271+D311+D349+D400</f>
        <v>9683</v>
      </c>
      <c r="E50" s="97">
        <f t="shared" si="16"/>
        <v>233</v>
      </c>
      <c r="F50" s="97">
        <f t="shared" si="16"/>
        <v>15</v>
      </c>
      <c r="G50" s="97">
        <f t="shared" si="16"/>
        <v>26</v>
      </c>
      <c r="H50" s="97">
        <f t="shared" si="16"/>
        <v>9698</v>
      </c>
      <c r="I50" s="97">
        <f t="shared" si="16"/>
        <v>259</v>
      </c>
      <c r="J50" s="97"/>
      <c r="K50" s="97" t="e">
        <f>K59+K91+K130+K168+K179+K228+K271+K311+K349+K400</f>
        <v>#VALUE!</v>
      </c>
      <c r="L50" s="97">
        <f>L59+L91+L130+L168+L179+L228+L271+L311+L349+L400</f>
        <v>0</v>
      </c>
      <c r="M50" s="97">
        <f>M59+M91+M130+M168+M179+M228+M271+M311+M349+M400</f>
        <v>9333</v>
      </c>
      <c r="N50" s="97">
        <v>500</v>
      </c>
      <c r="O50" s="68">
        <f>N50/M50*100</f>
        <v>5.357334190506804</v>
      </c>
      <c r="P50" s="97">
        <f aca="true" t="shared" si="17" ref="P50:AM50">P59+P91+P130+P168+P179+P228+P271+P311+P349+P400</f>
        <v>9171</v>
      </c>
      <c r="Q50" s="97">
        <f t="shared" si="17"/>
        <v>0</v>
      </c>
      <c r="R50" s="97">
        <f t="shared" si="17"/>
        <v>9171</v>
      </c>
      <c r="S50" s="97">
        <f t="shared" si="17"/>
        <v>0</v>
      </c>
      <c r="T50" s="97">
        <f t="shared" si="17"/>
        <v>8716</v>
      </c>
      <c r="U50" s="97">
        <f t="shared" si="17"/>
        <v>0</v>
      </c>
      <c r="V50" s="97">
        <f t="shared" si="17"/>
        <v>8716</v>
      </c>
      <c r="W50" s="97">
        <f t="shared" si="17"/>
        <v>0</v>
      </c>
      <c r="X50" s="97">
        <f t="shared" si="17"/>
        <v>455</v>
      </c>
      <c r="Y50" s="97">
        <f t="shared" si="17"/>
        <v>97</v>
      </c>
      <c r="Z50" s="97">
        <f t="shared" si="17"/>
        <v>2</v>
      </c>
      <c r="AA50" s="97">
        <f t="shared" si="17"/>
        <v>60</v>
      </c>
      <c r="AB50" s="97">
        <f t="shared" si="17"/>
        <v>35</v>
      </c>
      <c r="AC50" s="97">
        <f t="shared" si="17"/>
        <v>265</v>
      </c>
      <c r="AD50" s="97">
        <f t="shared" si="17"/>
        <v>84</v>
      </c>
      <c r="AE50" s="97">
        <f t="shared" si="17"/>
        <v>69</v>
      </c>
      <c r="AF50" s="97">
        <f t="shared" si="17"/>
        <v>112</v>
      </c>
      <c r="AG50" s="97">
        <f t="shared" si="17"/>
        <v>139</v>
      </c>
      <c r="AH50" s="97">
        <f t="shared" si="17"/>
        <v>37</v>
      </c>
      <c r="AI50" s="97">
        <f t="shared" si="17"/>
        <v>77</v>
      </c>
      <c r="AJ50" s="97">
        <f t="shared" si="17"/>
        <v>25</v>
      </c>
      <c r="AK50" s="97">
        <v>319</v>
      </c>
      <c r="AL50" s="97">
        <f t="shared" si="17"/>
        <v>8990.339668366329</v>
      </c>
      <c r="AM50" s="97">
        <f t="shared" si="17"/>
        <v>180.66033163367126</v>
      </c>
      <c r="AN50" s="97">
        <f t="shared" si="5"/>
        <v>680.6603316336713</v>
      </c>
      <c r="AO50" s="98"/>
      <c r="AP50" s="105"/>
      <c r="AQ50" s="103">
        <f t="shared" si="15"/>
        <v>274.33966836632874</v>
      </c>
      <c r="AR50" s="101">
        <f t="shared" si="1"/>
        <v>274.3396683663286</v>
      </c>
      <c r="AT50" s="101">
        <f t="shared" si="2"/>
        <v>0</v>
      </c>
    </row>
    <row r="51" spans="1:46" ht="31.5" customHeight="1" hidden="1">
      <c r="A51" s="47">
        <v>1</v>
      </c>
      <c r="B51" s="48" t="s">
        <v>444</v>
      </c>
      <c r="C51" s="47"/>
      <c r="D51" s="47">
        <f>SUM(D52:D58)</f>
        <v>133</v>
      </c>
      <c r="E51" s="47">
        <f>SUM(E52:E58)</f>
        <v>0</v>
      </c>
      <c r="F51" s="47"/>
      <c r="G51" s="47"/>
      <c r="H51" s="47">
        <f>SUM(H52:H58)</f>
        <v>133</v>
      </c>
      <c r="I51" s="47">
        <f>SUM(I52:I58)</f>
        <v>0</v>
      </c>
      <c r="J51" s="47"/>
      <c r="K51" s="47">
        <f>SUM(K52:K58)</f>
        <v>115</v>
      </c>
      <c r="L51" s="47">
        <f>SUM(L52:L58)</f>
        <v>0</v>
      </c>
      <c r="M51" s="47">
        <f>SUM(M52:M58)</f>
        <v>133</v>
      </c>
      <c r="N51" s="47">
        <v>0</v>
      </c>
      <c r="O51" s="47"/>
      <c r="P51" s="47">
        <f>SUM(P52:P58)</f>
        <v>133</v>
      </c>
      <c r="Q51" s="47">
        <f aca="true" t="shared" si="18" ref="Q51:AF51">SUM(Q52:Q58)</f>
        <v>0</v>
      </c>
      <c r="R51" s="47">
        <f t="shared" si="18"/>
        <v>133</v>
      </c>
      <c r="S51" s="47">
        <f t="shared" si="18"/>
        <v>0</v>
      </c>
      <c r="T51" s="47">
        <f t="shared" si="18"/>
        <v>115</v>
      </c>
      <c r="U51" s="47">
        <f t="shared" si="18"/>
        <v>0</v>
      </c>
      <c r="V51" s="47">
        <f t="shared" si="18"/>
        <v>115</v>
      </c>
      <c r="W51" s="47">
        <f t="shared" si="18"/>
        <v>0</v>
      </c>
      <c r="X51" s="47"/>
      <c r="Y51" s="47">
        <f t="shared" si="18"/>
        <v>5</v>
      </c>
      <c r="Z51" s="47">
        <f t="shared" si="18"/>
        <v>2</v>
      </c>
      <c r="AA51" s="47">
        <f t="shared" si="18"/>
        <v>1</v>
      </c>
      <c r="AB51" s="47">
        <f t="shared" si="18"/>
        <v>2</v>
      </c>
      <c r="AC51" s="47">
        <f t="shared" si="18"/>
        <v>2</v>
      </c>
      <c r="AD51" s="47">
        <f t="shared" si="18"/>
        <v>1</v>
      </c>
      <c r="AE51" s="47">
        <f t="shared" si="18"/>
        <v>1</v>
      </c>
      <c r="AF51" s="47">
        <f t="shared" si="18"/>
        <v>0</v>
      </c>
      <c r="AG51" s="47"/>
      <c r="AH51" s="47"/>
      <c r="AI51" s="47"/>
      <c r="AJ51" s="47"/>
      <c r="AK51" s="47"/>
      <c r="AL51" s="47"/>
      <c r="AM51" s="47"/>
      <c r="AN51" s="47">
        <f t="shared" si="5"/>
        <v>0</v>
      </c>
      <c r="AO51" s="49">
        <f aca="true" t="shared" si="19" ref="AO51:AO114">AN51/M51*100</f>
        <v>0</v>
      </c>
      <c r="AP51" s="47"/>
      <c r="AQ51" s="25">
        <f t="shared" si="15"/>
        <v>0</v>
      </c>
      <c r="AR51" s="23">
        <f t="shared" si="1"/>
        <v>-115</v>
      </c>
      <c r="AT51" s="23">
        <f t="shared" si="2"/>
        <v>18</v>
      </c>
    </row>
    <row r="52" spans="1:46" s="9" customFormat="1" ht="31.5" customHeight="1" hidden="1">
      <c r="A52" s="47"/>
      <c r="B52" s="52" t="s">
        <v>274</v>
      </c>
      <c r="C52" s="51"/>
      <c r="D52" s="51">
        <v>35</v>
      </c>
      <c r="E52" s="51"/>
      <c r="F52" s="51"/>
      <c r="G52" s="51"/>
      <c r="H52" s="51">
        <v>35</v>
      </c>
      <c r="I52" s="51"/>
      <c r="J52" s="51"/>
      <c r="K52" s="51">
        <v>31</v>
      </c>
      <c r="L52" s="51"/>
      <c r="M52" s="51">
        <v>35</v>
      </c>
      <c r="N52" s="51">
        <v>2</v>
      </c>
      <c r="O52" s="51"/>
      <c r="P52" s="51">
        <v>35</v>
      </c>
      <c r="Q52" s="51"/>
      <c r="R52" s="51">
        <v>35</v>
      </c>
      <c r="S52" s="51"/>
      <c r="T52" s="51">
        <v>31</v>
      </c>
      <c r="U52" s="51"/>
      <c r="V52" s="51">
        <v>31</v>
      </c>
      <c r="W52" s="51"/>
      <c r="X52" s="51"/>
      <c r="Y52" s="51">
        <f>Z52+AA52+AB52</f>
        <v>1</v>
      </c>
      <c r="Z52" s="51"/>
      <c r="AA52" s="51"/>
      <c r="AB52" s="51">
        <v>1</v>
      </c>
      <c r="AC52" s="51">
        <f>AD52+AE52+AF52</f>
        <v>1</v>
      </c>
      <c r="AD52" s="50">
        <v>1</v>
      </c>
      <c r="AE52" s="50"/>
      <c r="AF52" s="50"/>
      <c r="AG52" s="50"/>
      <c r="AH52" s="50"/>
      <c r="AI52" s="50"/>
      <c r="AJ52" s="50"/>
      <c r="AK52" s="50">
        <v>1</v>
      </c>
      <c r="AL52" s="50"/>
      <c r="AM52" s="50">
        <f>(Y52+AC52)/2</f>
        <v>1</v>
      </c>
      <c r="AN52" s="47">
        <f t="shared" si="5"/>
        <v>3</v>
      </c>
      <c r="AO52" s="49">
        <f t="shared" si="19"/>
        <v>8.571428571428571</v>
      </c>
      <c r="AP52" s="51"/>
      <c r="AQ52" s="25">
        <f t="shared" si="15"/>
        <v>-1</v>
      </c>
      <c r="AR52" s="23">
        <f t="shared" si="1"/>
        <v>-31</v>
      </c>
      <c r="AT52" s="23">
        <f t="shared" si="2"/>
        <v>4</v>
      </c>
    </row>
    <row r="53" spans="1:46" s="12" customFormat="1" ht="31.5" customHeight="1" hidden="1">
      <c r="A53" s="47"/>
      <c r="B53" s="52" t="s">
        <v>279</v>
      </c>
      <c r="C53" s="51"/>
      <c r="D53" s="51">
        <v>31</v>
      </c>
      <c r="E53" s="51"/>
      <c r="F53" s="51"/>
      <c r="G53" s="51"/>
      <c r="H53" s="51">
        <v>31</v>
      </c>
      <c r="I53" s="51"/>
      <c r="J53" s="51"/>
      <c r="K53" s="51">
        <v>29</v>
      </c>
      <c r="L53" s="51"/>
      <c r="M53" s="51">
        <v>31</v>
      </c>
      <c r="N53" s="51">
        <v>0</v>
      </c>
      <c r="O53" s="51"/>
      <c r="P53" s="51">
        <v>31</v>
      </c>
      <c r="Q53" s="51"/>
      <c r="R53" s="51">
        <v>31</v>
      </c>
      <c r="S53" s="51"/>
      <c r="T53" s="51">
        <v>29</v>
      </c>
      <c r="U53" s="51"/>
      <c r="V53" s="51">
        <v>29</v>
      </c>
      <c r="W53" s="51"/>
      <c r="X53" s="51"/>
      <c r="Y53" s="51">
        <f aca="true" t="shared" si="20" ref="Y53:Y58">Z53+AA53+AB53</f>
        <v>0</v>
      </c>
      <c r="Z53" s="57" t="s">
        <v>537</v>
      </c>
      <c r="AA53" s="57" t="s">
        <v>537</v>
      </c>
      <c r="AB53" s="57" t="s">
        <v>537</v>
      </c>
      <c r="AC53" s="51">
        <f aca="true" t="shared" si="21" ref="AC53:AC58">AD53+AE53+AF53</f>
        <v>0</v>
      </c>
      <c r="AD53" s="57" t="s">
        <v>537</v>
      </c>
      <c r="AE53" s="57" t="s">
        <v>537</v>
      </c>
      <c r="AF53" s="57" t="s">
        <v>537</v>
      </c>
      <c r="AG53" s="57"/>
      <c r="AH53" s="57"/>
      <c r="AI53" s="57"/>
      <c r="AJ53" s="57"/>
      <c r="AK53" s="50">
        <v>0</v>
      </c>
      <c r="AL53" s="50"/>
      <c r="AM53" s="50">
        <f>(Y53+AC53)/2</f>
        <v>0</v>
      </c>
      <c r="AN53" s="47">
        <f t="shared" si="5"/>
        <v>0</v>
      </c>
      <c r="AO53" s="49">
        <f t="shared" si="19"/>
        <v>0</v>
      </c>
      <c r="AP53" s="51"/>
      <c r="AQ53" s="25">
        <f t="shared" si="15"/>
        <v>0</v>
      </c>
      <c r="AR53" s="23">
        <f t="shared" si="1"/>
        <v>-29</v>
      </c>
      <c r="AT53" s="23">
        <f t="shared" si="2"/>
        <v>2</v>
      </c>
    </row>
    <row r="54" spans="1:46" s="18" customFormat="1" ht="31.5" customHeight="1" hidden="1">
      <c r="A54" s="51"/>
      <c r="B54" s="52" t="s">
        <v>276</v>
      </c>
      <c r="C54" s="51"/>
      <c r="D54" s="51">
        <v>7</v>
      </c>
      <c r="E54" s="51"/>
      <c r="F54" s="51"/>
      <c r="G54" s="51"/>
      <c r="H54" s="51">
        <v>7</v>
      </c>
      <c r="I54" s="51"/>
      <c r="J54" s="51"/>
      <c r="K54" s="51">
        <v>7</v>
      </c>
      <c r="L54" s="51"/>
      <c r="M54" s="51">
        <v>7</v>
      </c>
      <c r="N54" s="51">
        <v>0</v>
      </c>
      <c r="O54" s="51"/>
      <c r="P54" s="51">
        <v>7</v>
      </c>
      <c r="Q54" s="51"/>
      <c r="R54" s="51">
        <v>7</v>
      </c>
      <c r="S54" s="51"/>
      <c r="T54" s="51">
        <v>7</v>
      </c>
      <c r="U54" s="51"/>
      <c r="V54" s="51">
        <v>7</v>
      </c>
      <c r="W54" s="51"/>
      <c r="X54" s="51"/>
      <c r="Y54" s="51">
        <f t="shared" si="20"/>
        <v>0</v>
      </c>
      <c r="Z54" s="57" t="s">
        <v>537</v>
      </c>
      <c r="AA54" s="57" t="s">
        <v>537</v>
      </c>
      <c r="AB54" s="57" t="s">
        <v>537</v>
      </c>
      <c r="AC54" s="51">
        <f t="shared" si="21"/>
        <v>0</v>
      </c>
      <c r="AD54" s="57" t="s">
        <v>537</v>
      </c>
      <c r="AE54" s="57" t="s">
        <v>537</v>
      </c>
      <c r="AF54" s="57" t="s">
        <v>537</v>
      </c>
      <c r="AG54" s="57"/>
      <c r="AH54" s="57"/>
      <c r="AI54" s="57"/>
      <c r="AJ54" s="57"/>
      <c r="AK54" s="50">
        <v>0</v>
      </c>
      <c r="AL54" s="56"/>
      <c r="AM54" s="50">
        <f>(Y54+AC54)/2</f>
        <v>0</v>
      </c>
      <c r="AN54" s="47">
        <f t="shared" si="5"/>
        <v>0</v>
      </c>
      <c r="AO54" s="49">
        <f t="shared" si="19"/>
        <v>0</v>
      </c>
      <c r="AP54" s="51"/>
      <c r="AQ54" s="25">
        <f t="shared" si="15"/>
        <v>0</v>
      </c>
      <c r="AR54" s="23">
        <f t="shared" si="1"/>
        <v>-7</v>
      </c>
      <c r="AT54" s="23">
        <f t="shared" si="2"/>
        <v>0</v>
      </c>
    </row>
    <row r="55" spans="1:46" s="12" customFormat="1" ht="31.5" customHeight="1" hidden="1">
      <c r="A55" s="47"/>
      <c r="B55" s="52" t="s">
        <v>273</v>
      </c>
      <c r="C55" s="51"/>
      <c r="D55" s="51">
        <v>12</v>
      </c>
      <c r="E55" s="51"/>
      <c r="F55" s="51"/>
      <c r="G55" s="51"/>
      <c r="H55" s="51">
        <v>12</v>
      </c>
      <c r="I55" s="51"/>
      <c r="J55" s="51"/>
      <c r="K55" s="51">
        <v>12</v>
      </c>
      <c r="L55" s="51"/>
      <c r="M55" s="51">
        <v>12</v>
      </c>
      <c r="N55" s="51">
        <v>0</v>
      </c>
      <c r="O55" s="51"/>
      <c r="P55" s="51">
        <v>12</v>
      </c>
      <c r="Q55" s="51"/>
      <c r="R55" s="51">
        <v>12</v>
      </c>
      <c r="S55" s="51"/>
      <c r="T55" s="51">
        <v>12</v>
      </c>
      <c r="U55" s="51"/>
      <c r="V55" s="51">
        <v>12</v>
      </c>
      <c r="W55" s="51"/>
      <c r="X55" s="51"/>
      <c r="Y55" s="51">
        <f t="shared" si="20"/>
        <v>4</v>
      </c>
      <c r="Z55" s="51">
        <f>AA55+AB55+AC55</f>
        <v>2</v>
      </c>
      <c r="AA55" s="51">
        <f>AB55+AC55+AD55</f>
        <v>1</v>
      </c>
      <c r="AB55" s="51">
        <v>1</v>
      </c>
      <c r="AC55" s="51">
        <f t="shared" si="21"/>
        <v>0</v>
      </c>
      <c r="AD55" s="51">
        <f>AE55+AF55+AL55</f>
        <v>0</v>
      </c>
      <c r="AE55" s="51">
        <f>AF55+AL55+AM55</f>
        <v>0</v>
      </c>
      <c r="AF55" s="51">
        <f>AL55+AM55+AP55</f>
        <v>0</v>
      </c>
      <c r="AG55" s="51"/>
      <c r="AH55" s="51"/>
      <c r="AI55" s="51"/>
      <c r="AJ55" s="51"/>
      <c r="AK55" s="50"/>
      <c r="AL55" s="50"/>
      <c r="AM55" s="50"/>
      <c r="AN55" s="47">
        <f t="shared" si="5"/>
        <v>0</v>
      </c>
      <c r="AO55" s="49">
        <f t="shared" si="19"/>
        <v>0</v>
      </c>
      <c r="AP55" s="51"/>
      <c r="AQ55" s="25">
        <f t="shared" si="15"/>
        <v>0</v>
      </c>
      <c r="AR55" s="23">
        <f t="shared" si="1"/>
        <v>-12</v>
      </c>
      <c r="AT55" s="23">
        <f t="shared" si="2"/>
        <v>0</v>
      </c>
    </row>
    <row r="56" spans="1:46" s="9" customFormat="1" ht="31.5" customHeight="1" hidden="1">
      <c r="A56" s="47"/>
      <c r="B56" s="52" t="s">
        <v>277</v>
      </c>
      <c r="C56" s="51"/>
      <c r="D56" s="51">
        <v>37</v>
      </c>
      <c r="E56" s="51"/>
      <c r="F56" s="51"/>
      <c r="G56" s="51"/>
      <c r="H56" s="51">
        <v>37</v>
      </c>
      <c r="I56" s="51"/>
      <c r="J56" s="51"/>
      <c r="K56" s="51">
        <f>33-9</f>
        <v>24</v>
      </c>
      <c r="L56" s="51"/>
      <c r="M56" s="51">
        <v>37</v>
      </c>
      <c r="N56" s="51">
        <v>1</v>
      </c>
      <c r="O56" s="51"/>
      <c r="P56" s="51">
        <v>37</v>
      </c>
      <c r="Q56" s="51"/>
      <c r="R56" s="51">
        <v>37</v>
      </c>
      <c r="S56" s="51"/>
      <c r="T56" s="51">
        <f>33-9</f>
        <v>24</v>
      </c>
      <c r="U56" s="51"/>
      <c r="V56" s="51">
        <f>33-9</f>
        <v>24</v>
      </c>
      <c r="W56" s="51"/>
      <c r="X56" s="51"/>
      <c r="Y56" s="51">
        <f t="shared" si="20"/>
        <v>0</v>
      </c>
      <c r="Z56" s="57" t="s">
        <v>537</v>
      </c>
      <c r="AA56" s="57" t="s">
        <v>537</v>
      </c>
      <c r="AB56" s="57" t="s">
        <v>537</v>
      </c>
      <c r="AC56" s="51">
        <f t="shared" si="21"/>
        <v>1</v>
      </c>
      <c r="AD56" s="57" t="s">
        <v>537</v>
      </c>
      <c r="AE56" s="56">
        <v>1</v>
      </c>
      <c r="AF56" s="57" t="s">
        <v>537</v>
      </c>
      <c r="AG56" s="57"/>
      <c r="AH56" s="57"/>
      <c r="AI56" s="57"/>
      <c r="AJ56" s="57"/>
      <c r="AK56" s="50">
        <v>0.5</v>
      </c>
      <c r="AL56" s="50"/>
      <c r="AM56" s="50">
        <f>(Y56+AC56)/2</f>
        <v>0.5</v>
      </c>
      <c r="AN56" s="47">
        <f t="shared" si="5"/>
        <v>1.5</v>
      </c>
      <c r="AO56" s="49">
        <f t="shared" si="19"/>
        <v>4.054054054054054</v>
      </c>
      <c r="AP56" s="51"/>
      <c r="AQ56" s="25">
        <f t="shared" si="15"/>
        <v>-0.5</v>
      </c>
      <c r="AR56" s="23">
        <f t="shared" si="1"/>
        <v>-24</v>
      </c>
      <c r="AT56" s="23">
        <f t="shared" si="2"/>
        <v>13</v>
      </c>
    </row>
    <row r="57" spans="1:46" s="18" customFormat="1" ht="31.5" customHeight="1" hidden="1">
      <c r="A57" s="51"/>
      <c r="B57" s="52" t="s">
        <v>278</v>
      </c>
      <c r="C57" s="51"/>
      <c r="D57" s="51">
        <v>11</v>
      </c>
      <c r="E57" s="51"/>
      <c r="F57" s="51"/>
      <c r="G57" s="51"/>
      <c r="H57" s="51">
        <v>11</v>
      </c>
      <c r="I57" s="51"/>
      <c r="J57" s="51"/>
      <c r="K57" s="51">
        <v>12</v>
      </c>
      <c r="L57" s="51"/>
      <c r="M57" s="51">
        <v>11</v>
      </c>
      <c r="N57" s="51">
        <v>0</v>
      </c>
      <c r="O57" s="51"/>
      <c r="P57" s="51">
        <v>11</v>
      </c>
      <c r="Q57" s="51"/>
      <c r="R57" s="51">
        <v>11</v>
      </c>
      <c r="S57" s="51"/>
      <c r="T57" s="51">
        <v>12</v>
      </c>
      <c r="U57" s="51"/>
      <c r="V57" s="51">
        <v>12</v>
      </c>
      <c r="W57" s="51"/>
      <c r="X57" s="51"/>
      <c r="Y57" s="51">
        <f t="shared" si="20"/>
        <v>0</v>
      </c>
      <c r="Z57" s="57" t="s">
        <v>537</v>
      </c>
      <c r="AA57" s="57" t="s">
        <v>537</v>
      </c>
      <c r="AB57" s="57" t="s">
        <v>537</v>
      </c>
      <c r="AC57" s="51">
        <f t="shared" si="21"/>
        <v>0</v>
      </c>
      <c r="AD57" s="57" t="s">
        <v>537</v>
      </c>
      <c r="AE57" s="57" t="s">
        <v>537</v>
      </c>
      <c r="AF57" s="57" t="s">
        <v>537</v>
      </c>
      <c r="AG57" s="57"/>
      <c r="AH57" s="57"/>
      <c r="AI57" s="57"/>
      <c r="AJ57" s="57"/>
      <c r="AK57" s="50">
        <v>0</v>
      </c>
      <c r="AL57" s="56"/>
      <c r="AM57" s="50">
        <f>(Y57+AC57)/2</f>
        <v>0</v>
      </c>
      <c r="AN57" s="47">
        <f t="shared" si="5"/>
        <v>0</v>
      </c>
      <c r="AO57" s="49">
        <f t="shared" si="19"/>
        <v>0</v>
      </c>
      <c r="AP57" s="51"/>
      <c r="AQ57" s="25">
        <f t="shared" si="15"/>
        <v>0</v>
      </c>
      <c r="AR57" s="23">
        <f t="shared" si="1"/>
        <v>-12</v>
      </c>
      <c r="AT57" s="23">
        <f t="shared" si="2"/>
        <v>-1</v>
      </c>
    </row>
    <row r="58" spans="1:46" s="18" customFormat="1" ht="31.5" customHeight="1" hidden="1">
      <c r="A58" s="51"/>
      <c r="B58" s="52" t="s">
        <v>275</v>
      </c>
      <c r="C58" s="51"/>
      <c r="D58" s="51">
        <v>0</v>
      </c>
      <c r="E58" s="57" t="s">
        <v>537</v>
      </c>
      <c r="F58" s="57"/>
      <c r="G58" s="57"/>
      <c r="H58" s="51">
        <v>0</v>
      </c>
      <c r="I58" s="57" t="s">
        <v>537</v>
      </c>
      <c r="J58" s="57"/>
      <c r="K58" s="57" t="s">
        <v>537</v>
      </c>
      <c r="L58" s="57" t="s">
        <v>537</v>
      </c>
      <c r="M58" s="51">
        <v>0</v>
      </c>
      <c r="N58" s="51">
        <v>0</v>
      </c>
      <c r="O58" s="51"/>
      <c r="P58" s="51">
        <v>0</v>
      </c>
      <c r="Q58" s="57" t="s">
        <v>537</v>
      </c>
      <c r="R58" s="57" t="s">
        <v>537</v>
      </c>
      <c r="S58" s="57" t="s">
        <v>537</v>
      </c>
      <c r="T58" s="57" t="s">
        <v>537</v>
      </c>
      <c r="U58" s="57" t="s">
        <v>537</v>
      </c>
      <c r="V58" s="57" t="s">
        <v>537</v>
      </c>
      <c r="W58" s="57" t="s">
        <v>537</v>
      </c>
      <c r="X58" s="57"/>
      <c r="Y58" s="51">
        <f t="shared" si="20"/>
        <v>0</v>
      </c>
      <c r="Z58" s="57" t="s">
        <v>537</v>
      </c>
      <c r="AA58" s="57" t="s">
        <v>537</v>
      </c>
      <c r="AB58" s="57" t="s">
        <v>537</v>
      </c>
      <c r="AC58" s="51">
        <f t="shared" si="21"/>
        <v>0</v>
      </c>
      <c r="AD58" s="57" t="s">
        <v>537</v>
      </c>
      <c r="AE58" s="57" t="s">
        <v>537</v>
      </c>
      <c r="AF58" s="57" t="s">
        <v>537</v>
      </c>
      <c r="AG58" s="57"/>
      <c r="AH58" s="57"/>
      <c r="AI58" s="57"/>
      <c r="AJ58" s="57"/>
      <c r="AK58" s="50">
        <v>0</v>
      </c>
      <c r="AL58" s="56"/>
      <c r="AM58" s="50">
        <f>(Y58+AC58)/2</f>
        <v>0</v>
      </c>
      <c r="AN58" s="47">
        <f t="shared" si="5"/>
        <v>0</v>
      </c>
      <c r="AO58" s="49" t="e">
        <f t="shared" si="19"/>
        <v>#DIV/0!</v>
      </c>
      <c r="AP58" s="51"/>
      <c r="AQ58" s="25">
        <f t="shared" si="15"/>
        <v>0</v>
      </c>
      <c r="AR58" s="23">
        <f t="shared" si="1"/>
        <v>0</v>
      </c>
      <c r="AT58" s="23">
        <f t="shared" si="2"/>
        <v>0</v>
      </c>
    </row>
    <row r="59" spans="1:46" s="33" customFormat="1" ht="38.25" customHeight="1">
      <c r="A59" s="51">
        <v>1</v>
      </c>
      <c r="B59" s="52" t="str">
        <f>B60</f>
        <v>UBND huyện Kon Rẫy</v>
      </c>
      <c r="C59" s="51"/>
      <c r="D59" s="51">
        <v>656</v>
      </c>
      <c r="E59" s="53">
        <v>17</v>
      </c>
      <c r="F59" s="53"/>
      <c r="G59" s="53"/>
      <c r="H59" s="51">
        <v>656</v>
      </c>
      <c r="I59" s="53">
        <v>17</v>
      </c>
      <c r="J59" s="53"/>
      <c r="K59" s="51">
        <f>622+24+1</f>
        <v>647</v>
      </c>
      <c r="L59" s="51">
        <f>L60+L53</f>
        <v>0</v>
      </c>
      <c r="M59" s="51">
        <f>M60+M53</f>
        <v>651</v>
      </c>
      <c r="N59" s="51">
        <v>35</v>
      </c>
      <c r="O59" s="54">
        <f>N59/M59*100</f>
        <v>5.376344086021505</v>
      </c>
      <c r="P59" s="51">
        <v>638</v>
      </c>
      <c r="Q59" s="51">
        <f aca="true" t="shared" si="22" ref="Q59:AF59">Q60+Q53</f>
        <v>0</v>
      </c>
      <c r="R59" s="51">
        <v>638</v>
      </c>
      <c r="S59" s="51">
        <f t="shared" si="22"/>
        <v>0</v>
      </c>
      <c r="T59" s="51">
        <f>32+34+562</f>
        <v>628</v>
      </c>
      <c r="U59" s="51">
        <f t="shared" si="22"/>
        <v>0</v>
      </c>
      <c r="V59" s="51">
        <v>628</v>
      </c>
      <c r="W59" s="51">
        <f t="shared" si="22"/>
        <v>0</v>
      </c>
      <c r="X59" s="51">
        <f aca="true" t="shared" si="23" ref="X59:X122">P59-T59</f>
        <v>10</v>
      </c>
      <c r="Y59" s="51">
        <f t="shared" si="22"/>
        <v>15</v>
      </c>
      <c r="Z59" s="51">
        <f t="shared" si="22"/>
        <v>0</v>
      </c>
      <c r="AA59" s="51">
        <f t="shared" si="22"/>
        <v>10</v>
      </c>
      <c r="AB59" s="51">
        <f t="shared" si="22"/>
        <v>5</v>
      </c>
      <c r="AC59" s="51">
        <f t="shared" si="22"/>
        <v>10</v>
      </c>
      <c r="AD59" s="51">
        <f t="shared" si="22"/>
        <v>4</v>
      </c>
      <c r="AE59" s="51">
        <f t="shared" si="22"/>
        <v>1</v>
      </c>
      <c r="AF59" s="51">
        <f t="shared" si="22"/>
        <v>5</v>
      </c>
      <c r="AG59" s="51">
        <v>10</v>
      </c>
      <c r="AH59" s="55">
        <v>4</v>
      </c>
      <c r="AI59" s="51">
        <v>6</v>
      </c>
      <c r="AJ59" s="51">
        <v>0</v>
      </c>
      <c r="AK59" s="56">
        <v>22</v>
      </c>
      <c r="AL59" s="51">
        <f aca="true" t="shared" si="24" ref="AL59:AL122">P59-AM59</f>
        <v>622.6236559139785</v>
      </c>
      <c r="AM59" s="56">
        <f aca="true" t="shared" si="25" ref="AM59:AM90">O59+AG59</f>
        <v>15.376344086021504</v>
      </c>
      <c r="AN59" s="51">
        <f t="shared" si="5"/>
        <v>50.376344086021504</v>
      </c>
      <c r="AO59" s="54">
        <f t="shared" si="19"/>
        <v>7.73830170292189</v>
      </c>
      <c r="AP59" s="51"/>
      <c r="AQ59" s="26">
        <f t="shared" si="15"/>
        <v>-5.376344086021504</v>
      </c>
      <c r="AR59" s="37">
        <f t="shared" si="1"/>
        <v>-5.376344086021504</v>
      </c>
      <c r="AT59" s="23">
        <f t="shared" si="2"/>
        <v>0</v>
      </c>
    </row>
    <row r="60" spans="1:46" s="15" customFormat="1" ht="18.75" customHeight="1" hidden="1">
      <c r="A60" s="51">
        <v>2</v>
      </c>
      <c r="B60" s="52" t="s">
        <v>108</v>
      </c>
      <c r="C60" s="51"/>
      <c r="D60" s="51">
        <v>620</v>
      </c>
      <c r="E60" s="51"/>
      <c r="F60" s="51"/>
      <c r="G60" s="51"/>
      <c r="H60" s="51">
        <v>620</v>
      </c>
      <c r="I60" s="51"/>
      <c r="J60" s="51"/>
      <c r="K60" s="51">
        <f>626-29</f>
        <v>597</v>
      </c>
      <c r="L60" s="51"/>
      <c r="M60" s="51">
        <v>620</v>
      </c>
      <c r="N60" s="51">
        <v>12.5</v>
      </c>
      <c r="O60" s="51"/>
      <c r="P60" s="51">
        <v>620</v>
      </c>
      <c r="Q60" s="51"/>
      <c r="R60" s="51">
        <v>620</v>
      </c>
      <c r="S60" s="51"/>
      <c r="T60" s="51">
        <f>626-29</f>
        <v>597</v>
      </c>
      <c r="U60" s="51"/>
      <c r="V60" s="51">
        <v>597</v>
      </c>
      <c r="W60" s="51"/>
      <c r="X60" s="51">
        <f t="shared" si="23"/>
        <v>23</v>
      </c>
      <c r="Y60" s="51">
        <f>Z60+AA60+AB60</f>
        <v>15</v>
      </c>
      <c r="Z60" s="57" t="s">
        <v>537</v>
      </c>
      <c r="AA60" s="51">
        <v>10</v>
      </c>
      <c r="AB60" s="51">
        <v>5</v>
      </c>
      <c r="AC60" s="51">
        <f>AD60+AE60+AF60</f>
        <v>10</v>
      </c>
      <c r="AD60" s="56">
        <v>4</v>
      </c>
      <c r="AE60" s="56">
        <v>1</v>
      </c>
      <c r="AF60" s="56">
        <v>5</v>
      </c>
      <c r="AG60" s="56"/>
      <c r="AH60" s="56"/>
      <c r="AI60" s="56"/>
      <c r="AJ60" s="56"/>
      <c r="AK60" s="56">
        <v>0</v>
      </c>
      <c r="AL60" s="51">
        <f t="shared" si="24"/>
        <v>620</v>
      </c>
      <c r="AM60" s="56">
        <f t="shared" si="25"/>
        <v>0</v>
      </c>
      <c r="AN60" s="51">
        <f t="shared" si="5"/>
        <v>12.5</v>
      </c>
      <c r="AO60" s="54">
        <f t="shared" si="19"/>
        <v>2.0161290322580645</v>
      </c>
      <c r="AP60" s="51"/>
      <c r="AQ60" s="26">
        <f t="shared" si="15"/>
        <v>23</v>
      </c>
      <c r="AR60" s="37">
        <f t="shared" si="1"/>
        <v>23</v>
      </c>
      <c r="AT60" s="23">
        <f t="shared" si="2"/>
        <v>0</v>
      </c>
    </row>
    <row r="61" spans="1:46" s="19" customFormat="1" ht="18.75" customHeight="1" hidden="1">
      <c r="A61" s="51"/>
      <c r="B61" s="52" t="s">
        <v>68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>
        <v>0</v>
      </c>
      <c r="O61" s="51"/>
      <c r="P61" s="51"/>
      <c r="Q61" s="51"/>
      <c r="R61" s="51"/>
      <c r="S61" s="51"/>
      <c r="T61" s="51"/>
      <c r="U61" s="51"/>
      <c r="V61" s="51"/>
      <c r="W61" s="51"/>
      <c r="X61" s="51">
        <f t="shared" si="23"/>
        <v>0</v>
      </c>
      <c r="Y61" s="51">
        <f aca="true" t="shared" si="26" ref="Y61:Y124">Z61+AA61+AB61</f>
        <v>0</v>
      </c>
      <c r="Z61" s="51"/>
      <c r="AA61" s="51"/>
      <c r="AB61" s="51"/>
      <c r="AC61" s="51">
        <f aca="true" t="shared" si="27" ref="AC61:AC124">AD61+AE61+AF61</f>
        <v>0</v>
      </c>
      <c r="AD61" s="56"/>
      <c r="AE61" s="56"/>
      <c r="AF61" s="56"/>
      <c r="AG61" s="56"/>
      <c r="AH61" s="56"/>
      <c r="AI61" s="56"/>
      <c r="AJ61" s="56"/>
      <c r="AK61" s="56">
        <v>0</v>
      </c>
      <c r="AL61" s="51">
        <f t="shared" si="24"/>
        <v>0</v>
      </c>
      <c r="AM61" s="56">
        <f t="shared" si="25"/>
        <v>0</v>
      </c>
      <c r="AN61" s="51">
        <f t="shared" si="5"/>
        <v>0</v>
      </c>
      <c r="AO61" s="54" t="e">
        <f t="shared" si="19"/>
        <v>#DIV/0!</v>
      </c>
      <c r="AP61" s="51"/>
      <c r="AQ61" s="26">
        <f t="shared" si="15"/>
        <v>0</v>
      </c>
      <c r="AR61" s="37">
        <f t="shared" si="1"/>
        <v>0</v>
      </c>
      <c r="AT61" s="23">
        <f t="shared" si="2"/>
        <v>0</v>
      </c>
    </row>
    <row r="62" spans="1:46" s="19" customFormat="1" ht="18.75" customHeight="1" hidden="1">
      <c r="A62" s="51"/>
      <c r="B62" s="52" t="s">
        <v>434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>
        <v>0</v>
      </c>
      <c r="O62" s="51"/>
      <c r="P62" s="51"/>
      <c r="Q62" s="51"/>
      <c r="R62" s="51"/>
      <c r="S62" s="51"/>
      <c r="T62" s="51"/>
      <c r="U62" s="51"/>
      <c r="V62" s="51"/>
      <c r="W62" s="51"/>
      <c r="X62" s="51">
        <f t="shared" si="23"/>
        <v>0</v>
      </c>
      <c r="Y62" s="51">
        <f t="shared" si="26"/>
        <v>0</v>
      </c>
      <c r="Z62" s="51"/>
      <c r="AA62" s="51"/>
      <c r="AB62" s="51"/>
      <c r="AC62" s="51">
        <f t="shared" si="27"/>
        <v>0</v>
      </c>
      <c r="AD62" s="56"/>
      <c r="AE62" s="56"/>
      <c r="AF62" s="56"/>
      <c r="AG62" s="56"/>
      <c r="AH62" s="56"/>
      <c r="AI62" s="56"/>
      <c r="AJ62" s="56"/>
      <c r="AK62" s="56">
        <v>0</v>
      </c>
      <c r="AL62" s="51">
        <f t="shared" si="24"/>
        <v>0</v>
      </c>
      <c r="AM62" s="56">
        <f t="shared" si="25"/>
        <v>0</v>
      </c>
      <c r="AN62" s="51">
        <f t="shared" si="5"/>
        <v>0</v>
      </c>
      <c r="AO62" s="54" t="e">
        <f t="shared" si="19"/>
        <v>#DIV/0!</v>
      </c>
      <c r="AP62" s="51"/>
      <c r="AQ62" s="26">
        <f t="shared" si="15"/>
        <v>0</v>
      </c>
      <c r="AR62" s="37">
        <f t="shared" si="1"/>
        <v>0</v>
      </c>
      <c r="AT62" s="23">
        <f t="shared" si="2"/>
        <v>0</v>
      </c>
    </row>
    <row r="63" spans="1:46" s="19" customFormat="1" ht="18.75" customHeight="1" hidden="1">
      <c r="A63" s="51"/>
      <c r="B63" s="52" t="s">
        <v>435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>
        <v>0</v>
      </c>
      <c r="O63" s="51"/>
      <c r="P63" s="51"/>
      <c r="Q63" s="51"/>
      <c r="R63" s="51"/>
      <c r="S63" s="51"/>
      <c r="T63" s="51"/>
      <c r="U63" s="51"/>
      <c r="V63" s="51"/>
      <c r="W63" s="51"/>
      <c r="X63" s="51">
        <f t="shared" si="23"/>
        <v>0</v>
      </c>
      <c r="Y63" s="51">
        <f t="shared" si="26"/>
        <v>0</v>
      </c>
      <c r="Z63" s="51"/>
      <c r="AA63" s="51"/>
      <c r="AB63" s="51"/>
      <c r="AC63" s="51">
        <f t="shared" si="27"/>
        <v>0</v>
      </c>
      <c r="AD63" s="56"/>
      <c r="AE63" s="56"/>
      <c r="AF63" s="56"/>
      <c r="AG63" s="56"/>
      <c r="AH63" s="56"/>
      <c r="AI63" s="56"/>
      <c r="AJ63" s="56"/>
      <c r="AK63" s="56">
        <v>0</v>
      </c>
      <c r="AL63" s="51">
        <f t="shared" si="24"/>
        <v>0</v>
      </c>
      <c r="AM63" s="56">
        <f t="shared" si="25"/>
        <v>0</v>
      </c>
      <c r="AN63" s="51">
        <f t="shared" si="5"/>
        <v>0</v>
      </c>
      <c r="AO63" s="54" t="e">
        <f t="shared" si="19"/>
        <v>#DIV/0!</v>
      </c>
      <c r="AP63" s="51"/>
      <c r="AQ63" s="26">
        <f t="shared" si="15"/>
        <v>0</v>
      </c>
      <c r="AR63" s="37">
        <f t="shared" si="1"/>
        <v>0</v>
      </c>
      <c r="AT63" s="23">
        <f t="shared" si="2"/>
        <v>0</v>
      </c>
    </row>
    <row r="64" spans="1:46" s="19" customFormat="1" ht="18.75" customHeight="1" hidden="1">
      <c r="A64" s="51"/>
      <c r="B64" s="52" t="s">
        <v>436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>
        <v>0</v>
      </c>
      <c r="O64" s="51"/>
      <c r="P64" s="51"/>
      <c r="Q64" s="51"/>
      <c r="R64" s="51"/>
      <c r="S64" s="51"/>
      <c r="T64" s="51"/>
      <c r="U64" s="51"/>
      <c r="V64" s="51"/>
      <c r="W64" s="51"/>
      <c r="X64" s="51">
        <f t="shared" si="23"/>
        <v>0</v>
      </c>
      <c r="Y64" s="51">
        <f t="shared" si="26"/>
        <v>0</v>
      </c>
      <c r="Z64" s="51"/>
      <c r="AA64" s="51"/>
      <c r="AB64" s="51"/>
      <c r="AC64" s="51">
        <f t="shared" si="27"/>
        <v>0</v>
      </c>
      <c r="AD64" s="56"/>
      <c r="AE64" s="56"/>
      <c r="AF64" s="56"/>
      <c r="AG64" s="56"/>
      <c r="AH64" s="56"/>
      <c r="AI64" s="56"/>
      <c r="AJ64" s="56"/>
      <c r="AK64" s="56">
        <v>0</v>
      </c>
      <c r="AL64" s="51">
        <f t="shared" si="24"/>
        <v>0</v>
      </c>
      <c r="AM64" s="56">
        <f t="shared" si="25"/>
        <v>0</v>
      </c>
      <c r="AN64" s="51">
        <f t="shared" si="5"/>
        <v>0</v>
      </c>
      <c r="AO64" s="54" t="e">
        <f t="shared" si="19"/>
        <v>#DIV/0!</v>
      </c>
      <c r="AP64" s="51"/>
      <c r="AQ64" s="26">
        <f t="shared" si="15"/>
        <v>0</v>
      </c>
      <c r="AR64" s="37">
        <f t="shared" si="1"/>
        <v>0</v>
      </c>
      <c r="AT64" s="23">
        <f t="shared" si="2"/>
        <v>0</v>
      </c>
    </row>
    <row r="65" spans="1:46" s="19" customFormat="1" ht="18.75" customHeight="1" hidden="1">
      <c r="A65" s="51"/>
      <c r="B65" s="52" t="s">
        <v>437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>
        <v>0</v>
      </c>
      <c r="O65" s="51"/>
      <c r="P65" s="51"/>
      <c r="Q65" s="51"/>
      <c r="R65" s="51"/>
      <c r="S65" s="51"/>
      <c r="T65" s="51"/>
      <c r="U65" s="51"/>
      <c r="V65" s="51"/>
      <c r="W65" s="51"/>
      <c r="X65" s="51">
        <f t="shared" si="23"/>
        <v>0</v>
      </c>
      <c r="Y65" s="51">
        <f t="shared" si="26"/>
        <v>0</v>
      </c>
      <c r="Z65" s="51"/>
      <c r="AA65" s="51"/>
      <c r="AB65" s="51"/>
      <c r="AC65" s="51">
        <f t="shared" si="27"/>
        <v>0</v>
      </c>
      <c r="AD65" s="56"/>
      <c r="AE65" s="56"/>
      <c r="AF65" s="56"/>
      <c r="AG65" s="56"/>
      <c r="AH65" s="56"/>
      <c r="AI65" s="56"/>
      <c r="AJ65" s="56"/>
      <c r="AK65" s="56">
        <v>0</v>
      </c>
      <c r="AL65" s="51">
        <f t="shared" si="24"/>
        <v>0</v>
      </c>
      <c r="AM65" s="56">
        <f t="shared" si="25"/>
        <v>0</v>
      </c>
      <c r="AN65" s="51">
        <f t="shared" si="5"/>
        <v>0</v>
      </c>
      <c r="AO65" s="54" t="e">
        <f t="shared" si="19"/>
        <v>#DIV/0!</v>
      </c>
      <c r="AP65" s="51"/>
      <c r="AQ65" s="26">
        <f t="shared" si="15"/>
        <v>0</v>
      </c>
      <c r="AR65" s="37">
        <f t="shared" si="1"/>
        <v>0</v>
      </c>
      <c r="AT65" s="23">
        <f t="shared" si="2"/>
        <v>0</v>
      </c>
    </row>
    <row r="66" spans="1:46" s="19" customFormat="1" ht="18.75" customHeight="1" hidden="1">
      <c r="A66" s="51"/>
      <c r="B66" s="52" t="s">
        <v>438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>
        <v>0</v>
      </c>
      <c r="O66" s="51"/>
      <c r="P66" s="51"/>
      <c r="Q66" s="51"/>
      <c r="R66" s="51"/>
      <c r="S66" s="51"/>
      <c r="T66" s="51"/>
      <c r="U66" s="51"/>
      <c r="V66" s="51"/>
      <c r="W66" s="51"/>
      <c r="X66" s="51">
        <f t="shared" si="23"/>
        <v>0</v>
      </c>
      <c r="Y66" s="51">
        <f t="shared" si="26"/>
        <v>0</v>
      </c>
      <c r="Z66" s="51"/>
      <c r="AA66" s="51"/>
      <c r="AB66" s="51"/>
      <c r="AC66" s="51">
        <f t="shared" si="27"/>
        <v>0</v>
      </c>
      <c r="AD66" s="56"/>
      <c r="AE66" s="56"/>
      <c r="AF66" s="56"/>
      <c r="AG66" s="56"/>
      <c r="AH66" s="56"/>
      <c r="AI66" s="56"/>
      <c r="AJ66" s="56"/>
      <c r="AK66" s="56">
        <v>0</v>
      </c>
      <c r="AL66" s="51">
        <f t="shared" si="24"/>
        <v>0</v>
      </c>
      <c r="AM66" s="56">
        <f t="shared" si="25"/>
        <v>0</v>
      </c>
      <c r="AN66" s="51">
        <f t="shared" si="5"/>
        <v>0</v>
      </c>
      <c r="AO66" s="54" t="e">
        <f t="shared" si="19"/>
        <v>#DIV/0!</v>
      </c>
      <c r="AP66" s="51"/>
      <c r="AQ66" s="26">
        <f t="shared" si="15"/>
        <v>0</v>
      </c>
      <c r="AR66" s="37">
        <f t="shared" si="1"/>
        <v>0</v>
      </c>
      <c r="AT66" s="23">
        <f t="shared" si="2"/>
        <v>0</v>
      </c>
    </row>
    <row r="67" spans="1:46" s="19" customFormat="1" ht="18.75" customHeight="1" hidden="1">
      <c r="A67" s="51"/>
      <c r="B67" s="52" t="s">
        <v>439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>
        <v>0</v>
      </c>
      <c r="O67" s="51"/>
      <c r="P67" s="51"/>
      <c r="Q67" s="51"/>
      <c r="R67" s="51"/>
      <c r="S67" s="51"/>
      <c r="T67" s="51"/>
      <c r="U67" s="51"/>
      <c r="V67" s="51"/>
      <c r="W67" s="51"/>
      <c r="X67" s="51">
        <f t="shared" si="23"/>
        <v>0</v>
      </c>
      <c r="Y67" s="51">
        <f t="shared" si="26"/>
        <v>0</v>
      </c>
      <c r="Z67" s="51"/>
      <c r="AA67" s="51"/>
      <c r="AB67" s="51"/>
      <c r="AC67" s="51">
        <f t="shared" si="27"/>
        <v>0</v>
      </c>
      <c r="AD67" s="56"/>
      <c r="AE67" s="56"/>
      <c r="AF67" s="56"/>
      <c r="AG67" s="56"/>
      <c r="AH67" s="56"/>
      <c r="AI67" s="56"/>
      <c r="AJ67" s="56"/>
      <c r="AK67" s="56">
        <v>0</v>
      </c>
      <c r="AL67" s="51">
        <f t="shared" si="24"/>
        <v>0</v>
      </c>
      <c r="AM67" s="56">
        <f t="shared" si="25"/>
        <v>0</v>
      </c>
      <c r="AN67" s="51">
        <f t="shared" si="5"/>
        <v>0</v>
      </c>
      <c r="AO67" s="54" t="e">
        <f t="shared" si="19"/>
        <v>#DIV/0!</v>
      </c>
      <c r="AP67" s="51"/>
      <c r="AQ67" s="26">
        <f t="shared" si="15"/>
        <v>0</v>
      </c>
      <c r="AR67" s="37">
        <f t="shared" si="1"/>
        <v>0</v>
      </c>
      <c r="AT67" s="23">
        <f t="shared" si="2"/>
        <v>0</v>
      </c>
    </row>
    <row r="68" spans="1:46" s="19" customFormat="1" ht="18.75" customHeight="1" hidden="1">
      <c r="A68" s="51"/>
      <c r="B68" s="52" t="s">
        <v>440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>
        <v>0</v>
      </c>
      <c r="O68" s="51"/>
      <c r="P68" s="51"/>
      <c r="Q68" s="51"/>
      <c r="R68" s="51"/>
      <c r="S68" s="51"/>
      <c r="T68" s="51"/>
      <c r="U68" s="51"/>
      <c r="V68" s="51"/>
      <c r="W68" s="51"/>
      <c r="X68" s="51">
        <f t="shared" si="23"/>
        <v>0</v>
      </c>
      <c r="Y68" s="51">
        <f t="shared" si="26"/>
        <v>0</v>
      </c>
      <c r="Z68" s="51"/>
      <c r="AA68" s="51"/>
      <c r="AB68" s="51"/>
      <c r="AC68" s="51">
        <f t="shared" si="27"/>
        <v>0</v>
      </c>
      <c r="AD68" s="56"/>
      <c r="AE68" s="56"/>
      <c r="AF68" s="56"/>
      <c r="AG68" s="56"/>
      <c r="AH68" s="56"/>
      <c r="AI68" s="56"/>
      <c r="AJ68" s="56"/>
      <c r="AK68" s="56">
        <v>0</v>
      </c>
      <c r="AL68" s="51">
        <f t="shared" si="24"/>
        <v>0</v>
      </c>
      <c r="AM68" s="56">
        <f t="shared" si="25"/>
        <v>0</v>
      </c>
      <c r="AN68" s="51">
        <f t="shared" si="5"/>
        <v>0</v>
      </c>
      <c r="AO68" s="54" t="e">
        <f t="shared" si="19"/>
        <v>#DIV/0!</v>
      </c>
      <c r="AP68" s="51"/>
      <c r="AQ68" s="26">
        <f t="shared" si="15"/>
        <v>0</v>
      </c>
      <c r="AR68" s="37">
        <f aca="true" t="shared" si="28" ref="AR68:AR131">AL68-T68</f>
        <v>0</v>
      </c>
      <c r="AT68" s="23">
        <f aca="true" t="shared" si="29" ref="AT68:AT131">P68-T68-X68</f>
        <v>0</v>
      </c>
    </row>
    <row r="69" spans="1:46" s="19" customFormat="1" ht="18.75" customHeight="1" hidden="1">
      <c r="A69" s="51"/>
      <c r="B69" s="52" t="s">
        <v>69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>
        <v>0</v>
      </c>
      <c r="O69" s="51"/>
      <c r="P69" s="51"/>
      <c r="Q69" s="51"/>
      <c r="R69" s="51"/>
      <c r="S69" s="51"/>
      <c r="T69" s="51"/>
      <c r="U69" s="51"/>
      <c r="V69" s="51"/>
      <c r="W69" s="51"/>
      <c r="X69" s="51">
        <f t="shared" si="23"/>
        <v>0</v>
      </c>
      <c r="Y69" s="51">
        <f t="shared" si="26"/>
        <v>0</v>
      </c>
      <c r="Z69" s="51"/>
      <c r="AA69" s="51"/>
      <c r="AB69" s="51"/>
      <c r="AC69" s="51">
        <f t="shared" si="27"/>
        <v>0</v>
      </c>
      <c r="AD69" s="56"/>
      <c r="AE69" s="56"/>
      <c r="AF69" s="56"/>
      <c r="AG69" s="56"/>
      <c r="AH69" s="56"/>
      <c r="AI69" s="56"/>
      <c r="AJ69" s="56"/>
      <c r="AK69" s="56">
        <v>0</v>
      </c>
      <c r="AL69" s="51">
        <f t="shared" si="24"/>
        <v>0</v>
      </c>
      <c r="AM69" s="56">
        <f t="shared" si="25"/>
        <v>0</v>
      </c>
      <c r="AN69" s="51">
        <f aca="true" t="shared" si="30" ref="AN69:AN132">N69+AM69</f>
        <v>0</v>
      </c>
      <c r="AO69" s="54" t="e">
        <f t="shared" si="19"/>
        <v>#DIV/0!</v>
      </c>
      <c r="AP69" s="51"/>
      <c r="AQ69" s="26">
        <f t="shared" si="15"/>
        <v>0</v>
      </c>
      <c r="AR69" s="37">
        <f t="shared" si="28"/>
        <v>0</v>
      </c>
      <c r="AT69" s="23">
        <f t="shared" si="29"/>
        <v>0</v>
      </c>
    </row>
    <row r="70" spans="1:46" s="18" customFormat="1" ht="18.75" customHeight="1" hidden="1">
      <c r="A70" s="51"/>
      <c r="B70" s="52" t="s">
        <v>427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>
        <v>0</v>
      </c>
      <c r="O70" s="51"/>
      <c r="P70" s="51"/>
      <c r="Q70" s="51"/>
      <c r="R70" s="51"/>
      <c r="S70" s="51"/>
      <c r="T70" s="51"/>
      <c r="U70" s="51"/>
      <c r="V70" s="51"/>
      <c r="W70" s="51"/>
      <c r="X70" s="51">
        <f t="shared" si="23"/>
        <v>0</v>
      </c>
      <c r="Y70" s="51">
        <f t="shared" si="26"/>
        <v>0</v>
      </c>
      <c r="Z70" s="51"/>
      <c r="AA70" s="51"/>
      <c r="AB70" s="51"/>
      <c r="AC70" s="51">
        <f t="shared" si="27"/>
        <v>0</v>
      </c>
      <c r="AD70" s="56"/>
      <c r="AE70" s="56"/>
      <c r="AF70" s="56"/>
      <c r="AG70" s="56"/>
      <c r="AH70" s="56"/>
      <c r="AI70" s="56"/>
      <c r="AJ70" s="56"/>
      <c r="AK70" s="56">
        <v>0</v>
      </c>
      <c r="AL70" s="51">
        <f t="shared" si="24"/>
        <v>0</v>
      </c>
      <c r="AM70" s="56">
        <f t="shared" si="25"/>
        <v>0</v>
      </c>
      <c r="AN70" s="51">
        <f t="shared" si="30"/>
        <v>0</v>
      </c>
      <c r="AO70" s="54" t="e">
        <f t="shared" si="19"/>
        <v>#DIV/0!</v>
      </c>
      <c r="AP70" s="51"/>
      <c r="AQ70" s="26">
        <f t="shared" si="15"/>
        <v>0</v>
      </c>
      <c r="AR70" s="37">
        <f t="shared" si="28"/>
        <v>0</v>
      </c>
      <c r="AT70" s="23">
        <f t="shared" si="29"/>
        <v>0</v>
      </c>
    </row>
    <row r="71" spans="1:46" s="18" customFormat="1" ht="18.75" customHeight="1" hidden="1">
      <c r="A71" s="51"/>
      <c r="B71" s="52" t="s">
        <v>428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>
        <v>0</v>
      </c>
      <c r="O71" s="51"/>
      <c r="P71" s="51"/>
      <c r="Q71" s="51"/>
      <c r="R71" s="51"/>
      <c r="S71" s="51"/>
      <c r="T71" s="51"/>
      <c r="U71" s="51"/>
      <c r="V71" s="51"/>
      <c r="W71" s="51"/>
      <c r="X71" s="51">
        <f t="shared" si="23"/>
        <v>0</v>
      </c>
      <c r="Y71" s="51">
        <f t="shared" si="26"/>
        <v>0</v>
      </c>
      <c r="Z71" s="51"/>
      <c r="AA71" s="51"/>
      <c r="AB71" s="51"/>
      <c r="AC71" s="51">
        <f t="shared" si="27"/>
        <v>0</v>
      </c>
      <c r="AD71" s="56"/>
      <c r="AE71" s="56"/>
      <c r="AF71" s="56"/>
      <c r="AG71" s="56"/>
      <c r="AH71" s="56"/>
      <c r="AI71" s="56"/>
      <c r="AJ71" s="56"/>
      <c r="AK71" s="56">
        <v>0</v>
      </c>
      <c r="AL71" s="51">
        <f t="shared" si="24"/>
        <v>0</v>
      </c>
      <c r="AM71" s="56">
        <f t="shared" si="25"/>
        <v>0</v>
      </c>
      <c r="AN71" s="51">
        <f t="shared" si="30"/>
        <v>0</v>
      </c>
      <c r="AO71" s="54" t="e">
        <f t="shared" si="19"/>
        <v>#DIV/0!</v>
      </c>
      <c r="AP71" s="51"/>
      <c r="AQ71" s="26">
        <f t="shared" si="15"/>
        <v>0</v>
      </c>
      <c r="AR71" s="37">
        <f t="shared" si="28"/>
        <v>0</v>
      </c>
      <c r="AT71" s="23">
        <f t="shared" si="29"/>
        <v>0</v>
      </c>
    </row>
    <row r="72" spans="1:46" s="18" customFormat="1" ht="18.75" customHeight="1" hidden="1">
      <c r="A72" s="51"/>
      <c r="B72" s="52" t="s">
        <v>429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>
        <v>0</v>
      </c>
      <c r="O72" s="51"/>
      <c r="P72" s="51"/>
      <c r="Q72" s="51"/>
      <c r="R72" s="51"/>
      <c r="S72" s="51"/>
      <c r="T72" s="51"/>
      <c r="U72" s="51"/>
      <c r="V72" s="51"/>
      <c r="W72" s="51"/>
      <c r="X72" s="51">
        <f t="shared" si="23"/>
        <v>0</v>
      </c>
      <c r="Y72" s="51">
        <f t="shared" si="26"/>
        <v>0</v>
      </c>
      <c r="Z72" s="51"/>
      <c r="AA72" s="51"/>
      <c r="AB72" s="51"/>
      <c r="AC72" s="51">
        <f t="shared" si="27"/>
        <v>0</v>
      </c>
      <c r="AD72" s="56"/>
      <c r="AE72" s="56"/>
      <c r="AF72" s="56"/>
      <c r="AG72" s="56"/>
      <c r="AH72" s="56"/>
      <c r="AI72" s="56"/>
      <c r="AJ72" s="56"/>
      <c r="AK72" s="56">
        <v>0</v>
      </c>
      <c r="AL72" s="51">
        <f t="shared" si="24"/>
        <v>0</v>
      </c>
      <c r="AM72" s="56">
        <f t="shared" si="25"/>
        <v>0</v>
      </c>
      <c r="AN72" s="51">
        <f t="shared" si="30"/>
        <v>0</v>
      </c>
      <c r="AO72" s="54" t="e">
        <f t="shared" si="19"/>
        <v>#DIV/0!</v>
      </c>
      <c r="AP72" s="51"/>
      <c r="AQ72" s="26">
        <f t="shared" si="15"/>
        <v>0</v>
      </c>
      <c r="AR72" s="37">
        <f t="shared" si="28"/>
        <v>0</v>
      </c>
      <c r="AT72" s="23">
        <f t="shared" si="29"/>
        <v>0</v>
      </c>
    </row>
    <row r="73" spans="1:46" s="18" customFormat="1" ht="18.75" customHeight="1" hidden="1">
      <c r="A73" s="51"/>
      <c r="B73" s="52" t="s">
        <v>266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>
        <v>0</v>
      </c>
      <c r="O73" s="51"/>
      <c r="P73" s="51"/>
      <c r="Q73" s="51"/>
      <c r="R73" s="51"/>
      <c r="S73" s="51"/>
      <c r="T73" s="51"/>
      <c r="U73" s="51"/>
      <c r="V73" s="51"/>
      <c r="W73" s="51"/>
      <c r="X73" s="51">
        <f t="shared" si="23"/>
        <v>0</v>
      </c>
      <c r="Y73" s="51">
        <f t="shared" si="26"/>
        <v>0</v>
      </c>
      <c r="Z73" s="51"/>
      <c r="AA73" s="51"/>
      <c r="AB73" s="51"/>
      <c r="AC73" s="51">
        <f t="shared" si="27"/>
        <v>0</v>
      </c>
      <c r="AD73" s="56"/>
      <c r="AE73" s="56"/>
      <c r="AF73" s="56"/>
      <c r="AG73" s="56"/>
      <c r="AH73" s="56"/>
      <c r="AI73" s="56"/>
      <c r="AJ73" s="56"/>
      <c r="AK73" s="56">
        <v>0</v>
      </c>
      <c r="AL73" s="51">
        <f t="shared" si="24"/>
        <v>0</v>
      </c>
      <c r="AM73" s="56">
        <f t="shared" si="25"/>
        <v>0</v>
      </c>
      <c r="AN73" s="51">
        <f t="shared" si="30"/>
        <v>0</v>
      </c>
      <c r="AO73" s="54" t="e">
        <f t="shared" si="19"/>
        <v>#DIV/0!</v>
      </c>
      <c r="AP73" s="51"/>
      <c r="AQ73" s="26">
        <f aca="true" t="shared" si="31" ref="AQ73:AQ136">X73-AM73</f>
        <v>0</v>
      </c>
      <c r="AR73" s="37">
        <f t="shared" si="28"/>
        <v>0</v>
      </c>
      <c r="AT73" s="23">
        <f t="shared" si="29"/>
        <v>0</v>
      </c>
    </row>
    <row r="74" spans="1:46" s="18" customFormat="1" ht="18.75" customHeight="1" hidden="1">
      <c r="A74" s="51"/>
      <c r="B74" s="52" t="s">
        <v>260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>
        <v>0</v>
      </c>
      <c r="O74" s="51"/>
      <c r="P74" s="51"/>
      <c r="Q74" s="51"/>
      <c r="R74" s="51"/>
      <c r="S74" s="51"/>
      <c r="T74" s="51"/>
      <c r="U74" s="51"/>
      <c r="V74" s="51"/>
      <c r="W74" s="51"/>
      <c r="X74" s="51">
        <f t="shared" si="23"/>
        <v>0</v>
      </c>
      <c r="Y74" s="51">
        <f t="shared" si="26"/>
        <v>0</v>
      </c>
      <c r="Z74" s="51"/>
      <c r="AA74" s="51"/>
      <c r="AB74" s="51"/>
      <c r="AC74" s="51">
        <f t="shared" si="27"/>
        <v>0</v>
      </c>
      <c r="AD74" s="56"/>
      <c r="AE74" s="56"/>
      <c r="AF74" s="56"/>
      <c r="AG74" s="56"/>
      <c r="AH74" s="56"/>
      <c r="AI74" s="56"/>
      <c r="AJ74" s="56"/>
      <c r="AK74" s="56">
        <v>0</v>
      </c>
      <c r="AL74" s="51">
        <f t="shared" si="24"/>
        <v>0</v>
      </c>
      <c r="AM74" s="56">
        <f t="shared" si="25"/>
        <v>0</v>
      </c>
      <c r="AN74" s="51">
        <f t="shared" si="30"/>
        <v>0</v>
      </c>
      <c r="AO74" s="54" t="e">
        <f t="shared" si="19"/>
        <v>#DIV/0!</v>
      </c>
      <c r="AP74" s="51"/>
      <c r="AQ74" s="26">
        <f t="shared" si="31"/>
        <v>0</v>
      </c>
      <c r="AR74" s="37">
        <f t="shared" si="28"/>
        <v>0</v>
      </c>
      <c r="AT74" s="23">
        <f t="shared" si="29"/>
        <v>0</v>
      </c>
    </row>
    <row r="75" spans="1:46" s="18" customFormat="1" ht="18.75" customHeight="1" hidden="1">
      <c r="A75" s="51"/>
      <c r="B75" s="52" t="s">
        <v>330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>
        <v>0</v>
      </c>
      <c r="O75" s="51"/>
      <c r="P75" s="51"/>
      <c r="Q75" s="51"/>
      <c r="R75" s="51"/>
      <c r="S75" s="51"/>
      <c r="T75" s="51"/>
      <c r="U75" s="51"/>
      <c r="V75" s="51"/>
      <c r="W75" s="51"/>
      <c r="X75" s="51">
        <f t="shared" si="23"/>
        <v>0</v>
      </c>
      <c r="Y75" s="51">
        <f t="shared" si="26"/>
        <v>0</v>
      </c>
      <c r="Z75" s="51"/>
      <c r="AA75" s="51"/>
      <c r="AB75" s="51"/>
      <c r="AC75" s="51">
        <f t="shared" si="27"/>
        <v>0</v>
      </c>
      <c r="AD75" s="56"/>
      <c r="AE75" s="56"/>
      <c r="AF75" s="56"/>
      <c r="AG75" s="56"/>
      <c r="AH75" s="56"/>
      <c r="AI75" s="56"/>
      <c r="AJ75" s="56"/>
      <c r="AK75" s="56">
        <v>0</v>
      </c>
      <c r="AL75" s="51">
        <f t="shared" si="24"/>
        <v>0</v>
      </c>
      <c r="AM75" s="56">
        <f t="shared" si="25"/>
        <v>0</v>
      </c>
      <c r="AN75" s="51">
        <f t="shared" si="30"/>
        <v>0</v>
      </c>
      <c r="AO75" s="54" t="e">
        <f t="shared" si="19"/>
        <v>#DIV/0!</v>
      </c>
      <c r="AP75" s="51"/>
      <c r="AQ75" s="26">
        <f t="shared" si="31"/>
        <v>0</v>
      </c>
      <c r="AR75" s="37">
        <f t="shared" si="28"/>
        <v>0</v>
      </c>
      <c r="AT75" s="23">
        <f t="shared" si="29"/>
        <v>0</v>
      </c>
    </row>
    <row r="76" spans="1:46" s="18" customFormat="1" ht="18.75" customHeight="1" hidden="1">
      <c r="A76" s="51"/>
      <c r="B76" s="52" t="s">
        <v>430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>
        <v>0</v>
      </c>
      <c r="O76" s="51"/>
      <c r="P76" s="51"/>
      <c r="Q76" s="51"/>
      <c r="R76" s="51"/>
      <c r="S76" s="51"/>
      <c r="T76" s="51"/>
      <c r="U76" s="51"/>
      <c r="V76" s="51"/>
      <c r="W76" s="51"/>
      <c r="X76" s="51">
        <f t="shared" si="23"/>
        <v>0</v>
      </c>
      <c r="Y76" s="51">
        <f t="shared" si="26"/>
        <v>0</v>
      </c>
      <c r="Z76" s="51"/>
      <c r="AA76" s="51"/>
      <c r="AB76" s="51"/>
      <c r="AC76" s="51">
        <f t="shared" si="27"/>
        <v>0</v>
      </c>
      <c r="AD76" s="56"/>
      <c r="AE76" s="56"/>
      <c r="AF76" s="56"/>
      <c r="AG76" s="56"/>
      <c r="AH76" s="56"/>
      <c r="AI76" s="56"/>
      <c r="AJ76" s="56"/>
      <c r="AK76" s="56">
        <v>0</v>
      </c>
      <c r="AL76" s="51">
        <f t="shared" si="24"/>
        <v>0</v>
      </c>
      <c r="AM76" s="56">
        <f t="shared" si="25"/>
        <v>0</v>
      </c>
      <c r="AN76" s="51">
        <f t="shared" si="30"/>
        <v>0</v>
      </c>
      <c r="AO76" s="54" t="e">
        <f t="shared" si="19"/>
        <v>#DIV/0!</v>
      </c>
      <c r="AP76" s="51"/>
      <c r="AQ76" s="26">
        <f t="shared" si="31"/>
        <v>0</v>
      </c>
      <c r="AR76" s="37">
        <f t="shared" si="28"/>
        <v>0</v>
      </c>
      <c r="AT76" s="23">
        <f t="shared" si="29"/>
        <v>0</v>
      </c>
    </row>
    <row r="77" spans="1:46" s="18" customFormat="1" ht="18.75" customHeight="1" hidden="1">
      <c r="A77" s="51"/>
      <c r="B77" s="52" t="s">
        <v>431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>
        <v>0</v>
      </c>
      <c r="O77" s="51"/>
      <c r="P77" s="51"/>
      <c r="Q77" s="51"/>
      <c r="R77" s="51"/>
      <c r="S77" s="51"/>
      <c r="T77" s="51"/>
      <c r="U77" s="51"/>
      <c r="V77" s="51"/>
      <c r="W77" s="51"/>
      <c r="X77" s="51">
        <f t="shared" si="23"/>
        <v>0</v>
      </c>
      <c r="Y77" s="51">
        <f t="shared" si="26"/>
        <v>0</v>
      </c>
      <c r="Z77" s="51"/>
      <c r="AA77" s="51"/>
      <c r="AB77" s="51"/>
      <c r="AC77" s="51">
        <f t="shared" si="27"/>
        <v>0</v>
      </c>
      <c r="AD77" s="56"/>
      <c r="AE77" s="56"/>
      <c r="AF77" s="56"/>
      <c r="AG77" s="56"/>
      <c r="AH77" s="56"/>
      <c r="AI77" s="56"/>
      <c r="AJ77" s="56"/>
      <c r="AK77" s="56">
        <v>0</v>
      </c>
      <c r="AL77" s="51">
        <f t="shared" si="24"/>
        <v>0</v>
      </c>
      <c r="AM77" s="56">
        <f t="shared" si="25"/>
        <v>0</v>
      </c>
      <c r="AN77" s="51">
        <f t="shared" si="30"/>
        <v>0</v>
      </c>
      <c r="AO77" s="54" t="e">
        <f t="shared" si="19"/>
        <v>#DIV/0!</v>
      </c>
      <c r="AP77" s="51"/>
      <c r="AQ77" s="26">
        <f t="shared" si="31"/>
        <v>0</v>
      </c>
      <c r="AR77" s="37">
        <f t="shared" si="28"/>
        <v>0</v>
      </c>
      <c r="AT77" s="23">
        <f t="shared" si="29"/>
        <v>0</v>
      </c>
    </row>
    <row r="78" spans="1:46" s="18" customFormat="1" ht="18.75" customHeight="1" hidden="1">
      <c r="A78" s="51"/>
      <c r="B78" s="52" t="s">
        <v>432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>
        <v>0</v>
      </c>
      <c r="O78" s="51"/>
      <c r="P78" s="51"/>
      <c r="Q78" s="51"/>
      <c r="R78" s="51"/>
      <c r="S78" s="51"/>
      <c r="T78" s="51"/>
      <c r="U78" s="51"/>
      <c r="V78" s="51"/>
      <c r="W78" s="51"/>
      <c r="X78" s="51">
        <f t="shared" si="23"/>
        <v>0</v>
      </c>
      <c r="Y78" s="51">
        <f t="shared" si="26"/>
        <v>0</v>
      </c>
      <c r="Z78" s="51"/>
      <c r="AA78" s="51"/>
      <c r="AB78" s="51"/>
      <c r="AC78" s="51">
        <f t="shared" si="27"/>
        <v>0</v>
      </c>
      <c r="AD78" s="56"/>
      <c r="AE78" s="56"/>
      <c r="AF78" s="56"/>
      <c r="AG78" s="56"/>
      <c r="AH78" s="56"/>
      <c r="AI78" s="56"/>
      <c r="AJ78" s="56"/>
      <c r="AK78" s="56">
        <v>0</v>
      </c>
      <c r="AL78" s="51">
        <f t="shared" si="24"/>
        <v>0</v>
      </c>
      <c r="AM78" s="56">
        <f t="shared" si="25"/>
        <v>0</v>
      </c>
      <c r="AN78" s="51">
        <f t="shared" si="30"/>
        <v>0</v>
      </c>
      <c r="AO78" s="54" t="e">
        <f t="shared" si="19"/>
        <v>#DIV/0!</v>
      </c>
      <c r="AP78" s="51"/>
      <c r="AQ78" s="26">
        <f t="shared" si="31"/>
        <v>0</v>
      </c>
      <c r="AR78" s="37">
        <f t="shared" si="28"/>
        <v>0</v>
      </c>
      <c r="AT78" s="23">
        <f t="shared" si="29"/>
        <v>0</v>
      </c>
    </row>
    <row r="79" spans="1:46" s="18" customFormat="1" ht="18.75" customHeight="1" hidden="1">
      <c r="A79" s="51"/>
      <c r="B79" s="52" t="s">
        <v>433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>
        <v>0</v>
      </c>
      <c r="O79" s="51"/>
      <c r="P79" s="51"/>
      <c r="Q79" s="51"/>
      <c r="R79" s="51"/>
      <c r="S79" s="51"/>
      <c r="T79" s="51"/>
      <c r="U79" s="51"/>
      <c r="V79" s="51"/>
      <c r="W79" s="51"/>
      <c r="X79" s="51">
        <f t="shared" si="23"/>
        <v>0</v>
      </c>
      <c r="Y79" s="51">
        <f t="shared" si="26"/>
        <v>0</v>
      </c>
      <c r="Z79" s="51"/>
      <c r="AA79" s="51"/>
      <c r="AB79" s="51"/>
      <c r="AC79" s="51">
        <f t="shared" si="27"/>
        <v>0</v>
      </c>
      <c r="AD79" s="56"/>
      <c r="AE79" s="56"/>
      <c r="AF79" s="56"/>
      <c r="AG79" s="56"/>
      <c r="AH79" s="56"/>
      <c r="AI79" s="56"/>
      <c r="AJ79" s="56"/>
      <c r="AK79" s="56">
        <v>0</v>
      </c>
      <c r="AL79" s="51">
        <f t="shared" si="24"/>
        <v>0</v>
      </c>
      <c r="AM79" s="56">
        <f t="shared" si="25"/>
        <v>0</v>
      </c>
      <c r="AN79" s="51">
        <f t="shared" si="30"/>
        <v>0</v>
      </c>
      <c r="AO79" s="54" t="e">
        <f t="shared" si="19"/>
        <v>#DIV/0!</v>
      </c>
      <c r="AP79" s="51"/>
      <c r="AQ79" s="26">
        <f t="shared" si="31"/>
        <v>0</v>
      </c>
      <c r="AR79" s="37">
        <f t="shared" si="28"/>
        <v>0</v>
      </c>
      <c r="AT79" s="23">
        <f t="shared" si="29"/>
        <v>0</v>
      </c>
    </row>
    <row r="80" spans="1:46" s="18" customFormat="1" ht="18.75" customHeight="1" hidden="1">
      <c r="A80" s="51"/>
      <c r="B80" s="52" t="s">
        <v>70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>
        <v>0</v>
      </c>
      <c r="O80" s="51"/>
      <c r="P80" s="51"/>
      <c r="Q80" s="51"/>
      <c r="R80" s="51"/>
      <c r="S80" s="51"/>
      <c r="T80" s="51"/>
      <c r="U80" s="51"/>
      <c r="V80" s="51"/>
      <c r="W80" s="51"/>
      <c r="X80" s="51">
        <f t="shared" si="23"/>
        <v>0</v>
      </c>
      <c r="Y80" s="51">
        <f t="shared" si="26"/>
        <v>0</v>
      </c>
      <c r="Z80" s="51"/>
      <c r="AA80" s="51"/>
      <c r="AB80" s="51"/>
      <c r="AC80" s="51">
        <f t="shared" si="27"/>
        <v>0</v>
      </c>
      <c r="AD80" s="56"/>
      <c r="AE80" s="56"/>
      <c r="AF80" s="56"/>
      <c r="AG80" s="56"/>
      <c r="AH80" s="56"/>
      <c r="AI80" s="56"/>
      <c r="AJ80" s="56"/>
      <c r="AK80" s="56">
        <v>0</v>
      </c>
      <c r="AL80" s="51">
        <f t="shared" si="24"/>
        <v>0</v>
      </c>
      <c r="AM80" s="56">
        <f t="shared" si="25"/>
        <v>0</v>
      </c>
      <c r="AN80" s="51">
        <f t="shared" si="30"/>
        <v>0</v>
      </c>
      <c r="AO80" s="54" t="e">
        <f t="shared" si="19"/>
        <v>#DIV/0!</v>
      </c>
      <c r="AP80" s="51"/>
      <c r="AQ80" s="26">
        <f t="shared" si="31"/>
        <v>0</v>
      </c>
      <c r="AR80" s="37">
        <f t="shared" si="28"/>
        <v>0</v>
      </c>
      <c r="AT80" s="23">
        <f t="shared" si="29"/>
        <v>0</v>
      </c>
    </row>
    <row r="81" spans="1:46" s="18" customFormat="1" ht="18.75" customHeight="1" hidden="1">
      <c r="A81" s="51"/>
      <c r="B81" s="52" t="s">
        <v>419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>
        <v>0</v>
      </c>
      <c r="O81" s="51"/>
      <c r="P81" s="51"/>
      <c r="Q81" s="51"/>
      <c r="R81" s="51"/>
      <c r="S81" s="51"/>
      <c r="T81" s="51"/>
      <c r="U81" s="51"/>
      <c r="V81" s="51"/>
      <c r="W81" s="51"/>
      <c r="X81" s="51">
        <f t="shared" si="23"/>
        <v>0</v>
      </c>
      <c r="Y81" s="51">
        <f t="shared" si="26"/>
        <v>0</v>
      </c>
      <c r="Z81" s="51"/>
      <c r="AA81" s="51"/>
      <c r="AB81" s="51"/>
      <c r="AC81" s="51">
        <f t="shared" si="27"/>
        <v>0</v>
      </c>
      <c r="AD81" s="56"/>
      <c r="AE81" s="56"/>
      <c r="AF81" s="56"/>
      <c r="AG81" s="56"/>
      <c r="AH81" s="56"/>
      <c r="AI81" s="56"/>
      <c r="AJ81" s="56"/>
      <c r="AK81" s="56">
        <v>0</v>
      </c>
      <c r="AL81" s="51">
        <f t="shared" si="24"/>
        <v>0</v>
      </c>
      <c r="AM81" s="56">
        <f t="shared" si="25"/>
        <v>0</v>
      </c>
      <c r="AN81" s="51">
        <f t="shared" si="30"/>
        <v>0</v>
      </c>
      <c r="AO81" s="54" t="e">
        <f t="shared" si="19"/>
        <v>#DIV/0!</v>
      </c>
      <c r="AP81" s="51"/>
      <c r="AQ81" s="26">
        <f t="shared" si="31"/>
        <v>0</v>
      </c>
      <c r="AR81" s="37">
        <f t="shared" si="28"/>
        <v>0</v>
      </c>
      <c r="AT81" s="23">
        <f t="shared" si="29"/>
        <v>0</v>
      </c>
    </row>
    <row r="82" spans="1:46" s="18" customFormat="1" ht="18.75" customHeight="1" hidden="1">
      <c r="A82" s="51"/>
      <c r="B82" s="52" t="s">
        <v>420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>
        <v>0</v>
      </c>
      <c r="O82" s="51"/>
      <c r="P82" s="51"/>
      <c r="Q82" s="51"/>
      <c r="R82" s="51"/>
      <c r="S82" s="51"/>
      <c r="T82" s="51"/>
      <c r="U82" s="51"/>
      <c r="V82" s="51"/>
      <c r="W82" s="51"/>
      <c r="X82" s="51">
        <f t="shared" si="23"/>
        <v>0</v>
      </c>
      <c r="Y82" s="51">
        <f t="shared" si="26"/>
        <v>0</v>
      </c>
      <c r="Z82" s="51"/>
      <c r="AA82" s="51"/>
      <c r="AB82" s="51"/>
      <c r="AC82" s="51">
        <f t="shared" si="27"/>
        <v>0</v>
      </c>
      <c r="AD82" s="56"/>
      <c r="AE82" s="56"/>
      <c r="AF82" s="56"/>
      <c r="AG82" s="56"/>
      <c r="AH82" s="56"/>
      <c r="AI82" s="56"/>
      <c r="AJ82" s="56"/>
      <c r="AK82" s="56">
        <v>0</v>
      </c>
      <c r="AL82" s="51">
        <f t="shared" si="24"/>
        <v>0</v>
      </c>
      <c r="AM82" s="56">
        <f t="shared" si="25"/>
        <v>0</v>
      </c>
      <c r="AN82" s="51">
        <f t="shared" si="30"/>
        <v>0</v>
      </c>
      <c r="AO82" s="54" t="e">
        <f t="shared" si="19"/>
        <v>#DIV/0!</v>
      </c>
      <c r="AP82" s="51"/>
      <c r="AQ82" s="26">
        <f t="shared" si="31"/>
        <v>0</v>
      </c>
      <c r="AR82" s="37">
        <f t="shared" si="28"/>
        <v>0</v>
      </c>
      <c r="AT82" s="23">
        <f t="shared" si="29"/>
        <v>0</v>
      </c>
    </row>
    <row r="83" spans="1:46" s="18" customFormat="1" ht="18.75" customHeight="1" hidden="1">
      <c r="A83" s="51"/>
      <c r="B83" s="52" t="s">
        <v>421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>
        <v>0</v>
      </c>
      <c r="O83" s="51"/>
      <c r="P83" s="51"/>
      <c r="Q83" s="51"/>
      <c r="R83" s="51"/>
      <c r="S83" s="51"/>
      <c r="T83" s="51"/>
      <c r="U83" s="51"/>
      <c r="V83" s="51"/>
      <c r="W83" s="51"/>
      <c r="X83" s="51">
        <f t="shared" si="23"/>
        <v>0</v>
      </c>
      <c r="Y83" s="51">
        <f t="shared" si="26"/>
        <v>0</v>
      </c>
      <c r="Z83" s="51"/>
      <c r="AA83" s="51"/>
      <c r="AB83" s="51"/>
      <c r="AC83" s="51">
        <f t="shared" si="27"/>
        <v>0</v>
      </c>
      <c r="AD83" s="56"/>
      <c r="AE83" s="56"/>
      <c r="AF83" s="56"/>
      <c r="AG83" s="56"/>
      <c r="AH83" s="56"/>
      <c r="AI83" s="56"/>
      <c r="AJ83" s="56"/>
      <c r="AK83" s="56">
        <v>0</v>
      </c>
      <c r="AL83" s="51">
        <f t="shared" si="24"/>
        <v>0</v>
      </c>
      <c r="AM83" s="56">
        <f t="shared" si="25"/>
        <v>0</v>
      </c>
      <c r="AN83" s="51">
        <f t="shared" si="30"/>
        <v>0</v>
      </c>
      <c r="AO83" s="54" t="e">
        <f t="shared" si="19"/>
        <v>#DIV/0!</v>
      </c>
      <c r="AP83" s="51"/>
      <c r="AQ83" s="26">
        <f t="shared" si="31"/>
        <v>0</v>
      </c>
      <c r="AR83" s="37">
        <f t="shared" si="28"/>
        <v>0</v>
      </c>
      <c r="AT83" s="23">
        <f t="shared" si="29"/>
        <v>0</v>
      </c>
    </row>
    <row r="84" spans="1:46" s="18" customFormat="1" ht="18.75" customHeight="1" hidden="1">
      <c r="A84" s="51"/>
      <c r="B84" s="52" t="s">
        <v>422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>
        <v>0</v>
      </c>
      <c r="O84" s="51"/>
      <c r="P84" s="51"/>
      <c r="Q84" s="51"/>
      <c r="R84" s="51"/>
      <c r="S84" s="51"/>
      <c r="T84" s="51"/>
      <c r="U84" s="51"/>
      <c r="V84" s="51"/>
      <c r="W84" s="51"/>
      <c r="X84" s="51">
        <f t="shared" si="23"/>
        <v>0</v>
      </c>
      <c r="Y84" s="51">
        <f t="shared" si="26"/>
        <v>0</v>
      </c>
      <c r="Z84" s="51"/>
      <c r="AA84" s="51"/>
      <c r="AB84" s="51"/>
      <c r="AC84" s="51">
        <f t="shared" si="27"/>
        <v>0</v>
      </c>
      <c r="AD84" s="56"/>
      <c r="AE84" s="56"/>
      <c r="AF84" s="56"/>
      <c r="AG84" s="56"/>
      <c r="AH84" s="56"/>
      <c r="AI84" s="56"/>
      <c r="AJ84" s="56"/>
      <c r="AK84" s="56">
        <v>0</v>
      </c>
      <c r="AL84" s="51">
        <f t="shared" si="24"/>
        <v>0</v>
      </c>
      <c r="AM84" s="56">
        <f t="shared" si="25"/>
        <v>0</v>
      </c>
      <c r="AN84" s="51">
        <f t="shared" si="30"/>
        <v>0</v>
      </c>
      <c r="AO84" s="54" t="e">
        <f t="shared" si="19"/>
        <v>#DIV/0!</v>
      </c>
      <c r="AP84" s="51"/>
      <c r="AQ84" s="26">
        <f t="shared" si="31"/>
        <v>0</v>
      </c>
      <c r="AR84" s="37">
        <f t="shared" si="28"/>
        <v>0</v>
      </c>
      <c r="AT84" s="23">
        <f t="shared" si="29"/>
        <v>0</v>
      </c>
    </row>
    <row r="85" spans="1:46" s="18" customFormat="1" ht="18.75" customHeight="1" hidden="1">
      <c r="A85" s="51"/>
      <c r="B85" s="52" t="s">
        <v>269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>
        <v>0</v>
      </c>
      <c r="O85" s="51"/>
      <c r="P85" s="51"/>
      <c r="Q85" s="51"/>
      <c r="R85" s="51"/>
      <c r="S85" s="51"/>
      <c r="T85" s="51"/>
      <c r="U85" s="51"/>
      <c r="V85" s="51"/>
      <c r="W85" s="51"/>
      <c r="X85" s="51">
        <f t="shared" si="23"/>
        <v>0</v>
      </c>
      <c r="Y85" s="51">
        <f t="shared" si="26"/>
        <v>0</v>
      </c>
      <c r="Z85" s="51"/>
      <c r="AA85" s="51"/>
      <c r="AB85" s="51"/>
      <c r="AC85" s="51">
        <f t="shared" si="27"/>
        <v>0</v>
      </c>
      <c r="AD85" s="56"/>
      <c r="AE85" s="56"/>
      <c r="AF85" s="56"/>
      <c r="AG85" s="56"/>
      <c r="AH85" s="56"/>
      <c r="AI85" s="56"/>
      <c r="AJ85" s="56"/>
      <c r="AK85" s="56">
        <v>0</v>
      </c>
      <c r="AL85" s="51">
        <f t="shared" si="24"/>
        <v>0</v>
      </c>
      <c r="AM85" s="56">
        <f t="shared" si="25"/>
        <v>0</v>
      </c>
      <c r="AN85" s="51">
        <f t="shared" si="30"/>
        <v>0</v>
      </c>
      <c r="AO85" s="54" t="e">
        <f t="shared" si="19"/>
        <v>#DIV/0!</v>
      </c>
      <c r="AP85" s="51"/>
      <c r="AQ85" s="26">
        <f t="shared" si="31"/>
        <v>0</v>
      </c>
      <c r="AR85" s="37">
        <f t="shared" si="28"/>
        <v>0</v>
      </c>
      <c r="AT85" s="23">
        <f t="shared" si="29"/>
        <v>0</v>
      </c>
    </row>
    <row r="86" spans="1:46" s="18" customFormat="1" ht="18.75" customHeight="1" hidden="1">
      <c r="A86" s="51"/>
      <c r="B86" s="52" t="s">
        <v>262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>
        <v>0</v>
      </c>
      <c r="O86" s="51"/>
      <c r="P86" s="51"/>
      <c r="Q86" s="51"/>
      <c r="R86" s="51"/>
      <c r="S86" s="51"/>
      <c r="T86" s="51"/>
      <c r="U86" s="51"/>
      <c r="V86" s="51"/>
      <c r="W86" s="51"/>
      <c r="X86" s="51">
        <f t="shared" si="23"/>
        <v>0</v>
      </c>
      <c r="Y86" s="51">
        <f t="shared" si="26"/>
        <v>0</v>
      </c>
      <c r="Z86" s="51"/>
      <c r="AA86" s="51"/>
      <c r="AB86" s="51"/>
      <c r="AC86" s="51">
        <f t="shared" si="27"/>
        <v>0</v>
      </c>
      <c r="AD86" s="56"/>
      <c r="AE86" s="56"/>
      <c r="AF86" s="56"/>
      <c r="AG86" s="56"/>
      <c r="AH86" s="56"/>
      <c r="AI86" s="56"/>
      <c r="AJ86" s="56"/>
      <c r="AK86" s="56">
        <v>0</v>
      </c>
      <c r="AL86" s="51">
        <f t="shared" si="24"/>
        <v>0</v>
      </c>
      <c r="AM86" s="56">
        <f t="shared" si="25"/>
        <v>0</v>
      </c>
      <c r="AN86" s="51">
        <f t="shared" si="30"/>
        <v>0</v>
      </c>
      <c r="AO86" s="54" t="e">
        <f t="shared" si="19"/>
        <v>#DIV/0!</v>
      </c>
      <c r="AP86" s="51"/>
      <c r="AQ86" s="26">
        <f t="shared" si="31"/>
        <v>0</v>
      </c>
      <c r="AR86" s="37">
        <f t="shared" si="28"/>
        <v>0</v>
      </c>
      <c r="AT86" s="23">
        <f t="shared" si="29"/>
        <v>0</v>
      </c>
    </row>
    <row r="87" spans="1:46" s="18" customFormat="1" ht="18.75" customHeight="1" hidden="1">
      <c r="A87" s="51"/>
      <c r="B87" s="52" t="s">
        <v>423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>
        <v>0</v>
      </c>
      <c r="O87" s="51"/>
      <c r="P87" s="51"/>
      <c r="Q87" s="51"/>
      <c r="R87" s="51"/>
      <c r="S87" s="51"/>
      <c r="T87" s="51"/>
      <c r="U87" s="51"/>
      <c r="V87" s="51"/>
      <c r="W87" s="51"/>
      <c r="X87" s="51">
        <f t="shared" si="23"/>
        <v>0</v>
      </c>
      <c r="Y87" s="51">
        <f t="shared" si="26"/>
        <v>0</v>
      </c>
      <c r="Z87" s="51"/>
      <c r="AA87" s="51"/>
      <c r="AB87" s="51"/>
      <c r="AC87" s="51">
        <f t="shared" si="27"/>
        <v>0</v>
      </c>
      <c r="AD87" s="56"/>
      <c r="AE87" s="56"/>
      <c r="AF87" s="56"/>
      <c r="AG87" s="56"/>
      <c r="AH87" s="56"/>
      <c r="AI87" s="56"/>
      <c r="AJ87" s="56"/>
      <c r="AK87" s="56">
        <v>0</v>
      </c>
      <c r="AL87" s="51">
        <f t="shared" si="24"/>
        <v>0</v>
      </c>
      <c r="AM87" s="56">
        <f t="shared" si="25"/>
        <v>0</v>
      </c>
      <c r="AN87" s="51">
        <f t="shared" si="30"/>
        <v>0</v>
      </c>
      <c r="AO87" s="54" t="e">
        <f t="shared" si="19"/>
        <v>#DIV/0!</v>
      </c>
      <c r="AP87" s="51"/>
      <c r="AQ87" s="26">
        <f t="shared" si="31"/>
        <v>0</v>
      </c>
      <c r="AR87" s="37">
        <f t="shared" si="28"/>
        <v>0</v>
      </c>
      <c r="AT87" s="23">
        <f t="shared" si="29"/>
        <v>0</v>
      </c>
    </row>
    <row r="88" spans="1:46" s="20" customFormat="1" ht="18.75" customHeight="1" hidden="1">
      <c r="A88" s="51"/>
      <c r="B88" s="52" t="s">
        <v>424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>
        <v>0</v>
      </c>
      <c r="O88" s="51"/>
      <c r="P88" s="51"/>
      <c r="Q88" s="51"/>
      <c r="R88" s="51"/>
      <c r="S88" s="51"/>
      <c r="T88" s="51"/>
      <c r="U88" s="51"/>
      <c r="V88" s="51"/>
      <c r="W88" s="51"/>
      <c r="X88" s="51">
        <f t="shared" si="23"/>
        <v>0</v>
      </c>
      <c r="Y88" s="51">
        <f t="shared" si="26"/>
        <v>0</v>
      </c>
      <c r="Z88" s="51"/>
      <c r="AA88" s="51"/>
      <c r="AB88" s="51"/>
      <c r="AC88" s="51">
        <f t="shared" si="27"/>
        <v>0</v>
      </c>
      <c r="AD88" s="56"/>
      <c r="AE88" s="56"/>
      <c r="AF88" s="56"/>
      <c r="AG88" s="56"/>
      <c r="AH88" s="56"/>
      <c r="AI88" s="56"/>
      <c r="AJ88" s="56"/>
      <c r="AK88" s="56">
        <v>0</v>
      </c>
      <c r="AL88" s="51">
        <f t="shared" si="24"/>
        <v>0</v>
      </c>
      <c r="AM88" s="56">
        <f t="shared" si="25"/>
        <v>0</v>
      </c>
      <c r="AN88" s="51">
        <f t="shared" si="30"/>
        <v>0</v>
      </c>
      <c r="AO88" s="54" t="e">
        <f t="shared" si="19"/>
        <v>#DIV/0!</v>
      </c>
      <c r="AP88" s="51"/>
      <c r="AQ88" s="26">
        <f t="shared" si="31"/>
        <v>0</v>
      </c>
      <c r="AR88" s="37">
        <f t="shared" si="28"/>
        <v>0</v>
      </c>
      <c r="AT88" s="23">
        <f t="shared" si="29"/>
        <v>0</v>
      </c>
    </row>
    <row r="89" spans="1:46" s="6" customFormat="1" ht="18.75" customHeight="1" hidden="1">
      <c r="A89" s="51"/>
      <c r="B89" s="52" t="s">
        <v>425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>
        <v>0</v>
      </c>
      <c r="O89" s="51"/>
      <c r="P89" s="51"/>
      <c r="Q89" s="51"/>
      <c r="R89" s="51"/>
      <c r="S89" s="51"/>
      <c r="T89" s="51"/>
      <c r="U89" s="51"/>
      <c r="V89" s="51"/>
      <c r="W89" s="51"/>
      <c r="X89" s="51">
        <f t="shared" si="23"/>
        <v>0</v>
      </c>
      <c r="Y89" s="51">
        <f t="shared" si="26"/>
        <v>0</v>
      </c>
      <c r="Z89" s="51"/>
      <c r="AA89" s="51"/>
      <c r="AB89" s="51"/>
      <c r="AC89" s="51">
        <f t="shared" si="27"/>
        <v>0</v>
      </c>
      <c r="AD89" s="56"/>
      <c r="AE89" s="56"/>
      <c r="AF89" s="56"/>
      <c r="AG89" s="56"/>
      <c r="AH89" s="56"/>
      <c r="AI89" s="56"/>
      <c r="AJ89" s="56"/>
      <c r="AK89" s="56">
        <v>0</v>
      </c>
      <c r="AL89" s="51">
        <f t="shared" si="24"/>
        <v>0</v>
      </c>
      <c r="AM89" s="56">
        <f t="shared" si="25"/>
        <v>0</v>
      </c>
      <c r="AN89" s="51">
        <f t="shared" si="30"/>
        <v>0</v>
      </c>
      <c r="AO89" s="54" t="e">
        <f t="shared" si="19"/>
        <v>#DIV/0!</v>
      </c>
      <c r="AP89" s="51"/>
      <c r="AQ89" s="26">
        <f t="shared" si="31"/>
        <v>0</v>
      </c>
      <c r="AR89" s="37">
        <f t="shared" si="28"/>
        <v>0</v>
      </c>
      <c r="AT89" s="23">
        <f t="shared" si="29"/>
        <v>0</v>
      </c>
    </row>
    <row r="90" spans="1:46" s="6" customFormat="1" ht="18.75" customHeight="1" hidden="1">
      <c r="A90" s="51"/>
      <c r="B90" s="52" t="s">
        <v>426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>
        <v>0</v>
      </c>
      <c r="O90" s="51"/>
      <c r="P90" s="51"/>
      <c r="Q90" s="51"/>
      <c r="R90" s="51"/>
      <c r="S90" s="51"/>
      <c r="T90" s="51"/>
      <c r="U90" s="51"/>
      <c r="V90" s="51"/>
      <c r="W90" s="51"/>
      <c r="X90" s="51">
        <f t="shared" si="23"/>
        <v>0</v>
      </c>
      <c r="Y90" s="51">
        <f t="shared" si="26"/>
        <v>0</v>
      </c>
      <c r="Z90" s="51"/>
      <c r="AA90" s="51"/>
      <c r="AB90" s="51"/>
      <c r="AC90" s="51">
        <f t="shared" si="27"/>
        <v>0</v>
      </c>
      <c r="AD90" s="56"/>
      <c r="AE90" s="56"/>
      <c r="AF90" s="56"/>
      <c r="AG90" s="56"/>
      <c r="AH90" s="56"/>
      <c r="AI90" s="56"/>
      <c r="AJ90" s="56"/>
      <c r="AK90" s="56">
        <v>0</v>
      </c>
      <c r="AL90" s="51">
        <f t="shared" si="24"/>
        <v>0</v>
      </c>
      <c r="AM90" s="56">
        <f t="shared" si="25"/>
        <v>0</v>
      </c>
      <c r="AN90" s="51">
        <f t="shared" si="30"/>
        <v>0</v>
      </c>
      <c r="AO90" s="54" t="e">
        <f t="shared" si="19"/>
        <v>#DIV/0!</v>
      </c>
      <c r="AP90" s="51"/>
      <c r="AQ90" s="26">
        <f t="shared" si="31"/>
        <v>0</v>
      </c>
      <c r="AR90" s="37">
        <f t="shared" si="28"/>
        <v>0</v>
      </c>
      <c r="AT90" s="23">
        <f t="shared" si="29"/>
        <v>0</v>
      </c>
    </row>
    <row r="91" spans="1:46" s="31" customFormat="1" ht="84.75" customHeight="1">
      <c r="A91" s="53">
        <v>2</v>
      </c>
      <c r="B91" s="89" t="s">
        <v>110</v>
      </c>
      <c r="C91" s="53"/>
      <c r="D91" s="53">
        <v>742</v>
      </c>
      <c r="E91" s="53">
        <v>26</v>
      </c>
      <c r="F91" s="53">
        <v>15</v>
      </c>
      <c r="G91" s="53"/>
      <c r="H91" s="53">
        <f>742+15</f>
        <v>757</v>
      </c>
      <c r="I91" s="53">
        <v>26</v>
      </c>
      <c r="J91" s="53"/>
      <c r="K91" s="53">
        <f>683+59</f>
        <v>742</v>
      </c>
      <c r="L91" s="53"/>
      <c r="M91" s="53">
        <v>728</v>
      </c>
      <c r="N91" s="53">
        <v>12</v>
      </c>
      <c r="O91" s="90">
        <f>N91/M91*100</f>
        <v>1.6483516483516485</v>
      </c>
      <c r="P91" s="53">
        <v>724</v>
      </c>
      <c r="Q91" s="53"/>
      <c r="R91" s="53">
        <v>724</v>
      </c>
      <c r="S91" s="53"/>
      <c r="T91" s="53">
        <f>33+43+614</f>
        <v>690</v>
      </c>
      <c r="U91" s="53"/>
      <c r="V91" s="53">
        <v>690</v>
      </c>
      <c r="W91" s="53"/>
      <c r="X91" s="53">
        <f t="shared" si="23"/>
        <v>34</v>
      </c>
      <c r="Y91" s="53">
        <f t="shared" si="26"/>
        <v>3</v>
      </c>
      <c r="Z91" s="62" t="s">
        <v>537</v>
      </c>
      <c r="AA91" s="53">
        <v>3</v>
      </c>
      <c r="AB91" s="53">
        <v>0</v>
      </c>
      <c r="AC91" s="53">
        <f t="shared" si="27"/>
        <v>5</v>
      </c>
      <c r="AD91" s="91" t="s">
        <v>537</v>
      </c>
      <c r="AE91" s="92">
        <v>2</v>
      </c>
      <c r="AF91" s="91">
        <v>3</v>
      </c>
      <c r="AG91" s="91">
        <v>4</v>
      </c>
      <c r="AH91" s="91">
        <v>1</v>
      </c>
      <c r="AI91" s="91">
        <v>0</v>
      </c>
      <c r="AJ91" s="91">
        <v>3</v>
      </c>
      <c r="AK91" s="92">
        <v>8</v>
      </c>
      <c r="AL91" s="53">
        <f t="shared" si="24"/>
        <v>718.3516483516484</v>
      </c>
      <c r="AM91" s="92">
        <f aca="true" t="shared" si="32" ref="AM91:AM122">O91+AG91</f>
        <v>5.648351648351649</v>
      </c>
      <c r="AN91" s="53">
        <f t="shared" si="30"/>
        <v>17.64835164835165</v>
      </c>
      <c r="AO91" s="90">
        <f t="shared" si="19"/>
        <v>2.424224127520831</v>
      </c>
      <c r="AP91" s="53" t="s">
        <v>622</v>
      </c>
      <c r="AQ91" s="26">
        <f t="shared" si="31"/>
        <v>28.35164835164835</v>
      </c>
      <c r="AR91" s="37">
        <f t="shared" si="28"/>
        <v>28.35164835164835</v>
      </c>
      <c r="AT91" s="23">
        <f t="shared" si="29"/>
        <v>0</v>
      </c>
    </row>
    <row r="92" spans="1:46" s="8" customFormat="1" ht="18.75" customHeight="1" hidden="1">
      <c r="A92" s="51"/>
      <c r="B92" s="52" t="s">
        <v>94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>
        <v>0</v>
      </c>
      <c r="O92" s="51"/>
      <c r="P92" s="51"/>
      <c r="Q92" s="51"/>
      <c r="R92" s="51"/>
      <c r="S92" s="51"/>
      <c r="T92" s="51"/>
      <c r="U92" s="51"/>
      <c r="V92" s="51"/>
      <c r="W92" s="51"/>
      <c r="X92" s="51">
        <f t="shared" si="23"/>
        <v>0</v>
      </c>
      <c r="Y92" s="51">
        <f t="shared" si="26"/>
        <v>0</v>
      </c>
      <c r="Z92" s="51"/>
      <c r="AA92" s="51"/>
      <c r="AB92" s="51"/>
      <c r="AC92" s="51">
        <f t="shared" si="27"/>
        <v>0</v>
      </c>
      <c r="AD92" s="56"/>
      <c r="AE92" s="56"/>
      <c r="AF92" s="56"/>
      <c r="AG92" s="56"/>
      <c r="AH92" s="56"/>
      <c r="AI92" s="56"/>
      <c r="AJ92" s="56"/>
      <c r="AK92" s="56">
        <v>0</v>
      </c>
      <c r="AL92" s="51">
        <f t="shared" si="24"/>
        <v>0</v>
      </c>
      <c r="AM92" s="56">
        <f t="shared" si="32"/>
        <v>0</v>
      </c>
      <c r="AN92" s="51">
        <f t="shared" si="30"/>
        <v>0</v>
      </c>
      <c r="AO92" s="54" t="e">
        <f t="shared" si="19"/>
        <v>#DIV/0!</v>
      </c>
      <c r="AP92" s="51"/>
      <c r="AQ92" s="26">
        <f t="shared" si="31"/>
        <v>0</v>
      </c>
      <c r="AR92" s="37">
        <f t="shared" si="28"/>
        <v>0</v>
      </c>
      <c r="AT92" s="23">
        <f t="shared" si="29"/>
        <v>0</v>
      </c>
    </row>
    <row r="93" spans="1:46" s="6" customFormat="1" ht="18.75" customHeight="1" hidden="1">
      <c r="A93" s="57"/>
      <c r="B93" s="61" t="s">
        <v>42</v>
      </c>
      <c r="C93" s="57"/>
      <c r="D93" s="57"/>
      <c r="E93" s="51"/>
      <c r="F93" s="51"/>
      <c r="G93" s="51"/>
      <c r="H93" s="57"/>
      <c r="I93" s="51"/>
      <c r="J93" s="51"/>
      <c r="K93" s="57"/>
      <c r="L93" s="51"/>
      <c r="M93" s="57"/>
      <c r="N93" s="57">
        <v>0</v>
      </c>
      <c r="O93" s="57"/>
      <c r="P93" s="57"/>
      <c r="Q93" s="51"/>
      <c r="R93" s="51"/>
      <c r="S93" s="57"/>
      <c r="T93" s="57"/>
      <c r="U93" s="51"/>
      <c r="V93" s="51"/>
      <c r="W93" s="57"/>
      <c r="X93" s="51">
        <f t="shared" si="23"/>
        <v>0</v>
      </c>
      <c r="Y93" s="51">
        <f t="shared" si="26"/>
        <v>0</v>
      </c>
      <c r="Z93" s="57"/>
      <c r="AA93" s="51"/>
      <c r="AB93" s="51"/>
      <c r="AC93" s="51">
        <f t="shared" si="27"/>
        <v>0</v>
      </c>
      <c r="AD93" s="56"/>
      <c r="AE93" s="56"/>
      <c r="AF93" s="56"/>
      <c r="AG93" s="56"/>
      <c r="AH93" s="56"/>
      <c r="AI93" s="56"/>
      <c r="AJ93" s="56"/>
      <c r="AK93" s="56">
        <v>0</v>
      </c>
      <c r="AL93" s="51">
        <f t="shared" si="24"/>
        <v>0</v>
      </c>
      <c r="AM93" s="56">
        <f t="shared" si="32"/>
        <v>0</v>
      </c>
      <c r="AN93" s="51">
        <f t="shared" si="30"/>
        <v>0</v>
      </c>
      <c r="AO93" s="54" t="e">
        <f t="shared" si="19"/>
        <v>#DIV/0!</v>
      </c>
      <c r="AP93" s="51"/>
      <c r="AQ93" s="26">
        <f t="shared" si="31"/>
        <v>0</v>
      </c>
      <c r="AR93" s="37">
        <f t="shared" si="28"/>
        <v>0</v>
      </c>
      <c r="AT93" s="23">
        <f t="shared" si="29"/>
        <v>0</v>
      </c>
    </row>
    <row r="94" spans="1:46" s="6" customFormat="1" ht="18.75" customHeight="1" hidden="1">
      <c r="A94" s="57"/>
      <c r="B94" s="61" t="s">
        <v>43</v>
      </c>
      <c r="C94" s="57"/>
      <c r="D94" s="57"/>
      <c r="E94" s="51"/>
      <c r="F94" s="51"/>
      <c r="G94" s="51"/>
      <c r="H94" s="57"/>
      <c r="I94" s="51"/>
      <c r="J94" s="51"/>
      <c r="K94" s="57"/>
      <c r="L94" s="51"/>
      <c r="M94" s="57"/>
      <c r="N94" s="57">
        <v>0</v>
      </c>
      <c r="O94" s="57"/>
      <c r="P94" s="57"/>
      <c r="Q94" s="51"/>
      <c r="R94" s="51"/>
      <c r="S94" s="57"/>
      <c r="T94" s="57"/>
      <c r="U94" s="51"/>
      <c r="V94" s="51"/>
      <c r="W94" s="57"/>
      <c r="X94" s="51">
        <f t="shared" si="23"/>
        <v>0</v>
      </c>
      <c r="Y94" s="51">
        <f t="shared" si="26"/>
        <v>0</v>
      </c>
      <c r="Z94" s="57"/>
      <c r="AA94" s="51"/>
      <c r="AB94" s="51"/>
      <c r="AC94" s="51">
        <f t="shared" si="27"/>
        <v>0</v>
      </c>
      <c r="AD94" s="56"/>
      <c r="AE94" s="56"/>
      <c r="AF94" s="56"/>
      <c r="AG94" s="56"/>
      <c r="AH94" s="56"/>
      <c r="AI94" s="56"/>
      <c r="AJ94" s="56"/>
      <c r="AK94" s="56">
        <v>0</v>
      </c>
      <c r="AL94" s="51">
        <f t="shared" si="24"/>
        <v>0</v>
      </c>
      <c r="AM94" s="56">
        <f t="shared" si="32"/>
        <v>0</v>
      </c>
      <c r="AN94" s="51">
        <f t="shared" si="30"/>
        <v>0</v>
      </c>
      <c r="AO94" s="54" t="e">
        <f t="shared" si="19"/>
        <v>#DIV/0!</v>
      </c>
      <c r="AP94" s="51"/>
      <c r="AQ94" s="26">
        <f t="shared" si="31"/>
        <v>0</v>
      </c>
      <c r="AR94" s="37">
        <f t="shared" si="28"/>
        <v>0</v>
      </c>
      <c r="AT94" s="23">
        <f t="shared" si="29"/>
        <v>0</v>
      </c>
    </row>
    <row r="95" spans="1:46" s="6" customFormat="1" ht="18.75" customHeight="1" hidden="1">
      <c r="A95" s="57"/>
      <c r="B95" s="61" t="s">
        <v>44</v>
      </c>
      <c r="C95" s="57"/>
      <c r="D95" s="57"/>
      <c r="E95" s="51"/>
      <c r="F95" s="51"/>
      <c r="G95" s="51"/>
      <c r="H95" s="57"/>
      <c r="I95" s="51"/>
      <c r="J95" s="51"/>
      <c r="K95" s="57"/>
      <c r="L95" s="51"/>
      <c r="M95" s="57"/>
      <c r="N95" s="57">
        <v>0</v>
      </c>
      <c r="O95" s="57"/>
      <c r="P95" s="57"/>
      <c r="Q95" s="51"/>
      <c r="R95" s="51"/>
      <c r="S95" s="57"/>
      <c r="T95" s="57"/>
      <c r="U95" s="51"/>
      <c r="V95" s="51"/>
      <c r="W95" s="57"/>
      <c r="X95" s="51">
        <f t="shared" si="23"/>
        <v>0</v>
      </c>
      <c r="Y95" s="51">
        <f t="shared" si="26"/>
        <v>0</v>
      </c>
      <c r="Z95" s="57"/>
      <c r="AA95" s="51"/>
      <c r="AB95" s="51"/>
      <c r="AC95" s="51">
        <f t="shared" si="27"/>
        <v>0</v>
      </c>
      <c r="AD95" s="56"/>
      <c r="AE95" s="56"/>
      <c r="AF95" s="56"/>
      <c r="AG95" s="56"/>
      <c r="AH95" s="56"/>
      <c r="AI95" s="56"/>
      <c r="AJ95" s="56"/>
      <c r="AK95" s="56">
        <v>0</v>
      </c>
      <c r="AL95" s="51">
        <f t="shared" si="24"/>
        <v>0</v>
      </c>
      <c r="AM95" s="56">
        <f t="shared" si="32"/>
        <v>0</v>
      </c>
      <c r="AN95" s="51">
        <f t="shared" si="30"/>
        <v>0</v>
      </c>
      <c r="AO95" s="54" t="e">
        <f t="shared" si="19"/>
        <v>#DIV/0!</v>
      </c>
      <c r="AP95" s="51"/>
      <c r="AQ95" s="26">
        <f t="shared" si="31"/>
        <v>0</v>
      </c>
      <c r="AR95" s="37">
        <f t="shared" si="28"/>
        <v>0</v>
      </c>
      <c r="AT95" s="23">
        <f t="shared" si="29"/>
        <v>0</v>
      </c>
    </row>
    <row r="96" spans="1:46" s="6" customFormat="1" ht="18.75" customHeight="1" hidden="1">
      <c r="A96" s="57"/>
      <c r="B96" s="61" t="s">
        <v>45</v>
      </c>
      <c r="C96" s="57"/>
      <c r="D96" s="57"/>
      <c r="E96" s="51"/>
      <c r="F96" s="51"/>
      <c r="G96" s="51"/>
      <c r="H96" s="57"/>
      <c r="I96" s="51"/>
      <c r="J96" s="51"/>
      <c r="K96" s="57"/>
      <c r="L96" s="51"/>
      <c r="M96" s="57"/>
      <c r="N96" s="57">
        <v>0</v>
      </c>
      <c r="O96" s="57"/>
      <c r="P96" s="57"/>
      <c r="Q96" s="51"/>
      <c r="R96" s="51"/>
      <c r="S96" s="57"/>
      <c r="T96" s="57"/>
      <c r="U96" s="51"/>
      <c r="V96" s="51"/>
      <c r="W96" s="57"/>
      <c r="X96" s="51">
        <f t="shared" si="23"/>
        <v>0</v>
      </c>
      <c r="Y96" s="51">
        <f t="shared" si="26"/>
        <v>0</v>
      </c>
      <c r="Z96" s="57"/>
      <c r="AA96" s="51"/>
      <c r="AB96" s="51"/>
      <c r="AC96" s="51">
        <f t="shared" si="27"/>
        <v>0</v>
      </c>
      <c r="AD96" s="56"/>
      <c r="AE96" s="56"/>
      <c r="AF96" s="56"/>
      <c r="AG96" s="56"/>
      <c r="AH96" s="56"/>
      <c r="AI96" s="56"/>
      <c r="AJ96" s="56"/>
      <c r="AK96" s="56">
        <v>0</v>
      </c>
      <c r="AL96" s="51">
        <f t="shared" si="24"/>
        <v>0</v>
      </c>
      <c r="AM96" s="56">
        <f t="shared" si="32"/>
        <v>0</v>
      </c>
      <c r="AN96" s="51">
        <f t="shared" si="30"/>
        <v>0</v>
      </c>
      <c r="AO96" s="54" t="e">
        <f t="shared" si="19"/>
        <v>#DIV/0!</v>
      </c>
      <c r="AP96" s="51"/>
      <c r="AQ96" s="26">
        <f t="shared" si="31"/>
        <v>0</v>
      </c>
      <c r="AR96" s="37">
        <f t="shared" si="28"/>
        <v>0</v>
      </c>
      <c r="AT96" s="23">
        <f t="shared" si="29"/>
        <v>0</v>
      </c>
    </row>
    <row r="97" spans="1:46" s="6" customFormat="1" ht="18.75" customHeight="1" hidden="1">
      <c r="A97" s="57"/>
      <c r="B97" s="61" t="s">
        <v>46</v>
      </c>
      <c r="C97" s="57"/>
      <c r="D97" s="57"/>
      <c r="E97" s="51"/>
      <c r="F97" s="51"/>
      <c r="G97" s="51"/>
      <c r="H97" s="57"/>
      <c r="I97" s="51"/>
      <c r="J97" s="51"/>
      <c r="K97" s="57"/>
      <c r="L97" s="51"/>
      <c r="M97" s="57"/>
      <c r="N97" s="57">
        <v>0</v>
      </c>
      <c r="O97" s="57"/>
      <c r="P97" s="57"/>
      <c r="Q97" s="51"/>
      <c r="R97" s="51"/>
      <c r="S97" s="57"/>
      <c r="T97" s="57"/>
      <c r="U97" s="51"/>
      <c r="V97" s="51"/>
      <c r="W97" s="57"/>
      <c r="X97" s="51">
        <f t="shared" si="23"/>
        <v>0</v>
      </c>
      <c r="Y97" s="51">
        <f t="shared" si="26"/>
        <v>0</v>
      </c>
      <c r="Z97" s="57"/>
      <c r="AA97" s="51"/>
      <c r="AB97" s="51"/>
      <c r="AC97" s="51">
        <f t="shared" si="27"/>
        <v>0</v>
      </c>
      <c r="AD97" s="56"/>
      <c r="AE97" s="56"/>
      <c r="AF97" s="56"/>
      <c r="AG97" s="56"/>
      <c r="AH97" s="56"/>
      <c r="AI97" s="56"/>
      <c r="AJ97" s="56"/>
      <c r="AK97" s="56">
        <v>0</v>
      </c>
      <c r="AL97" s="51">
        <f t="shared" si="24"/>
        <v>0</v>
      </c>
      <c r="AM97" s="56">
        <f t="shared" si="32"/>
        <v>0</v>
      </c>
      <c r="AN97" s="51">
        <f t="shared" si="30"/>
        <v>0</v>
      </c>
      <c r="AO97" s="54" t="e">
        <f t="shared" si="19"/>
        <v>#DIV/0!</v>
      </c>
      <c r="AP97" s="51"/>
      <c r="AQ97" s="26">
        <f t="shared" si="31"/>
        <v>0</v>
      </c>
      <c r="AR97" s="37">
        <f t="shared" si="28"/>
        <v>0</v>
      </c>
      <c r="AT97" s="23">
        <f t="shared" si="29"/>
        <v>0</v>
      </c>
    </row>
    <row r="98" spans="1:46" s="6" customFormat="1" ht="18.75" customHeight="1" hidden="1">
      <c r="A98" s="57"/>
      <c r="B98" s="52" t="s">
        <v>228</v>
      </c>
      <c r="C98" s="51"/>
      <c r="D98" s="57"/>
      <c r="E98" s="51"/>
      <c r="F98" s="51"/>
      <c r="G98" s="51"/>
      <c r="H98" s="57"/>
      <c r="I98" s="51"/>
      <c r="J98" s="51"/>
      <c r="K98" s="57"/>
      <c r="L98" s="51"/>
      <c r="M98" s="57"/>
      <c r="N98" s="57">
        <v>0</v>
      </c>
      <c r="O98" s="57"/>
      <c r="P98" s="57"/>
      <c r="Q98" s="51"/>
      <c r="R98" s="51"/>
      <c r="S98" s="57"/>
      <c r="T98" s="57"/>
      <c r="U98" s="51"/>
      <c r="V98" s="51"/>
      <c r="W98" s="57"/>
      <c r="X98" s="51">
        <f t="shared" si="23"/>
        <v>0</v>
      </c>
      <c r="Y98" s="51">
        <f t="shared" si="26"/>
        <v>0</v>
      </c>
      <c r="Z98" s="57"/>
      <c r="AA98" s="51"/>
      <c r="AB98" s="51"/>
      <c r="AC98" s="51">
        <f t="shared" si="27"/>
        <v>0</v>
      </c>
      <c r="AD98" s="56"/>
      <c r="AE98" s="56"/>
      <c r="AF98" s="56"/>
      <c r="AG98" s="56"/>
      <c r="AH98" s="56"/>
      <c r="AI98" s="56"/>
      <c r="AJ98" s="56"/>
      <c r="AK98" s="56">
        <v>0</v>
      </c>
      <c r="AL98" s="51">
        <f t="shared" si="24"/>
        <v>0</v>
      </c>
      <c r="AM98" s="56">
        <f t="shared" si="32"/>
        <v>0</v>
      </c>
      <c r="AN98" s="51">
        <f t="shared" si="30"/>
        <v>0</v>
      </c>
      <c r="AO98" s="54" t="e">
        <f t="shared" si="19"/>
        <v>#DIV/0!</v>
      </c>
      <c r="AP98" s="51"/>
      <c r="AQ98" s="26">
        <f t="shared" si="31"/>
        <v>0</v>
      </c>
      <c r="AR98" s="37">
        <f t="shared" si="28"/>
        <v>0</v>
      </c>
      <c r="AT98" s="23">
        <f t="shared" si="29"/>
        <v>0</v>
      </c>
    </row>
    <row r="99" spans="1:46" s="6" customFormat="1" ht="18.75" customHeight="1" hidden="1">
      <c r="A99" s="57"/>
      <c r="B99" s="61" t="s">
        <v>229</v>
      </c>
      <c r="C99" s="57"/>
      <c r="D99" s="57"/>
      <c r="E99" s="51"/>
      <c r="F99" s="51"/>
      <c r="G99" s="51"/>
      <c r="H99" s="57"/>
      <c r="I99" s="51"/>
      <c r="J99" s="51"/>
      <c r="K99" s="57"/>
      <c r="L99" s="51"/>
      <c r="M99" s="57"/>
      <c r="N99" s="57">
        <v>0</v>
      </c>
      <c r="O99" s="57"/>
      <c r="P99" s="57"/>
      <c r="Q99" s="51"/>
      <c r="R99" s="51"/>
      <c r="S99" s="57"/>
      <c r="T99" s="57"/>
      <c r="U99" s="51"/>
      <c r="V99" s="51"/>
      <c r="W99" s="57"/>
      <c r="X99" s="51">
        <f t="shared" si="23"/>
        <v>0</v>
      </c>
      <c r="Y99" s="51">
        <f t="shared" si="26"/>
        <v>0</v>
      </c>
      <c r="Z99" s="57"/>
      <c r="AA99" s="51"/>
      <c r="AB99" s="51"/>
      <c r="AC99" s="51">
        <f t="shared" si="27"/>
        <v>0</v>
      </c>
      <c r="AD99" s="56"/>
      <c r="AE99" s="56"/>
      <c r="AF99" s="56"/>
      <c r="AG99" s="56"/>
      <c r="AH99" s="56"/>
      <c r="AI99" s="56"/>
      <c r="AJ99" s="56"/>
      <c r="AK99" s="56">
        <v>0</v>
      </c>
      <c r="AL99" s="51">
        <f t="shared" si="24"/>
        <v>0</v>
      </c>
      <c r="AM99" s="56">
        <f t="shared" si="32"/>
        <v>0</v>
      </c>
      <c r="AN99" s="51">
        <f t="shared" si="30"/>
        <v>0</v>
      </c>
      <c r="AO99" s="54" t="e">
        <f t="shared" si="19"/>
        <v>#DIV/0!</v>
      </c>
      <c r="AP99" s="51"/>
      <c r="AQ99" s="26">
        <f t="shared" si="31"/>
        <v>0</v>
      </c>
      <c r="AR99" s="37">
        <f t="shared" si="28"/>
        <v>0</v>
      </c>
      <c r="AT99" s="23">
        <f t="shared" si="29"/>
        <v>0</v>
      </c>
    </row>
    <row r="100" spans="1:46" s="6" customFormat="1" ht="18.75" customHeight="1" hidden="1">
      <c r="A100" s="57"/>
      <c r="B100" s="52" t="s">
        <v>280</v>
      </c>
      <c r="C100" s="51"/>
      <c r="D100" s="57"/>
      <c r="E100" s="51"/>
      <c r="F100" s="51"/>
      <c r="G100" s="51"/>
      <c r="H100" s="57"/>
      <c r="I100" s="51"/>
      <c r="J100" s="51"/>
      <c r="K100" s="57"/>
      <c r="L100" s="51"/>
      <c r="M100" s="57"/>
      <c r="N100" s="57">
        <v>0</v>
      </c>
      <c r="O100" s="57"/>
      <c r="P100" s="57"/>
      <c r="Q100" s="51"/>
      <c r="R100" s="51"/>
      <c r="S100" s="57"/>
      <c r="T100" s="57"/>
      <c r="U100" s="51"/>
      <c r="V100" s="51"/>
      <c r="W100" s="57"/>
      <c r="X100" s="51">
        <f t="shared" si="23"/>
        <v>0</v>
      </c>
      <c r="Y100" s="51">
        <f t="shared" si="26"/>
        <v>0</v>
      </c>
      <c r="Z100" s="57"/>
      <c r="AA100" s="51"/>
      <c r="AB100" s="51"/>
      <c r="AC100" s="51">
        <f t="shared" si="27"/>
        <v>0</v>
      </c>
      <c r="AD100" s="56"/>
      <c r="AE100" s="56"/>
      <c r="AF100" s="56"/>
      <c r="AG100" s="56"/>
      <c r="AH100" s="56"/>
      <c r="AI100" s="56"/>
      <c r="AJ100" s="56"/>
      <c r="AK100" s="56">
        <v>0</v>
      </c>
      <c r="AL100" s="51">
        <f t="shared" si="24"/>
        <v>0</v>
      </c>
      <c r="AM100" s="56">
        <f t="shared" si="32"/>
        <v>0</v>
      </c>
      <c r="AN100" s="51">
        <f t="shared" si="30"/>
        <v>0</v>
      </c>
      <c r="AO100" s="54" t="e">
        <f t="shared" si="19"/>
        <v>#DIV/0!</v>
      </c>
      <c r="AP100" s="51"/>
      <c r="AQ100" s="26">
        <f t="shared" si="31"/>
        <v>0</v>
      </c>
      <c r="AR100" s="37">
        <f t="shared" si="28"/>
        <v>0</v>
      </c>
      <c r="AT100" s="23">
        <f t="shared" si="29"/>
        <v>0</v>
      </c>
    </row>
    <row r="101" spans="1:46" s="6" customFormat="1" ht="18.75" customHeight="1" hidden="1">
      <c r="A101" s="57"/>
      <c r="B101" s="52" t="s">
        <v>230</v>
      </c>
      <c r="C101" s="51"/>
      <c r="D101" s="57"/>
      <c r="E101" s="51"/>
      <c r="F101" s="51"/>
      <c r="G101" s="51"/>
      <c r="H101" s="57"/>
      <c r="I101" s="51"/>
      <c r="J101" s="51"/>
      <c r="K101" s="57"/>
      <c r="L101" s="51"/>
      <c r="M101" s="57"/>
      <c r="N101" s="57">
        <v>0</v>
      </c>
      <c r="O101" s="57"/>
      <c r="P101" s="57"/>
      <c r="Q101" s="51"/>
      <c r="R101" s="51"/>
      <c r="S101" s="57"/>
      <c r="T101" s="57"/>
      <c r="U101" s="51"/>
      <c r="V101" s="51"/>
      <c r="W101" s="57"/>
      <c r="X101" s="51">
        <f t="shared" si="23"/>
        <v>0</v>
      </c>
      <c r="Y101" s="51">
        <f t="shared" si="26"/>
        <v>0</v>
      </c>
      <c r="Z101" s="57"/>
      <c r="AA101" s="51"/>
      <c r="AB101" s="51"/>
      <c r="AC101" s="51">
        <f t="shared" si="27"/>
        <v>0</v>
      </c>
      <c r="AD101" s="56"/>
      <c r="AE101" s="56"/>
      <c r="AF101" s="56"/>
      <c r="AG101" s="56"/>
      <c r="AH101" s="56"/>
      <c r="AI101" s="56"/>
      <c r="AJ101" s="56"/>
      <c r="AK101" s="56">
        <v>0</v>
      </c>
      <c r="AL101" s="51">
        <f t="shared" si="24"/>
        <v>0</v>
      </c>
      <c r="AM101" s="56">
        <f t="shared" si="32"/>
        <v>0</v>
      </c>
      <c r="AN101" s="51">
        <f t="shared" si="30"/>
        <v>0</v>
      </c>
      <c r="AO101" s="54" t="e">
        <f t="shared" si="19"/>
        <v>#DIV/0!</v>
      </c>
      <c r="AP101" s="51"/>
      <c r="AQ101" s="26">
        <f t="shared" si="31"/>
        <v>0</v>
      </c>
      <c r="AR101" s="37">
        <f t="shared" si="28"/>
        <v>0</v>
      </c>
      <c r="AT101" s="23">
        <f t="shared" si="29"/>
        <v>0</v>
      </c>
    </row>
    <row r="102" spans="1:46" s="6" customFormat="1" ht="18.75" customHeight="1" hidden="1">
      <c r="A102" s="57"/>
      <c r="B102" s="52" t="s">
        <v>231</v>
      </c>
      <c r="C102" s="51"/>
      <c r="D102" s="57"/>
      <c r="E102" s="51"/>
      <c r="F102" s="51"/>
      <c r="G102" s="51"/>
      <c r="H102" s="57"/>
      <c r="I102" s="51"/>
      <c r="J102" s="51"/>
      <c r="K102" s="57"/>
      <c r="L102" s="51"/>
      <c r="M102" s="57"/>
      <c r="N102" s="57">
        <v>0</v>
      </c>
      <c r="O102" s="57"/>
      <c r="P102" s="57"/>
      <c r="Q102" s="51"/>
      <c r="R102" s="51"/>
      <c r="S102" s="57"/>
      <c r="T102" s="57"/>
      <c r="U102" s="51"/>
      <c r="V102" s="51"/>
      <c r="W102" s="57"/>
      <c r="X102" s="51">
        <f t="shared" si="23"/>
        <v>0</v>
      </c>
      <c r="Y102" s="51">
        <f t="shared" si="26"/>
        <v>0</v>
      </c>
      <c r="Z102" s="57"/>
      <c r="AA102" s="51"/>
      <c r="AB102" s="51"/>
      <c r="AC102" s="51">
        <f t="shared" si="27"/>
        <v>0</v>
      </c>
      <c r="AD102" s="56"/>
      <c r="AE102" s="56"/>
      <c r="AF102" s="56"/>
      <c r="AG102" s="56"/>
      <c r="AH102" s="56"/>
      <c r="AI102" s="56"/>
      <c r="AJ102" s="56"/>
      <c r="AK102" s="56">
        <v>0</v>
      </c>
      <c r="AL102" s="51">
        <f t="shared" si="24"/>
        <v>0</v>
      </c>
      <c r="AM102" s="56">
        <f t="shared" si="32"/>
        <v>0</v>
      </c>
      <c r="AN102" s="51">
        <f t="shared" si="30"/>
        <v>0</v>
      </c>
      <c r="AO102" s="54" t="e">
        <f t="shared" si="19"/>
        <v>#DIV/0!</v>
      </c>
      <c r="AP102" s="51"/>
      <c r="AQ102" s="26">
        <f t="shared" si="31"/>
        <v>0</v>
      </c>
      <c r="AR102" s="37">
        <f t="shared" si="28"/>
        <v>0</v>
      </c>
      <c r="AT102" s="23">
        <f t="shared" si="29"/>
        <v>0</v>
      </c>
    </row>
    <row r="103" spans="1:46" s="6" customFormat="1" ht="18.75" customHeight="1" hidden="1">
      <c r="A103" s="57"/>
      <c r="B103" s="52" t="s">
        <v>232</v>
      </c>
      <c r="C103" s="51"/>
      <c r="D103" s="57"/>
      <c r="E103" s="51"/>
      <c r="F103" s="51"/>
      <c r="G103" s="51"/>
      <c r="H103" s="57"/>
      <c r="I103" s="51"/>
      <c r="J103" s="51"/>
      <c r="K103" s="57"/>
      <c r="L103" s="51"/>
      <c r="M103" s="57"/>
      <c r="N103" s="57">
        <v>0</v>
      </c>
      <c r="O103" s="57"/>
      <c r="P103" s="57"/>
      <c r="Q103" s="51"/>
      <c r="R103" s="51"/>
      <c r="S103" s="57"/>
      <c r="T103" s="57"/>
      <c r="U103" s="51"/>
      <c r="V103" s="51"/>
      <c r="W103" s="57"/>
      <c r="X103" s="51">
        <f t="shared" si="23"/>
        <v>0</v>
      </c>
      <c r="Y103" s="51">
        <f t="shared" si="26"/>
        <v>0</v>
      </c>
      <c r="Z103" s="57"/>
      <c r="AA103" s="51"/>
      <c r="AB103" s="51"/>
      <c r="AC103" s="51">
        <f t="shared" si="27"/>
        <v>0</v>
      </c>
      <c r="AD103" s="56"/>
      <c r="AE103" s="56"/>
      <c r="AF103" s="56"/>
      <c r="AG103" s="56"/>
      <c r="AH103" s="56"/>
      <c r="AI103" s="56"/>
      <c r="AJ103" s="56"/>
      <c r="AK103" s="56">
        <v>0</v>
      </c>
      <c r="AL103" s="51">
        <f t="shared" si="24"/>
        <v>0</v>
      </c>
      <c r="AM103" s="56">
        <f t="shared" si="32"/>
        <v>0</v>
      </c>
      <c r="AN103" s="51">
        <f t="shared" si="30"/>
        <v>0</v>
      </c>
      <c r="AO103" s="54" t="e">
        <f t="shared" si="19"/>
        <v>#DIV/0!</v>
      </c>
      <c r="AP103" s="51"/>
      <c r="AQ103" s="26">
        <f t="shared" si="31"/>
        <v>0</v>
      </c>
      <c r="AR103" s="37">
        <f t="shared" si="28"/>
        <v>0</v>
      </c>
      <c r="AT103" s="23">
        <f t="shared" si="29"/>
        <v>0</v>
      </c>
    </row>
    <row r="104" spans="1:46" s="6" customFormat="1" ht="31.5" customHeight="1" hidden="1">
      <c r="A104" s="57"/>
      <c r="B104" s="52" t="s">
        <v>281</v>
      </c>
      <c r="C104" s="51"/>
      <c r="D104" s="57"/>
      <c r="E104" s="51"/>
      <c r="F104" s="51"/>
      <c r="G104" s="51"/>
      <c r="H104" s="57"/>
      <c r="I104" s="51"/>
      <c r="J104" s="51"/>
      <c r="K104" s="57"/>
      <c r="L104" s="51"/>
      <c r="M104" s="57"/>
      <c r="N104" s="57">
        <v>0</v>
      </c>
      <c r="O104" s="57"/>
      <c r="P104" s="57"/>
      <c r="Q104" s="51"/>
      <c r="R104" s="51"/>
      <c r="S104" s="57"/>
      <c r="T104" s="57"/>
      <c r="U104" s="51"/>
      <c r="V104" s="51"/>
      <c r="W104" s="57"/>
      <c r="X104" s="51">
        <f t="shared" si="23"/>
        <v>0</v>
      </c>
      <c r="Y104" s="51">
        <f t="shared" si="26"/>
        <v>0</v>
      </c>
      <c r="Z104" s="57"/>
      <c r="AA104" s="51"/>
      <c r="AB104" s="51"/>
      <c r="AC104" s="51">
        <f t="shared" si="27"/>
        <v>0</v>
      </c>
      <c r="AD104" s="56"/>
      <c r="AE104" s="56"/>
      <c r="AF104" s="56"/>
      <c r="AG104" s="56"/>
      <c r="AH104" s="56"/>
      <c r="AI104" s="56"/>
      <c r="AJ104" s="56"/>
      <c r="AK104" s="56">
        <v>0</v>
      </c>
      <c r="AL104" s="51">
        <f t="shared" si="24"/>
        <v>0</v>
      </c>
      <c r="AM104" s="56">
        <f t="shared" si="32"/>
        <v>0</v>
      </c>
      <c r="AN104" s="51">
        <f t="shared" si="30"/>
        <v>0</v>
      </c>
      <c r="AO104" s="54" t="e">
        <f t="shared" si="19"/>
        <v>#DIV/0!</v>
      </c>
      <c r="AP104" s="51"/>
      <c r="AQ104" s="26">
        <f t="shared" si="31"/>
        <v>0</v>
      </c>
      <c r="AR104" s="37">
        <f t="shared" si="28"/>
        <v>0</v>
      </c>
      <c r="AT104" s="23">
        <f t="shared" si="29"/>
        <v>0</v>
      </c>
    </row>
    <row r="105" spans="1:46" s="8" customFormat="1" ht="18.75" customHeight="1" hidden="1">
      <c r="A105" s="57"/>
      <c r="B105" s="52" t="s">
        <v>105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>
        <v>0</v>
      </c>
      <c r="O105" s="51"/>
      <c r="P105" s="51"/>
      <c r="Q105" s="51"/>
      <c r="R105" s="51"/>
      <c r="S105" s="51"/>
      <c r="T105" s="51"/>
      <c r="U105" s="51"/>
      <c r="V105" s="51"/>
      <c r="W105" s="51"/>
      <c r="X105" s="51">
        <f t="shared" si="23"/>
        <v>0</v>
      </c>
      <c r="Y105" s="51">
        <f t="shared" si="26"/>
        <v>0</v>
      </c>
      <c r="Z105" s="51"/>
      <c r="AA105" s="51"/>
      <c r="AB105" s="51"/>
      <c r="AC105" s="51">
        <f t="shared" si="27"/>
        <v>0</v>
      </c>
      <c r="AD105" s="56"/>
      <c r="AE105" s="56"/>
      <c r="AF105" s="56"/>
      <c r="AG105" s="56"/>
      <c r="AH105" s="56"/>
      <c r="AI105" s="56"/>
      <c r="AJ105" s="56"/>
      <c r="AK105" s="56">
        <v>0</v>
      </c>
      <c r="AL105" s="51">
        <f t="shared" si="24"/>
        <v>0</v>
      </c>
      <c r="AM105" s="56">
        <f t="shared" si="32"/>
        <v>0</v>
      </c>
      <c r="AN105" s="51">
        <f t="shared" si="30"/>
        <v>0</v>
      </c>
      <c r="AO105" s="54" t="e">
        <f t="shared" si="19"/>
        <v>#DIV/0!</v>
      </c>
      <c r="AP105" s="51"/>
      <c r="AQ105" s="26">
        <f t="shared" si="31"/>
        <v>0</v>
      </c>
      <c r="AR105" s="37">
        <f t="shared" si="28"/>
        <v>0</v>
      </c>
      <c r="AT105" s="23">
        <f t="shared" si="29"/>
        <v>0</v>
      </c>
    </row>
    <row r="106" spans="1:46" s="6" customFormat="1" ht="18.75" customHeight="1" hidden="1">
      <c r="A106" s="57"/>
      <c r="B106" s="61" t="s">
        <v>283</v>
      </c>
      <c r="C106" s="57"/>
      <c r="D106" s="57"/>
      <c r="E106" s="51"/>
      <c r="F106" s="51"/>
      <c r="G106" s="51"/>
      <c r="H106" s="57"/>
      <c r="I106" s="51"/>
      <c r="J106" s="51"/>
      <c r="K106" s="57"/>
      <c r="L106" s="51"/>
      <c r="M106" s="57"/>
      <c r="N106" s="57">
        <v>0</v>
      </c>
      <c r="O106" s="57"/>
      <c r="P106" s="57"/>
      <c r="Q106" s="51"/>
      <c r="R106" s="51"/>
      <c r="S106" s="57"/>
      <c r="T106" s="57"/>
      <c r="U106" s="51"/>
      <c r="V106" s="51"/>
      <c r="W106" s="57"/>
      <c r="X106" s="51">
        <f t="shared" si="23"/>
        <v>0</v>
      </c>
      <c r="Y106" s="51">
        <f t="shared" si="26"/>
        <v>0</v>
      </c>
      <c r="Z106" s="57"/>
      <c r="AA106" s="51"/>
      <c r="AB106" s="51"/>
      <c r="AC106" s="51">
        <f t="shared" si="27"/>
        <v>0</v>
      </c>
      <c r="AD106" s="56"/>
      <c r="AE106" s="56"/>
      <c r="AF106" s="56"/>
      <c r="AG106" s="56"/>
      <c r="AH106" s="56"/>
      <c r="AI106" s="56"/>
      <c r="AJ106" s="56"/>
      <c r="AK106" s="56">
        <v>0</v>
      </c>
      <c r="AL106" s="51">
        <f t="shared" si="24"/>
        <v>0</v>
      </c>
      <c r="AM106" s="56">
        <f t="shared" si="32"/>
        <v>0</v>
      </c>
      <c r="AN106" s="51">
        <f t="shared" si="30"/>
        <v>0</v>
      </c>
      <c r="AO106" s="54" t="e">
        <f t="shared" si="19"/>
        <v>#DIV/0!</v>
      </c>
      <c r="AP106" s="51"/>
      <c r="AQ106" s="26">
        <f t="shared" si="31"/>
        <v>0</v>
      </c>
      <c r="AR106" s="37">
        <f t="shared" si="28"/>
        <v>0</v>
      </c>
      <c r="AT106" s="23">
        <f t="shared" si="29"/>
        <v>0</v>
      </c>
    </row>
    <row r="107" spans="1:46" s="6" customFormat="1" ht="18.75" customHeight="1" hidden="1">
      <c r="A107" s="57"/>
      <c r="B107" s="61" t="s">
        <v>282</v>
      </c>
      <c r="C107" s="57"/>
      <c r="D107" s="57"/>
      <c r="E107" s="51"/>
      <c r="F107" s="51"/>
      <c r="G107" s="51"/>
      <c r="H107" s="57"/>
      <c r="I107" s="51"/>
      <c r="J107" s="51"/>
      <c r="K107" s="57"/>
      <c r="L107" s="51"/>
      <c r="M107" s="57"/>
      <c r="N107" s="57">
        <v>0</v>
      </c>
      <c r="O107" s="57"/>
      <c r="P107" s="57"/>
      <c r="Q107" s="51"/>
      <c r="R107" s="51"/>
      <c r="S107" s="57"/>
      <c r="T107" s="57"/>
      <c r="U107" s="51"/>
      <c r="V107" s="51"/>
      <c r="W107" s="57"/>
      <c r="X107" s="51">
        <f t="shared" si="23"/>
        <v>0</v>
      </c>
      <c r="Y107" s="51">
        <f t="shared" si="26"/>
        <v>0</v>
      </c>
      <c r="Z107" s="57"/>
      <c r="AA107" s="51"/>
      <c r="AB107" s="51"/>
      <c r="AC107" s="51">
        <f t="shared" si="27"/>
        <v>0</v>
      </c>
      <c r="AD107" s="56"/>
      <c r="AE107" s="56"/>
      <c r="AF107" s="56"/>
      <c r="AG107" s="56"/>
      <c r="AH107" s="56"/>
      <c r="AI107" s="56"/>
      <c r="AJ107" s="56"/>
      <c r="AK107" s="56">
        <v>0</v>
      </c>
      <c r="AL107" s="51">
        <f t="shared" si="24"/>
        <v>0</v>
      </c>
      <c r="AM107" s="56">
        <f t="shared" si="32"/>
        <v>0</v>
      </c>
      <c r="AN107" s="51">
        <f t="shared" si="30"/>
        <v>0</v>
      </c>
      <c r="AO107" s="54" t="e">
        <f t="shared" si="19"/>
        <v>#DIV/0!</v>
      </c>
      <c r="AP107" s="51"/>
      <c r="AQ107" s="26">
        <f t="shared" si="31"/>
        <v>0</v>
      </c>
      <c r="AR107" s="37">
        <f t="shared" si="28"/>
        <v>0</v>
      </c>
      <c r="AT107" s="23">
        <f t="shared" si="29"/>
        <v>0</v>
      </c>
    </row>
    <row r="108" spans="1:46" s="6" customFormat="1" ht="18.75" customHeight="1" hidden="1">
      <c r="A108" s="57"/>
      <c r="B108" s="61" t="s">
        <v>285</v>
      </c>
      <c r="C108" s="57"/>
      <c r="D108" s="57"/>
      <c r="E108" s="51"/>
      <c r="F108" s="51"/>
      <c r="G108" s="51"/>
      <c r="H108" s="57"/>
      <c r="I108" s="51"/>
      <c r="J108" s="51"/>
      <c r="K108" s="57"/>
      <c r="L108" s="51"/>
      <c r="M108" s="57"/>
      <c r="N108" s="57">
        <v>0</v>
      </c>
      <c r="O108" s="57"/>
      <c r="P108" s="57"/>
      <c r="Q108" s="51"/>
      <c r="R108" s="51"/>
      <c r="S108" s="57"/>
      <c r="T108" s="57"/>
      <c r="U108" s="51"/>
      <c r="V108" s="51"/>
      <c r="W108" s="57"/>
      <c r="X108" s="51">
        <f t="shared" si="23"/>
        <v>0</v>
      </c>
      <c r="Y108" s="51">
        <f t="shared" si="26"/>
        <v>0</v>
      </c>
      <c r="Z108" s="57"/>
      <c r="AA108" s="51"/>
      <c r="AB108" s="51"/>
      <c r="AC108" s="51">
        <f t="shared" si="27"/>
        <v>0</v>
      </c>
      <c r="AD108" s="56"/>
      <c r="AE108" s="56"/>
      <c r="AF108" s="56"/>
      <c r="AG108" s="56"/>
      <c r="AH108" s="56"/>
      <c r="AI108" s="56"/>
      <c r="AJ108" s="56"/>
      <c r="AK108" s="56">
        <v>0</v>
      </c>
      <c r="AL108" s="51">
        <f t="shared" si="24"/>
        <v>0</v>
      </c>
      <c r="AM108" s="56">
        <f t="shared" si="32"/>
        <v>0</v>
      </c>
      <c r="AN108" s="51">
        <f t="shared" si="30"/>
        <v>0</v>
      </c>
      <c r="AO108" s="54" t="e">
        <f t="shared" si="19"/>
        <v>#DIV/0!</v>
      </c>
      <c r="AP108" s="51"/>
      <c r="AQ108" s="26">
        <f t="shared" si="31"/>
        <v>0</v>
      </c>
      <c r="AR108" s="37">
        <f t="shared" si="28"/>
        <v>0</v>
      </c>
      <c r="AT108" s="23">
        <f t="shared" si="29"/>
        <v>0</v>
      </c>
    </row>
    <row r="109" spans="1:46" s="6" customFormat="1" ht="18.75" customHeight="1" hidden="1">
      <c r="A109" s="57"/>
      <c r="B109" s="61" t="s">
        <v>286</v>
      </c>
      <c r="C109" s="57"/>
      <c r="D109" s="57"/>
      <c r="E109" s="51"/>
      <c r="F109" s="51"/>
      <c r="G109" s="51"/>
      <c r="H109" s="57"/>
      <c r="I109" s="51"/>
      <c r="J109" s="51"/>
      <c r="K109" s="57"/>
      <c r="L109" s="51"/>
      <c r="M109" s="57"/>
      <c r="N109" s="57">
        <v>0</v>
      </c>
      <c r="O109" s="57"/>
      <c r="P109" s="57"/>
      <c r="Q109" s="51"/>
      <c r="R109" s="51"/>
      <c r="S109" s="57"/>
      <c r="T109" s="57"/>
      <c r="U109" s="51"/>
      <c r="V109" s="51"/>
      <c r="W109" s="57"/>
      <c r="X109" s="51">
        <f t="shared" si="23"/>
        <v>0</v>
      </c>
      <c r="Y109" s="51">
        <f t="shared" si="26"/>
        <v>0</v>
      </c>
      <c r="Z109" s="57"/>
      <c r="AA109" s="51"/>
      <c r="AB109" s="51"/>
      <c r="AC109" s="51">
        <f t="shared" si="27"/>
        <v>0</v>
      </c>
      <c r="AD109" s="56"/>
      <c r="AE109" s="56"/>
      <c r="AF109" s="56"/>
      <c r="AG109" s="56"/>
      <c r="AH109" s="56"/>
      <c r="AI109" s="56"/>
      <c r="AJ109" s="56"/>
      <c r="AK109" s="56">
        <v>0</v>
      </c>
      <c r="AL109" s="51">
        <f t="shared" si="24"/>
        <v>0</v>
      </c>
      <c r="AM109" s="56">
        <f t="shared" si="32"/>
        <v>0</v>
      </c>
      <c r="AN109" s="51">
        <f t="shared" si="30"/>
        <v>0</v>
      </c>
      <c r="AO109" s="54" t="e">
        <f t="shared" si="19"/>
        <v>#DIV/0!</v>
      </c>
      <c r="AP109" s="51"/>
      <c r="AQ109" s="26">
        <f t="shared" si="31"/>
        <v>0</v>
      </c>
      <c r="AR109" s="37">
        <f t="shared" si="28"/>
        <v>0</v>
      </c>
      <c r="AT109" s="23">
        <f t="shared" si="29"/>
        <v>0</v>
      </c>
    </row>
    <row r="110" spans="1:46" s="6" customFormat="1" ht="18.75" customHeight="1" hidden="1">
      <c r="A110" s="57"/>
      <c r="B110" s="61" t="s">
        <v>284</v>
      </c>
      <c r="C110" s="57"/>
      <c r="D110" s="57"/>
      <c r="E110" s="51"/>
      <c r="F110" s="51"/>
      <c r="G110" s="51"/>
      <c r="H110" s="57"/>
      <c r="I110" s="51"/>
      <c r="J110" s="51"/>
      <c r="K110" s="57"/>
      <c r="L110" s="51"/>
      <c r="M110" s="57"/>
      <c r="N110" s="57">
        <v>0</v>
      </c>
      <c r="O110" s="57"/>
      <c r="P110" s="57"/>
      <c r="Q110" s="51"/>
      <c r="R110" s="51"/>
      <c r="S110" s="57"/>
      <c r="T110" s="57"/>
      <c r="U110" s="51"/>
      <c r="V110" s="51"/>
      <c r="W110" s="57"/>
      <c r="X110" s="51">
        <f t="shared" si="23"/>
        <v>0</v>
      </c>
      <c r="Y110" s="51">
        <f t="shared" si="26"/>
        <v>0</v>
      </c>
      <c r="Z110" s="57"/>
      <c r="AA110" s="51"/>
      <c r="AB110" s="51"/>
      <c r="AC110" s="51">
        <f t="shared" si="27"/>
        <v>0</v>
      </c>
      <c r="AD110" s="56"/>
      <c r="AE110" s="56"/>
      <c r="AF110" s="56"/>
      <c r="AG110" s="56"/>
      <c r="AH110" s="56"/>
      <c r="AI110" s="56"/>
      <c r="AJ110" s="56"/>
      <c r="AK110" s="56">
        <v>0</v>
      </c>
      <c r="AL110" s="51">
        <f t="shared" si="24"/>
        <v>0</v>
      </c>
      <c r="AM110" s="56">
        <f t="shared" si="32"/>
        <v>0</v>
      </c>
      <c r="AN110" s="51">
        <f t="shared" si="30"/>
        <v>0</v>
      </c>
      <c r="AO110" s="54" t="e">
        <f t="shared" si="19"/>
        <v>#DIV/0!</v>
      </c>
      <c r="AP110" s="51"/>
      <c r="AQ110" s="26">
        <f t="shared" si="31"/>
        <v>0</v>
      </c>
      <c r="AR110" s="37">
        <f t="shared" si="28"/>
        <v>0</v>
      </c>
      <c r="AT110" s="23">
        <f t="shared" si="29"/>
        <v>0</v>
      </c>
    </row>
    <row r="111" spans="1:46" s="6" customFormat="1" ht="18.75" customHeight="1" hidden="1">
      <c r="A111" s="57"/>
      <c r="B111" s="61" t="s">
        <v>47</v>
      </c>
      <c r="C111" s="57"/>
      <c r="D111" s="57"/>
      <c r="E111" s="51"/>
      <c r="F111" s="51"/>
      <c r="G111" s="51"/>
      <c r="H111" s="57"/>
      <c r="I111" s="51"/>
      <c r="J111" s="51"/>
      <c r="K111" s="57"/>
      <c r="L111" s="51"/>
      <c r="M111" s="57"/>
      <c r="N111" s="57">
        <v>0</v>
      </c>
      <c r="O111" s="57"/>
      <c r="P111" s="57"/>
      <c r="Q111" s="51"/>
      <c r="R111" s="51"/>
      <c r="S111" s="57"/>
      <c r="T111" s="57"/>
      <c r="U111" s="51"/>
      <c r="V111" s="51"/>
      <c r="W111" s="57"/>
      <c r="X111" s="51">
        <f t="shared" si="23"/>
        <v>0</v>
      </c>
      <c r="Y111" s="51">
        <f t="shared" si="26"/>
        <v>0</v>
      </c>
      <c r="Z111" s="57"/>
      <c r="AA111" s="51"/>
      <c r="AB111" s="51"/>
      <c r="AC111" s="51">
        <f t="shared" si="27"/>
        <v>0</v>
      </c>
      <c r="AD111" s="56"/>
      <c r="AE111" s="56"/>
      <c r="AF111" s="56"/>
      <c r="AG111" s="56"/>
      <c r="AH111" s="56"/>
      <c r="AI111" s="56"/>
      <c r="AJ111" s="56"/>
      <c r="AK111" s="56">
        <v>0</v>
      </c>
      <c r="AL111" s="51">
        <f t="shared" si="24"/>
        <v>0</v>
      </c>
      <c r="AM111" s="56">
        <f t="shared" si="32"/>
        <v>0</v>
      </c>
      <c r="AN111" s="51">
        <f t="shared" si="30"/>
        <v>0</v>
      </c>
      <c r="AO111" s="54" t="e">
        <f t="shared" si="19"/>
        <v>#DIV/0!</v>
      </c>
      <c r="AP111" s="51"/>
      <c r="AQ111" s="26">
        <f t="shared" si="31"/>
        <v>0</v>
      </c>
      <c r="AR111" s="37">
        <f t="shared" si="28"/>
        <v>0</v>
      </c>
      <c r="AT111" s="23">
        <f t="shared" si="29"/>
        <v>0</v>
      </c>
    </row>
    <row r="112" spans="1:46" s="6" customFormat="1" ht="18.75" customHeight="1" hidden="1">
      <c r="A112" s="57"/>
      <c r="B112" s="61" t="s">
        <v>289</v>
      </c>
      <c r="C112" s="57"/>
      <c r="D112" s="57"/>
      <c r="E112" s="51"/>
      <c r="F112" s="51"/>
      <c r="G112" s="51"/>
      <c r="H112" s="57"/>
      <c r="I112" s="51"/>
      <c r="J112" s="51"/>
      <c r="K112" s="57"/>
      <c r="L112" s="51"/>
      <c r="M112" s="57"/>
      <c r="N112" s="57">
        <v>0</v>
      </c>
      <c r="O112" s="57"/>
      <c r="P112" s="57"/>
      <c r="Q112" s="51"/>
      <c r="R112" s="51"/>
      <c r="S112" s="57"/>
      <c r="T112" s="57"/>
      <c r="U112" s="51"/>
      <c r="V112" s="51"/>
      <c r="W112" s="57"/>
      <c r="X112" s="51">
        <f t="shared" si="23"/>
        <v>0</v>
      </c>
      <c r="Y112" s="51">
        <f t="shared" si="26"/>
        <v>0</v>
      </c>
      <c r="Z112" s="57"/>
      <c r="AA112" s="51"/>
      <c r="AB112" s="51"/>
      <c r="AC112" s="51">
        <f t="shared" si="27"/>
        <v>0</v>
      </c>
      <c r="AD112" s="56"/>
      <c r="AE112" s="56"/>
      <c r="AF112" s="56"/>
      <c r="AG112" s="56"/>
      <c r="AH112" s="56"/>
      <c r="AI112" s="56"/>
      <c r="AJ112" s="56"/>
      <c r="AK112" s="56">
        <v>0</v>
      </c>
      <c r="AL112" s="51">
        <f t="shared" si="24"/>
        <v>0</v>
      </c>
      <c r="AM112" s="56">
        <f t="shared" si="32"/>
        <v>0</v>
      </c>
      <c r="AN112" s="51">
        <f t="shared" si="30"/>
        <v>0</v>
      </c>
      <c r="AO112" s="54" t="e">
        <f t="shared" si="19"/>
        <v>#DIV/0!</v>
      </c>
      <c r="AP112" s="51"/>
      <c r="AQ112" s="26">
        <f t="shared" si="31"/>
        <v>0</v>
      </c>
      <c r="AR112" s="37">
        <f t="shared" si="28"/>
        <v>0</v>
      </c>
      <c r="AT112" s="23">
        <f t="shared" si="29"/>
        <v>0</v>
      </c>
    </row>
    <row r="113" spans="1:46" s="6" customFormat="1" ht="18.75" customHeight="1" hidden="1">
      <c r="A113" s="57"/>
      <c r="B113" s="52" t="s">
        <v>290</v>
      </c>
      <c r="C113" s="51"/>
      <c r="D113" s="57"/>
      <c r="E113" s="51"/>
      <c r="F113" s="51"/>
      <c r="G113" s="51"/>
      <c r="H113" s="57"/>
      <c r="I113" s="51"/>
      <c r="J113" s="51"/>
      <c r="K113" s="57"/>
      <c r="L113" s="51"/>
      <c r="M113" s="57"/>
      <c r="N113" s="57">
        <v>0</v>
      </c>
      <c r="O113" s="57"/>
      <c r="P113" s="57"/>
      <c r="Q113" s="51"/>
      <c r="R113" s="51"/>
      <c r="S113" s="57"/>
      <c r="T113" s="57"/>
      <c r="U113" s="51"/>
      <c r="V113" s="51"/>
      <c r="W113" s="57"/>
      <c r="X113" s="51">
        <f t="shared" si="23"/>
        <v>0</v>
      </c>
      <c r="Y113" s="51">
        <f t="shared" si="26"/>
        <v>0</v>
      </c>
      <c r="Z113" s="57"/>
      <c r="AA113" s="51"/>
      <c r="AB113" s="51"/>
      <c r="AC113" s="51">
        <f t="shared" si="27"/>
        <v>0</v>
      </c>
      <c r="AD113" s="56"/>
      <c r="AE113" s="56"/>
      <c r="AF113" s="56"/>
      <c r="AG113" s="56"/>
      <c r="AH113" s="56"/>
      <c r="AI113" s="56"/>
      <c r="AJ113" s="56"/>
      <c r="AK113" s="56">
        <v>0</v>
      </c>
      <c r="AL113" s="51">
        <f t="shared" si="24"/>
        <v>0</v>
      </c>
      <c r="AM113" s="56">
        <f t="shared" si="32"/>
        <v>0</v>
      </c>
      <c r="AN113" s="51">
        <f t="shared" si="30"/>
        <v>0</v>
      </c>
      <c r="AO113" s="54" t="e">
        <f t="shared" si="19"/>
        <v>#DIV/0!</v>
      </c>
      <c r="AP113" s="51"/>
      <c r="AQ113" s="26">
        <f t="shared" si="31"/>
        <v>0</v>
      </c>
      <c r="AR113" s="37">
        <f t="shared" si="28"/>
        <v>0</v>
      </c>
      <c r="AT113" s="23">
        <f t="shared" si="29"/>
        <v>0</v>
      </c>
    </row>
    <row r="114" spans="1:46" s="6" customFormat="1" ht="18.75" customHeight="1" hidden="1">
      <c r="A114" s="57"/>
      <c r="B114" s="52" t="s">
        <v>291</v>
      </c>
      <c r="C114" s="51"/>
      <c r="D114" s="57"/>
      <c r="E114" s="51"/>
      <c r="F114" s="51"/>
      <c r="G114" s="51"/>
      <c r="H114" s="57"/>
      <c r="I114" s="51"/>
      <c r="J114" s="51"/>
      <c r="K114" s="57"/>
      <c r="L114" s="51"/>
      <c r="M114" s="57"/>
      <c r="N114" s="57">
        <v>0</v>
      </c>
      <c r="O114" s="57"/>
      <c r="P114" s="57"/>
      <c r="Q114" s="51"/>
      <c r="R114" s="51"/>
      <c r="S114" s="57"/>
      <c r="T114" s="57"/>
      <c r="U114" s="51"/>
      <c r="V114" s="51"/>
      <c r="W114" s="57"/>
      <c r="X114" s="51">
        <f t="shared" si="23"/>
        <v>0</v>
      </c>
      <c r="Y114" s="51">
        <f t="shared" si="26"/>
        <v>0</v>
      </c>
      <c r="Z114" s="57"/>
      <c r="AA114" s="51"/>
      <c r="AB114" s="51"/>
      <c r="AC114" s="51">
        <f t="shared" si="27"/>
        <v>0</v>
      </c>
      <c r="AD114" s="56"/>
      <c r="AE114" s="56"/>
      <c r="AF114" s="56"/>
      <c r="AG114" s="56"/>
      <c r="AH114" s="56"/>
      <c r="AI114" s="56"/>
      <c r="AJ114" s="56"/>
      <c r="AK114" s="56">
        <v>0</v>
      </c>
      <c r="AL114" s="51">
        <f t="shared" si="24"/>
        <v>0</v>
      </c>
      <c r="AM114" s="56">
        <f t="shared" si="32"/>
        <v>0</v>
      </c>
      <c r="AN114" s="51">
        <f t="shared" si="30"/>
        <v>0</v>
      </c>
      <c r="AO114" s="54" t="e">
        <f t="shared" si="19"/>
        <v>#DIV/0!</v>
      </c>
      <c r="AP114" s="51"/>
      <c r="AQ114" s="26">
        <f t="shared" si="31"/>
        <v>0</v>
      </c>
      <c r="AR114" s="37">
        <f t="shared" si="28"/>
        <v>0</v>
      </c>
      <c r="AT114" s="23">
        <f t="shared" si="29"/>
        <v>0</v>
      </c>
    </row>
    <row r="115" spans="1:46" s="9" customFormat="1" ht="18.75" customHeight="1" hidden="1">
      <c r="A115" s="57"/>
      <c r="B115" s="52" t="s">
        <v>292</v>
      </c>
      <c r="C115" s="51"/>
      <c r="D115" s="57"/>
      <c r="E115" s="51"/>
      <c r="F115" s="51"/>
      <c r="G115" s="51"/>
      <c r="H115" s="57"/>
      <c r="I115" s="51"/>
      <c r="J115" s="51"/>
      <c r="K115" s="57"/>
      <c r="L115" s="51"/>
      <c r="M115" s="57"/>
      <c r="N115" s="57">
        <v>0</v>
      </c>
      <c r="O115" s="57"/>
      <c r="P115" s="57"/>
      <c r="Q115" s="51"/>
      <c r="R115" s="51"/>
      <c r="S115" s="57"/>
      <c r="T115" s="57"/>
      <c r="U115" s="51"/>
      <c r="V115" s="51"/>
      <c r="W115" s="57"/>
      <c r="X115" s="51">
        <f t="shared" si="23"/>
        <v>0</v>
      </c>
      <c r="Y115" s="51">
        <f t="shared" si="26"/>
        <v>0</v>
      </c>
      <c r="Z115" s="57"/>
      <c r="AA115" s="51"/>
      <c r="AB115" s="51"/>
      <c r="AC115" s="51">
        <f t="shared" si="27"/>
        <v>0</v>
      </c>
      <c r="AD115" s="56"/>
      <c r="AE115" s="56"/>
      <c r="AF115" s="56"/>
      <c r="AG115" s="56"/>
      <c r="AH115" s="56"/>
      <c r="AI115" s="56"/>
      <c r="AJ115" s="56"/>
      <c r="AK115" s="56">
        <v>0</v>
      </c>
      <c r="AL115" s="51">
        <f t="shared" si="24"/>
        <v>0</v>
      </c>
      <c r="AM115" s="56">
        <f t="shared" si="32"/>
        <v>0</v>
      </c>
      <c r="AN115" s="51">
        <f t="shared" si="30"/>
        <v>0</v>
      </c>
      <c r="AO115" s="54" t="e">
        <f aca="true" t="shared" si="33" ref="AO115:AO178">AN115/M115*100</f>
        <v>#DIV/0!</v>
      </c>
      <c r="AP115" s="51"/>
      <c r="AQ115" s="26">
        <f t="shared" si="31"/>
        <v>0</v>
      </c>
      <c r="AR115" s="37">
        <f t="shared" si="28"/>
        <v>0</v>
      </c>
      <c r="AT115" s="23">
        <f t="shared" si="29"/>
        <v>0</v>
      </c>
    </row>
    <row r="116" spans="1:46" s="9" customFormat="1" ht="18.75" customHeight="1" hidden="1">
      <c r="A116" s="57"/>
      <c r="B116" s="52" t="s">
        <v>287</v>
      </c>
      <c r="C116" s="51"/>
      <c r="D116" s="57"/>
      <c r="E116" s="51"/>
      <c r="F116" s="51"/>
      <c r="G116" s="51"/>
      <c r="H116" s="57"/>
      <c r="I116" s="51"/>
      <c r="J116" s="51"/>
      <c r="K116" s="57"/>
      <c r="L116" s="51"/>
      <c r="M116" s="57"/>
      <c r="N116" s="57">
        <v>0</v>
      </c>
      <c r="O116" s="57"/>
      <c r="P116" s="57"/>
      <c r="Q116" s="51"/>
      <c r="R116" s="51"/>
      <c r="S116" s="57"/>
      <c r="T116" s="57"/>
      <c r="U116" s="51"/>
      <c r="V116" s="51"/>
      <c r="W116" s="57"/>
      <c r="X116" s="51">
        <f t="shared" si="23"/>
        <v>0</v>
      </c>
      <c r="Y116" s="51">
        <f t="shared" si="26"/>
        <v>0</v>
      </c>
      <c r="Z116" s="57"/>
      <c r="AA116" s="51"/>
      <c r="AB116" s="51"/>
      <c r="AC116" s="51">
        <f t="shared" si="27"/>
        <v>0</v>
      </c>
      <c r="AD116" s="56"/>
      <c r="AE116" s="56"/>
      <c r="AF116" s="56"/>
      <c r="AG116" s="56"/>
      <c r="AH116" s="56"/>
      <c r="AI116" s="56"/>
      <c r="AJ116" s="56"/>
      <c r="AK116" s="56">
        <v>0</v>
      </c>
      <c r="AL116" s="51">
        <f t="shared" si="24"/>
        <v>0</v>
      </c>
      <c r="AM116" s="56">
        <f t="shared" si="32"/>
        <v>0</v>
      </c>
      <c r="AN116" s="51">
        <f t="shared" si="30"/>
        <v>0</v>
      </c>
      <c r="AO116" s="54" t="e">
        <f t="shared" si="33"/>
        <v>#DIV/0!</v>
      </c>
      <c r="AP116" s="51"/>
      <c r="AQ116" s="26">
        <f t="shared" si="31"/>
        <v>0</v>
      </c>
      <c r="AR116" s="37">
        <f t="shared" si="28"/>
        <v>0</v>
      </c>
      <c r="AT116" s="23">
        <f t="shared" si="29"/>
        <v>0</v>
      </c>
    </row>
    <row r="117" spans="1:46" s="9" customFormat="1" ht="18.75" customHeight="1" hidden="1">
      <c r="A117" s="57"/>
      <c r="B117" s="52" t="s">
        <v>288</v>
      </c>
      <c r="C117" s="51"/>
      <c r="D117" s="57"/>
      <c r="E117" s="51"/>
      <c r="F117" s="51"/>
      <c r="G117" s="51"/>
      <c r="H117" s="57"/>
      <c r="I117" s="51"/>
      <c r="J117" s="51"/>
      <c r="K117" s="57"/>
      <c r="L117" s="51"/>
      <c r="M117" s="57"/>
      <c r="N117" s="57">
        <v>0</v>
      </c>
      <c r="O117" s="57"/>
      <c r="P117" s="57"/>
      <c r="Q117" s="51"/>
      <c r="R117" s="51"/>
      <c r="S117" s="57"/>
      <c r="T117" s="57"/>
      <c r="U117" s="51"/>
      <c r="V117" s="51"/>
      <c r="W117" s="57"/>
      <c r="X117" s="51">
        <f t="shared" si="23"/>
        <v>0</v>
      </c>
      <c r="Y117" s="51">
        <f t="shared" si="26"/>
        <v>0</v>
      </c>
      <c r="Z117" s="57"/>
      <c r="AA117" s="51"/>
      <c r="AB117" s="51"/>
      <c r="AC117" s="51">
        <f t="shared" si="27"/>
        <v>0</v>
      </c>
      <c r="AD117" s="56"/>
      <c r="AE117" s="56"/>
      <c r="AF117" s="56"/>
      <c r="AG117" s="56"/>
      <c r="AH117" s="56"/>
      <c r="AI117" s="56"/>
      <c r="AJ117" s="56"/>
      <c r="AK117" s="56">
        <v>0</v>
      </c>
      <c r="AL117" s="51">
        <f t="shared" si="24"/>
        <v>0</v>
      </c>
      <c r="AM117" s="56">
        <f t="shared" si="32"/>
        <v>0</v>
      </c>
      <c r="AN117" s="51">
        <f t="shared" si="30"/>
        <v>0</v>
      </c>
      <c r="AO117" s="54" t="e">
        <f t="shared" si="33"/>
        <v>#DIV/0!</v>
      </c>
      <c r="AP117" s="51"/>
      <c r="AQ117" s="26">
        <f t="shared" si="31"/>
        <v>0</v>
      </c>
      <c r="AR117" s="37">
        <f t="shared" si="28"/>
        <v>0</v>
      </c>
      <c r="AT117" s="23">
        <f t="shared" si="29"/>
        <v>0</v>
      </c>
    </row>
    <row r="118" spans="1:46" ht="18.75" customHeight="1" hidden="1">
      <c r="A118" s="57"/>
      <c r="B118" s="52" t="s">
        <v>10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>
        <v>0</v>
      </c>
      <c r="O118" s="51"/>
      <c r="P118" s="51"/>
      <c r="Q118" s="51"/>
      <c r="R118" s="51"/>
      <c r="S118" s="51"/>
      <c r="T118" s="51"/>
      <c r="U118" s="51"/>
      <c r="V118" s="51"/>
      <c r="W118" s="51"/>
      <c r="X118" s="51">
        <f t="shared" si="23"/>
        <v>0</v>
      </c>
      <c r="Y118" s="51">
        <f t="shared" si="26"/>
        <v>0</v>
      </c>
      <c r="Z118" s="51"/>
      <c r="AA118" s="51"/>
      <c r="AB118" s="51"/>
      <c r="AC118" s="51">
        <f t="shared" si="27"/>
        <v>0</v>
      </c>
      <c r="AD118" s="56"/>
      <c r="AE118" s="56"/>
      <c r="AF118" s="56"/>
      <c r="AG118" s="56"/>
      <c r="AH118" s="56"/>
      <c r="AI118" s="56"/>
      <c r="AJ118" s="56"/>
      <c r="AK118" s="56">
        <v>0</v>
      </c>
      <c r="AL118" s="51">
        <f t="shared" si="24"/>
        <v>0</v>
      </c>
      <c r="AM118" s="56">
        <f t="shared" si="32"/>
        <v>0</v>
      </c>
      <c r="AN118" s="51">
        <f t="shared" si="30"/>
        <v>0</v>
      </c>
      <c r="AO118" s="54" t="e">
        <f t="shared" si="33"/>
        <v>#DIV/0!</v>
      </c>
      <c r="AP118" s="51"/>
      <c r="AQ118" s="26">
        <f t="shared" si="31"/>
        <v>0</v>
      </c>
      <c r="AR118" s="37">
        <f t="shared" si="28"/>
        <v>0</v>
      </c>
      <c r="AT118" s="23">
        <f t="shared" si="29"/>
        <v>0</v>
      </c>
    </row>
    <row r="119" spans="1:46" s="9" customFormat="1" ht="18.75" customHeight="1" hidden="1">
      <c r="A119" s="57"/>
      <c r="B119" s="61" t="s">
        <v>233</v>
      </c>
      <c r="C119" s="57"/>
      <c r="D119" s="57"/>
      <c r="E119" s="51"/>
      <c r="F119" s="51"/>
      <c r="G119" s="51"/>
      <c r="H119" s="57"/>
      <c r="I119" s="51"/>
      <c r="J119" s="51"/>
      <c r="K119" s="57"/>
      <c r="L119" s="51"/>
      <c r="M119" s="57"/>
      <c r="N119" s="57">
        <v>0</v>
      </c>
      <c r="O119" s="57"/>
      <c r="P119" s="57"/>
      <c r="Q119" s="51"/>
      <c r="R119" s="51"/>
      <c r="S119" s="57"/>
      <c r="T119" s="57"/>
      <c r="U119" s="51"/>
      <c r="V119" s="51"/>
      <c r="W119" s="57"/>
      <c r="X119" s="51">
        <f t="shared" si="23"/>
        <v>0</v>
      </c>
      <c r="Y119" s="51">
        <f t="shared" si="26"/>
        <v>0</v>
      </c>
      <c r="Z119" s="57"/>
      <c r="AA119" s="51"/>
      <c r="AB119" s="51"/>
      <c r="AC119" s="51">
        <f t="shared" si="27"/>
        <v>0</v>
      </c>
      <c r="AD119" s="56"/>
      <c r="AE119" s="56"/>
      <c r="AF119" s="56"/>
      <c r="AG119" s="56"/>
      <c r="AH119" s="56"/>
      <c r="AI119" s="56"/>
      <c r="AJ119" s="56"/>
      <c r="AK119" s="56">
        <v>0</v>
      </c>
      <c r="AL119" s="51">
        <f t="shared" si="24"/>
        <v>0</v>
      </c>
      <c r="AM119" s="56">
        <f t="shared" si="32"/>
        <v>0</v>
      </c>
      <c r="AN119" s="51">
        <f t="shared" si="30"/>
        <v>0</v>
      </c>
      <c r="AO119" s="54" t="e">
        <f t="shared" si="33"/>
        <v>#DIV/0!</v>
      </c>
      <c r="AP119" s="51"/>
      <c r="AQ119" s="26">
        <f t="shared" si="31"/>
        <v>0</v>
      </c>
      <c r="AR119" s="37">
        <f t="shared" si="28"/>
        <v>0</v>
      </c>
      <c r="AT119" s="23">
        <f t="shared" si="29"/>
        <v>0</v>
      </c>
    </row>
    <row r="120" spans="1:46" s="9" customFormat="1" ht="18.75" customHeight="1" hidden="1">
      <c r="A120" s="57"/>
      <c r="B120" s="61" t="s">
        <v>234</v>
      </c>
      <c r="C120" s="57"/>
      <c r="D120" s="57"/>
      <c r="E120" s="51"/>
      <c r="F120" s="51"/>
      <c r="G120" s="51"/>
      <c r="H120" s="57"/>
      <c r="I120" s="51"/>
      <c r="J120" s="51"/>
      <c r="K120" s="57"/>
      <c r="L120" s="51"/>
      <c r="M120" s="57"/>
      <c r="N120" s="57">
        <v>0</v>
      </c>
      <c r="O120" s="57"/>
      <c r="P120" s="57"/>
      <c r="Q120" s="51"/>
      <c r="R120" s="51"/>
      <c r="S120" s="57"/>
      <c r="T120" s="57"/>
      <c r="U120" s="51"/>
      <c r="V120" s="51"/>
      <c r="W120" s="57"/>
      <c r="X120" s="51">
        <f t="shared" si="23"/>
        <v>0</v>
      </c>
      <c r="Y120" s="51">
        <f t="shared" si="26"/>
        <v>0</v>
      </c>
      <c r="Z120" s="57"/>
      <c r="AA120" s="51"/>
      <c r="AB120" s="51"/>
      <c r="AC120" s="51">
        <f t="shared" si="27"/>
        <v>0</v>
      </c>
      <c r="AD120" s="56"/>
      <c r="AE120" s="56"/>
      <c r="AF120" s="56"/>
      <c r="AG120" s="56"/>
      <c r="AH120" s="56"/>
      <c r="AI120" s="56"/>
      <c r="AJ120" s="56"/>
      <c r="AK120" s="56">
        <v>0</v>
      </c>
      <c r="AL120" s="51">
        <f t="shared" si="24"/>
        <v>0</v>
      </c>
      <c r="AM120" s="56">
        <f t="shared" si="32"/>
        <v>0</v>
      </c>
      <c r="AN120" s="51">
        <f t="shared" si="30"/>
        <v>0</v>
      </c>
      <c r="AO120" s="54" t="e">
        <f t="shared" si="33"/>
        <v>#DIV/0!</v>
      </c>
      <c r="AP120" s="51"/>
      <c r="AQ120" s="26">
        <f t="shared" si="31"/>
        <v>0</v>
      </c>
      <c r="AR120" s="37">
        <f t="shared" si="28"/>
        <v>0</v>
      </c>
      <c r="AT120" s="23">
        <f t="shared" si="29"/>
        <v>0</v>
      </c>
    </row>
    <row r="121" spans="1:46" s="9" customFormat="1" ht="18.75" customHeight="1" hidden="1">
      <c r="A121" s="57"/>
      <c r="B121" s="61" t="s">
        <v>235</v>
      </c>
      <c r="C121" s="57"/>
      <c r="D121" s="57"/>
      <c r="E121" s="51"/>
      <c r="F121" s="51"/>
      <c r="G121" s="51"/>
      <c r="H121" s="57"/>
      <c r="I121" s="51"/>
      <c r="J121" s="51"/>
      <c r="K121" s="57"/>
      <c r="L121" s="51"/>
      <c r="M121" s="57"/>
      <c r="N121" s="57">
        <v>0</v>
      </c>
      <c r="O121" s="57"/>
      <c r="P121" s="57"/>
      <c r="Q121" s="51"/>
      <c r="R121" s="51"/>
      <c r="S121" s="57"/>
      <c r="T121" s="57"/>
      <c r="U121" s="51"/>
      <c r="V121" s="51"/>
      <c r="W121" s="57"/>
      <c r="X121" s="51">
        <f t="shared" si="23"/>
        <v>0</v>
      </c>
      <c r="Y121" s="51">
        <f t="shared" si="26"/>
        <v>0</v>
      </c>
      <c r="Z121" s="57"/>
      <c r="AA121" s="51"/>
      <c r="AB121" s="51"/>
      <c r="AC121" s="51">
        <f t="shared" si="27"/>
        <v>0</v>
      </c>
      <c r="AD121" s="56"/>
      <c r="AE121" s="56"/>
      <c r="AF121" s="56"/>
      <c r="AG121" s="56"/>
      <c r="AH121" s="56"/>
      <c r="AI121" s="56"/>
      <c r="AJ121" s="56"/>
      <c r="AK121" s="56">
        <v>0</v>
      </c>
      <c r="AL121" s="51">
        <f t="shared" si="24"/>
        <v>0</v>
      </c>
      <c r="AM121" s="56">
        <f t="shared" si="32"/>
        <v>0</v>
      </c>
      <c r="AN121" s="51">
        <f t="shared" si="30"/>
        <v>0</v>
      </c>
      <c r="AO121" s="54" t="e">
        <f t="shared" si="33"/>
        <v>#DIV/0!</v>
      </c>
      <c r="AP121" s="51"/>
      <c r="AQ121" s="26">
        <f t="shared" si="31"/>
        <v>0</v>
      </c>
      <c r="AR121" s="37">
        <f t="shared" si="28"/>
        <v>0</v>
      </c>
      <c r="AT121" s="23">
        <f t="shared" si="29"/>
        <v>0</v>
      </c>
    </row>
    <row r="122" spans="1:46" s="9" customFormat="1" ht="18.75" customHeight="1" hidden="1">
      <c r="A122" s="57"/>
      <c r="B122" s="61" t="s">
        <v>236</v>
      </c>
      <c r="C122" s="57"/>
      <c r="D122" s="57"/>
      <c r="E122" s="51"/>
      <c r="F122" s="51"/>
      <c r="G122" s="51"/>
      <c r="H122" s="57"/>
      <c r="I122" s="51"/>
      <c r="J122" s="51"/>
      <c r="K122" s="57"/>
      <c r="L122" s="51"/>
      <c r="M122" s="57"/>
      <c r="N122" s="57">
        <v>0</v>
      </c>
      <c r="O122" s="57"/>
      <c r="P122" s="57"/>
      <c r="Q122" s="51"/>
      <c r="R122" s="51"/>
      <c r="S122" s="57"/>
      <c r="T122" s="57"/>
      <c r="U122" s="51"/>
      <c r="V122" s="51"/>
      <c r="W122" s="57"/>
      <c r="X122" s="51">
        <f t="shared" si="23"/>
        <v>0</v>
      </c>
      <c r="Y122" s="51">
        <f t="shared" si="26"/>
        <v>0</v>
      </c>
      <c r="Z122" s="57"/>
      <c r="AA122" s="51"/>
      <c r="AB122" s="51"/>
      <c r="AC122" s="51">
        <f t="shared" si="27"/>
        <v>0</v>
      </c>
      <c r="AD122" s="56"/>
      <c r="AE122" s="56"/>
      <c r="AF122" s="56"/>
      <c r="AG122" s="56"/>
      <c r="AH122" s="56"/>
      <c r="AI122" s="56"/>
      <c r="AJ122" s="56"/>
      <c r="AK122" s="56">
        <v>0</v>
      </c>
      <c r="AL122" s="51">
        <f t="shared" si="24"/>
        <v>0</v>
      </c>
      <c r="AM122" s="56">
        <f t="shared" si="32"/>
        <v>0</v>
      </c>
      <c r="AN122" s="51">
        <f t="shared" si="30"/>
        <v>0</v>
      </c>
      <c r="AO122" s="54" t="e">
        <f t="shared" si="33"/>
        <v>#DIV/0!</v>
      </c>
      <c r="AP122" s="51"/>
      <c r="AQ122" s="26">
        <f t="shared" si="31"/>
        <v>0</v>
      </c>
      <c r="AR122" s="37">
        <f t="shared" si="28"/>
        <v>0</v>
      </c>
      <c r="AT122" s="23">
        <f t="shared" si="29"/>
        <v>0</v>
      </c>
    </row>
    <row r="123" spans="1:46" s="9" customFormat="1" ht="18.75" customHeight="1" hidden="1">
      <c r="A123" s="57"/>
      <c r="B123" s="61" t="s">
        <v>237</v>
      </c>
      <c r="C123" s="57"/>
      <c r="D123" s="57"/>
      <c r="E123" s="51"/>
      <c r="F123" s="51"/>
      <c r="G123" s="51"/>
      <c r="H123" s="57"/>
      <c r="I123" s="51"/>
      <c r="J123" s="51"/>
      <c r="K123" s="57"/>
      <c r="L123" s="51"/>
      <c r="M123" s="57"/>
      <c r="N123" s="57">
        <v>0</v>
      </c>
      <c r="O123" s="57"/>
      <c r="P123" s="57"/>
      <c r="Q123" s="51"/>
      <c r="R123" s="51"/>
      <c r="S123" s="57"/>
      <c r="T123" s="57"/>
      <c r="U123" s="51"/>
      <c r="V123" s="51"/>
      <c r="W123" s="57"/>
      <c r="X123" s="51">
        <f aca="true" t="shared" si="34" ref="X123:X186">P123-T123</f>
        <v>0</v>
      </c>
      <c r="Y123" s="51">
        <f t="shared" si="26"/>
        <v>0</v>
      </c>
      <c r="Z123" s="57"/>
      <c r="AA123" s="51"/>
      <c r="AB123" s="51"/>
      <c r="AC123" s="51">
        <f t="shared" si="27"/>
        <v>0</v>
      </c>
      <c r="AD123" s="56"/>
      <c r="AE123" s="56"/>
      <c r="AF123" s="56"/>
      <c r="AG123" s="56"/>
      <c r="AH123" s="56"/>
      <c r="AI123" s="56"/>
      <c r="AJ123" s="56"/>
      <c r="AK123" s="56">
        <v>0</v>
      </c>
      <c r="AL123" s="51">
        <f aca="true" t="shared" si="35" ref="AL123:AL186">P123-AM123</f>
        <v>0</v>
      </c>
      <c r="AM123" s="56">
        <f aca="true" t="shared" si="36" ref="AM123:AM154">O123+AG123</f>
        <v>0</v>
      </c>
      <c r="AN123" s="51">
        <f t="shared" si="30"/>
        <v>0</v>
      </c>
      <c r="AO123" s="54" t="e">
        <f t="shared" si="33"/>
        <v>#DIV/0!</v>
      </c>
      <c r="AP123" s="51"/>
      <c r="AQ123" s="26">
        <f t="shared" si="31"/>
        <v>0</v>
      </c>
      <c r="AR123" s="37">
        <f t="shared" si="28"/>
        <v>0</v>
      </c>
      <c r="AT123" s="23">
        <f t="shared" si="29"/>
        <v>0</v>
      </c>
    </row>
    <row r="124" spans="1:46" s="9" customFormat="1" ht="18.75" customHeight="1" hidden="1">
      <c r="A124" s="57"/>
      <c r="B124" s="61" t="s">
        <v>238</v>
      </c>
      <c r="C124" s="57"/>
      <c r="D124" s="57"/>
      <c r="E124" s="51"/>
      <c r="F124" s="51"/>
      <c r="G124" s="51"/>
      <c r="H124" s="57"/>
      <c r="I124" s="51"/>
      <c r="J124" s="51"/>
      <c r="K124" s="57"/>
      <c r="L124" s="51"/>
      <c r="M124" s="57"/>
      <c r="N124" s="57">
        <v>0</v>
      </c>
      <c r="O124" s="57"/>
      <c r="P124" s="57"/>
      <c r="Q124" s="51"/>
      <c r="R124" s="51"/>
      <c r="S124" s="57"/>
      <c r="T124" s="57"/>
      <c r="U124" s="51"/>
      <c r="V124" s="51"/>
      <c r="W124" s="57"/>
      <c r="X124" s="51">
        <f t="shared" si="34"/>
        <v>0</v>
      </c>
      <c r="Y124" s="51">
        <f t="shared" si="26"/>
        <v>0</v>
      </c>
      <c r="Z124" s="57"/>
      <c r="AA124" s="51"/>
      <c r="AB124" s="51"/>
      <c r="AC124" s="51">
        <f t="shared" si="27"/>
        <v>0</v>
      </c>
      <c r="AD124" s="56"/>
      <c r="AE124" s="56"/>
      <c r="AF124" s="56"/>
      <c r="AG124" s="56"/>
      <c r="AH124" s="56"/>
      <c r="AI124" s="56"/>
      <c r="AJ124" s="56"/>
      <c r="AK124" s="56">
        <v>0</v>
      </c>
      <c r="AL124" s="51">
        <f t="shared" si="35"/>
        <v>0</v>
      </c>
      <c r="AM124" s="56">
        <f t="shared" si="36"/>
        <v>0</v>
      </c>
      <c r="AN124" s="51">
        <f t="shared" si="30"/>
        <v>0</v>
      </c>
      <c r="AO124" s="54" t="e">
        <f t="shared" si="33"/>
        <v>#DIV/0!</v>
      </c>
      <c r="AP124" s="51"/>
      <c r="AQ124" s="26">
        <f t="shared" si="31"/>
        <v>0</v>
      </c>
      <c r="AR124" s="37">
        <f t="shared" si="28"/>
        <v>0</v>
      </c>
      <c r="AT124" s="23">
        <f t="shared" si="29"/>
        <v>0</v>
      </c>
    </row>
    <row r="125" spans="1:46" s="9" customFormat="1" ht="18.75" customHeight="1" hidden="1">
      <c r="A125" s="57"/>
      <c r="B125" s="52" t="s">
        <v>294</v>
      </c>
      <c r="C125" s="51"/>
      <c r="D125" s="57"/>
      <c r="E125" s="51"/>
      <c r="F125" s="51"/>
      <c r="G125" s="51"/>
      <c r="H125" s="57"/>
      <c r="I125" s="51"/>
      <c r="J125" s="51"/>
      <c r="K125" s="57"/>
      <c r="L125" s="51"/>
      <c r="M125" s="57"/>
      <c r="N125" s="57">
        <v>0</v>
      </c>
      <c r="O125" s="57"/>
      <c r="P125" s="57"/>
      <c r="Q125" s="51"/>
      <c r="R125" s="51"/>
      <c r="S125" s="57"/>
      <c r="T125" s="57"/>
      <c r="U125" s="51"/>
      <c r="V125" s="51"/>
      <c r="W125" s="57"/>
      <c r="X125" s="51">
        <f t="shared" si="34"/>
        <v>0</v>
      </c>
      <c r="Y125" s="51">
        <f aca="true" t="shared" si="37" ref="Y125:Y190">Z125+AA125+AB125</f>
        <v>0</v>
      </c>
      <c r="Z125" s="57"/>
      <c r="AA125" s="51"/>
      <c r="AB125" s="51"/>
      <c r="AC125" s="51">
        <f aca="true" t="shared" si="38" ref="AC125:AC190">AD125+AE125+AF125</f>
        <v>0</v>
      </c>
      <c r="AD125" s="56"/>
      <c r="AE125" s="56"/>
      <c r="AF125" s="56"/>
      <c r="AG125" s="56"/>
      <c r="AH125" s="56"/>
      <c r="AI125" s="56"/>
      <c r="AJ125" s="56"/>
      <c r="AK125" s="56">
        <v>0</v>
      </c>
      <c r="AL125" s="51">
        <f t="shared" si="35"/>
        <v>0</v>
      </c>
      <c r="AM125" s="56">
        <f t="shared" si="36"/>
        <v>0</v>
      </c>
      <c r="AN125" s="51">
        <f t="shared" si="30"/>
        <v>0</v>
      </c>
      <c r="AO125" s="54" t="e">
        <f t="shared" si="33"/>
        <v>#DIV/0!</v>
      </c>
      <c r="AP125" s="51"/>
      <c r="AQ125" s="26">
        <f t="shared" si="31"/>
        <v>0</v>
      </c>
      <c r="AR125" s="37">
        <f t="shared" si="28"/>
        <v>0</v>
      </c>
      <c r="AT125" s="23">
        <f t="shared" si="29"/>
        <v>0</v>
      </c>
    </row>
    <row r="126" spans="1:46" s="9" customFormat="1" ht="18.75" customHeight="1" hidden="1">
      <c r="A126" s="57"/>
      <c r="B126" s="61" t="s">
        <v>239</v>
      </c>
      <c r="C126" s="57"/>
      <c r="D126" s="57"/>
      <c r="E126" s="51"/>
      <c r="F126" s="51"/>
      <c r="G126" s="51"/>
      <c r="H126" s="57"/>
      <c r="I126" s="51"/>
      <c r="J126" s="51"/>
      <c r="K126" s="57"/>
      <c r="L126" s="51"/>
      <c r="M126" s="57"/>
      <c r="N126" s="57">
        <v>0</v>
      </c>
      <c r="O126" s="57"/>
      <c r="P126" s="57"/>
      <c r="Q126" s="51"/>
      <c r="R126" s="51"/>
      <c r="S126" s="57"/>
      <c r="T126" s="57"/>
      <c r="U126" s="51"/>
      <c r="V126" s="51"/>
      <c r="W126" s="57"/>
      <c r="X126" s="51">
        <f t="shared" si="34"/>
        <v>0</v>
      </c>
      <c r="Y126" s="51">
        <f t="shared" si="37"/>
        <v>0</v>
      </c>
      <c r="Z126" s="57"/>
      <c r="AA126" s="51"/>
      <c r="AB126" s="51"/>
      <c r="AC126" s="51">
        <f t="shared" si="38"/>
        <v>0</v>
      </c>
      <c r="AD126" s="56"/>
      <c r="AE126" s="56"/>
      <c r="AF126" s="56"/>
      <c r="AG126" s="56"/>
      <c r="AH126" s="56"/>
      <c r="AI126" s="56"/>
      <c r="AJ126" s="56"/>
      <c r="AK126" s="56">
        <v>0</v>
      </c>
      <c r="AL126" s="51">
        <f t="shared" si="35"/>
        <v>0</v>
      </c>
      <c r="AM126" s="56">
        <f t="shared" si="36"/>
        <v>0</v>
      </c>
      <c r="AN126" s="51">
        <f t="shared" si="30"/>
        <v>0</v>
      </c>
      <c r="AO126" s="54" t="e">
        <f t="shared" si="33"/>
        <v>#DIV/0!</v>
      </c>
      <c r="AP126" s="51"/>
      <c r="AQ126" s="26">
        <f t="shared" si="31"/>
        <v>0</v>
      </c>
      <c r="AR126" s="37">
        <f t="shared" si="28"/>
        <v>0</v>
      </c>
      <c r="AT126" s="23">
        <f t="shared" si="29"/>
        <v>0</v>
      </c>
    </row>
    <row r="127" spans="1:46" s="9" customFormat="1" ht="18.75" customHeight="1" hidden="1">
      <c r="A127" s="57"/>
      <c r="B127" s="61" t="s">
        <v>240</v>
      </c>
      <c r="C127" s="57"/>
      <c r="D127" s="57"/>
      <c r="E127" s="51"/>
      <c r="F127" s="51"/>
      <c r="G127" s="51"/>
      <c r="H127" s="57"/>
      <c r="I127" s="51"/>
      <c r="J127" s="51"/>
      <c r="K127" s="57"/>
      <c r="L127" s="51"/>
      <c r="M127" s="57"/>
      <c r="N127" s="57">
        <v>0</v>
      </c>
      <c r="O127" s="57"/>
      <c r="P127" s="57"/>
      <c r="Q127" s="51"/>
      <c r="R127" s="51"/>
      <c r="S127" s="57"/>
      <c r="T127" s="57"/>
      <c r="U127" s="51"/>
      <c r="V127" s="51"/>
      <c r="W127" s="57"/>
      <c r="X127" s="51">
        <f t="shared" si="34"/>
        <v>0</v>
      </c>
      <c r="Y127" s="51">
        <f t="shared" si="37"/>
        <v>0</v>
      </c>
      <c r="Z127" s="57"/>
      <c r="AA127" s="51"/>
      <c r="AB127" s="51"/>
      <c r="AC127" s="51">
        <f t="shared" si="38"/>
        <v>0</v>
      </c>
      <c r="AD127" s="56"/>
      <c r="AE127" s="56"/>
      <c r="AF127" s="56"/>
      <c r="AG127" s="56"/>
      <c r="AH127" s="56"/>
      <c r="AI127" s="56"/>
      <c r="AJ127" s="56"/>
      <c r="AK127" s="56">
        <v>0</v>
      </c>
      <c r="AL127" s="51">
        <f t="shared" si="35"/>
        <v>0</v>
      </c>
      <c r="AM127" s="56">
        <f t="shared" si="36"/>
        <v>0</v>
      </c>
      <c r="AN127" s="51">
        <f t="shared" si="30"/>
        <v>0</v>
      </c>
      <c r="AO127" s="54" t="e">
        <f t="shared" si="33"/>
        <v>#DIV/0!</v>
      </c>
      <c r="AP127" s="51"/>
      <c r="AQ127" s="26">
        <f t="shared" si="31"/>
        <v>0</v>
      </c>
      <c r="AR127" s="37">
        <f t="shared" si="28"/>
        <v>0</v>
      </c>
      <c r="AT127" s="23">
        <f t="shared" si="29"/>
        <v>0</v>
      </c>
    </row>
    <row r="128" spans="1:46" s="9" customFormat="1" ht="18.75" customHeight="1" hidden="1">
      <c r="A128" s="57"/>
      <c r="B128" s="61" t="s">
        <v>241</v>
      </c>
      <c r="C128" s="57"/>
      <c r="D128" s="57"/>
      <c r="E128" s="51"/>
      <c r="F128" s="51"/>
      <c r="G128" s="51"/>
      <c r="H128" s="57"/>
      <c r="I128" s="51"/>
      <c r="J128" s="51"/>
      <c r="K128" s="57"/>
      <c r="L128" s="51"/>
      <c r="M128" s="57"/>
      <c r="N128" s="57">
        <v>0</v>
      </c>
      <c r="O128" s="57"/>
      <c r="P128" s="57"/>
      <c r="Q128" s="51"/>
      <c r="R128" s="51"/>
      <c r="S128" s="57"/>
      <c r="T128" s="57"/>
      <c r="U128" s="51"/>
      <c r="V128" s="51"/>
      <c r="W128" s="57"/>
      <c r="X128" s="51">
        <f t="shared" si="34"/>
        <v>0</v>
      </c>
      <c r="Y128" s="51">
        <f t="shared" si="37"/>
        <v>0</v>
      </c>
      <c r="Z128" s="57"/>
      <c r="AA128" s="51"/>
      <c r="AB128" s="51"/>
      <c r="AC128" s="51">
        <f t="shared" si="38"/>
        <v>0</v>
      </c>
      <c r="AD128" s="56"/>
      <c r="AE128" s="56"/>
      <c r="AF128" s="56"/>
      <c r="AG128" s="56"/>
      <c r="AH128" s="56"/>
      <c r="AI128" s="56"/>
      <c r="AJ128" s="56"/>
      <c r="AK128" s="56">
        <v>0</v>
      </c>
      <c r="AL128" s="51">
        <f t="shared" si="35"/>
        <v>0</v>
      </c>
      <c r="AM128" s="56">
        <f t="shared" si="36"/>
        <v>0</v>
      </c>
      <c r="AN128" s="51">
        <f t="shared" si="30"/>
        <v>0</v>
      </c>
      <c r="AO128" s="54" t="e">
        <f t="shared" si="33"/>
        <v>#DIV/0!</v>
      </c>
      <c r="AP128" s="51"/>
      <c r="AQ128" s="26">
        <f t="shared" si="31"/>
        <v>0</v>
      </c>
      <c r="AR128" s="37">
        <f t="shared" si="28"/>
        <v>0</v>
      </c>
      <c r="AT128" s="23">
        <f t="shared" si="29"/>
        <v>0</v>
      </c>
    </row>
    <row r="129" spans="1:46" s="9" customFormat="1" ht="18.75" customHeight="1" hidden="1">
      <c r="A129" s="57"/>
      <c r="B129" s="52" t="s">
        <v>293</v>
      </c>
      <c r="C129" s="51"/>
      <c r="D129" s="57"/>
      <c r="E129" s="51"/>
      <c r="F129" s="51"/>
      <c r="G129" s="51"/>
      <c r="H129" s="57"/>
      <c r="I129" s="51"/>
      <c r="J129" s="51"/>
      <c r="K129" s="57"/>
      <c r="L129" s="51"/>
      <c r="M129" s="57"/>
      <c r="N129" s="57">
        <v>0</v>
      </c>
      <c r="O129" s="57"/>
      <c r="P129" s="57"/>
      <c r="Q129" s="51"/>
      <c r="R129" s="51"/>
      <c r="S129" s="57"/>
      <c r="T129" s="57"/>
      <c r="U129" s="51"/>
      <c r="V129" s="51"/>
      <c r="W129" s="57"/>
      <c r="X129" s="51">
        <f t="shared" si="34"/>
        <v>0</v>
      </c>
      <c r="Y129" s="51">
        <f t="shared" si="37"/>
        <v>0</v>
      </c>
      <c r="Z129" s="57"/>
      <c r="AA129" s="51"/>
      <c r="AB129" s="51"/>
      <c r="AC129" s="51">
        <f t="shared" si="38"/>
        <v>0</v>
      </c>
      <c r="AD129" s="56"/>
      <c r="AE129" s="56"/>
      <c r="AF129" s="56"/>
      <c r="AG129" s="56"/>
      <c r="AH129" s="56"/>
      <c r="AI129" s="56"/>
      <c r="AJ129" s="56"/>
      <c r="AK129" s="56">
        <v>0</v>
      </c>
      <c r="AL129" s="51">
        <f t="shared" si="35"/>
        <v>0</v>
      </c>
      <c r="AM129" s="56">
        <f t="shared" si="36"/>
        <v>0</v>
      </c>
      <c r="AN129" s="51">
        <f t="shared" si="30"/>
        <v>0</v>
      </c>
      <c r="AO129" s="54" t="e">
        <f t="shared" si="33"/>
        <v>#DIV/0!</v>
      </c>
      <c r="AP129" s="51"/>
      <c r="AQ129" s="26">
        <f t="shared" si="31"/>
        <v>0</v>
      </c>
      <c r="AR129" s="37">
        <f t="shared" si="28"/>
        <v>0</v>
      </c>
      <c r="AT129" s="23">
        <f t="shared" si="29"/>
        <v>0</v>
      </c>
    </row>
    <row r="130" spans="1:46" s="28" customFormat="1" ht="18.75">
      <c r="A130" s="57">
        <v>3</v>
      </c>
      <c r="B130" s="61" t="str">
        <f>B131</f>
        <v>UBND huyện Ngọc Hồi</v>
      </c>
      <c r="C130" s="57"/>
      <c r="D130" s="57">
        <v>936</v>
      </c>
      <c r="E130" s="62">
        <v>8</v>
      </c>
      <c r="F130" s="62"/>
      <c r="G130" s="62"/>
      <c r="H130" s="57">
        <v>936</v>
      </c>
      <c r="I130" s="62">
        <v>8</v>
      </c>
      <c r="J130" s="62"/>
      <c r="K130" s="51" t="s">
        <v>608</v>
      </c>
      <c r="L130" s="57">
        <f>L131+L54</f>
        <v>0</v>
      </c>
      <c r="M130" s="57">
        <f>M131+M54</f>
        <v>867</v>
      </c>
      <c r="N130" s="57">
        <v>25</v>
      </c>
      <c r="O130" s="54">
        <f>N130/M130*100</f>
        <v>2.883506343713956</v>
      </c>
      <c r="P130" s="57">
        <v>862</v>
      </c>
      <c r="Q130" s="57">
        <f aca="true" t="shared" si="39" ref="Q130:AF130">Q131+Q54</f>
        <v>0</v>
      </c>
      <c r="R130" s="57">
        <v>862</v>
      </c>
      <c r="S130" s="57">
        <f t="shared" si="39"/>
        <v>0</v>
      </c>
      <c r="T130" s="57">
        <f>36+49+733</f>
        <v>818</v>
      </c>
      <c r="U130" s="57">
        <f t="shared" si="39"/>
        <v>0</v>
      </c>
      <c r="V130" s="57">
        <v>818</v>
      </c>
      <c r="W130" s="57">
        <f t="shared" si="39"/>
        <v>0</v>
      </c>
      <c r="X130" s="51">
        <f t="shared" si="34"/>
        <v>44</v>
      </c>
      <c r="Y130" s="57">
        <f t="shared" si="39"/>
        <v>6</v>
      </c>
      <c r="Z130" s="57">
        <f t="shared" si="39"/>
        <v>0</v>
      </c>
      <c r="AA130" s="57">
        <f t="shared" si="39"/>
        <v>4</v>
      </c>
      <c r="AB130" s="57">
        <f t="shared" si="39"/>
        <v>2</v>
      </c>
      <c r="AC130" s="57">
        <f t="shared" si="39"/>
        <v>12</v>
      </c>
      <c r="AD130" s="57">
        <f t="shared" si="39"/>
        <v>4</v>
      </c>
      <c r="AE130" s="57">
        <f t="shared" si="39"/>
        <v>2</v>
      </c>
      <c r="AF130" s="57">
        <f t="shared" si="39"/>
        <v>6</v>
      </c>
      <c r="AG130" s="57">
        <v>7</v>
      </c>
      <c r="AH130" s="63">
        <v>0</v>
      </c>
      <c r="AI130" s="57">
        <v>1</v>
      </c>
      <c r="AJ130" s="57">
        <v>6</v>
      </c>
      <c r="AK130" s="56">
        <v>16</v>
      </c>
      <c r="AL130" s="51">
        <f t="shared" si="35"/>
        <v>852.116493656286</v>
      </c>
      <c r="AM130" s="56">
        <f t="shared" si="36"/>
        <v>9.883506343713956</v>
      </c>
      <c r="AN130" s="51">
        <f t="shared" si="30"/>
        <v>34.883506343713954</v>
      </c>
      <c r="AO130" s="54">
        <f t="shared" si="33"/>
        <v>4.023472473323409</v>
      </c>
      <c r="AP130" s="51"/>
      <c r="AQ130" s="26">
        <f t="shared" si="31"/>
        <v>34.116493656286046</v>
      </c>
      <c r="AR130" s="37">
        <f t="shared" si="28"/>
        <v>34.116493656286025</v>
      </c>
      <c r="AT130" s="23">
        <f t="shared" si="29"/>
        <v>0</v>
      </c>
    </row>
    <row r="131" spans="1:46" ht="18.75" customHeight="1" hidden="1">
      <c r="A131" s="51">
        <v>4</v>
      </c>
      <c r="B131" s="52" t="s">
        <v>107</v>
      </c>
      <c r="C131" s="51"/>
      <c r="D131" s="51">
        <v>860</v>
      </c>
      <c r="E131" s="51"/>
      <c r="F131" s="51"/>
      <c r="G131" s="51"/>
      <c r="H131" s="51">
        <v>860</v>
      </c>
      <c r="I131" s="51"/>
      <c r="J131" s="51"/>
      <c r="K131" s="51">
        <f>852-7</f>
        <v>845</v>
      </c>
      <c r="L131" s="51"/>
      <c r="M131" s="51">
        <v>860</v>
      </c>
      <c r="N131" s="51">
        <v>9</v>
      </c>
      <c r="O131" s="51"/>
      <c r="P131" s="51">
        <v>860</v>
      </c>
      <c r="Q131" s="51"/>
      <c r="R131" s="51">
        <v>860</v>
      </c>
      <c r="S131" s="51"/>
      <c r="T131" s="51">
        <f>852-7</f>
        <v>845</v>
      </c>
      <c r="U131" s="51"/>
      <c r="V131" s="51">
        <v>845</v>
      </c>
      <c r="W131" s="51"/>
      <c r="X131" s="51">
        <f t="shared" si="34"/>
        <v>15</v>
      </c>
      <c r="Y131" s="51">
        <f t="shared" si="37"/>
        <v>6</v>
      </c>
      <c r="Z131" s="57" t="s">
        <v>537</v>
      </c>
      <c r="AA131" s="51">
        <v>4</v>
      </c>
      <c r="AB131" s="51">
        <v>2</v>
      </c>
      <c r="AC131" s="51">
        <f t="shared" si="38"/>
        <v>12</v>
      </c>
      <c r="AD131" s="56">
        <v>4</v>
      </c>
      <c r="AE131" s="56">
        <v>2</v>
      </c>
      <c r="AF131" s="56">
        <v>6</v>
      </c>
      <c r="AG131" s="56"/>
      <c r="AH131" s="56"/>
      <c r="AI131" s="56"/>
      <c r="AJ131" s="56"/>
      <c r="AK131" s="56">
        <v>0</v>
      </c>
      <c r="AL131" s="51">
        <f t="shared" si="35"/>
        <v>860</v>
      </c>
      <c r="AM131" s="56">
        <f t="shared" si="36"/>
        <v>0</v>
      </c>
      <c r="AN131" s="51">
        <f t="shared" si="30"/>
        <v>9</v>
      </c>
      <c r="AO131" s="54">
        <f t="shared" si="33"/>
        <v>1.0465116279069768</v>
      </c>
      <c r="AP131" s="51"/>
      <c r="AQ131" s="26">
        <f t="shared" si="31"/>
        <v>15</v>
      </c>
      <c r="AR131" s="37">
        <f t="shared" si="28"/>
        <v>15</v>
      </c>
      <c r="AT131" s="23">
        <f t="shared" si="29"/>
        <v>0</v>
      </c>
    </row>
    <row r="132" spans="1:46" ht="18.75" customHeight="1" hidden="1">
      <c r="A132" s="51"/>
      <c r="B132" s="52" t="s">
        <v>10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>
        <v>0</v>
      </c>
      <c r="O132" s="51"/>
      <c r="P132" s="51"/>
      <c r="Q132" s="51"/>
      <c r="R132" s="51"/>
      <c r="S132" s="51"/>
      <c r="T132" s="51"/>
      <c r="U132" s="51"/>
      <c r="V132" s="51"/>
      <c r="W132" s="51"/>
      <c r="X132" s="51">
        <f t="shared" si="34"/>
        <v>0</v>
      </c>
      <c r="Y132" s="51">
        <f t="shared" si="37"/>
        <v>0</v>
      </c>
      <c r="Z132" s="51"/>
      <c r="AA132" s="51"/>
      <c r="AB132" s="51"/>
      <c r="AC132" s="51">
        <f t="shared" si="38"/>
        <v>0</v>
      </c>
      <c r="AD132" s="56"/>
      <c r="AE132" s="56"/>
      <c r="AF132" s="56"/>
      <c r="AG132" s="56"/>
      <c r="AH132" s="56"/>
      <c r="AI132" s="56"/>
      <c r="AJ132" s="56"/>
      <c r="AK132" s="56">
        <v>0</v>
      </c>
      <c r="AL132" s="51">
        <f t="shared" si="35"/>
        <v>0</v>
      </c>
      <c r="AM132" s="56">
        <f t="shared" si="36"/>
        <v>0</v>
      </c>
      <c r="AN132" s="51">
        <f t="shared" si="30"/>
        <v>0</v>
      </c>
      <c r="AO132" s="54" t="e">
        <f t="shared" si="33"/>
        <v>#DIV/0!</v>
      </c>
      <c r="AP132" s="51"/>
      <c r="AQ132" s="26">
        <f t="shared" si="31"/>
        <v>0</v>
      </c>
      <c r="AR132" s="37">
        <f aca="true" t="shared" si="40" ref="AR132:AR195">AL132-T132</f>
        <v>0</v>
      </c>
      <c r="AT132" s="23">
        <f aca="true" t="shared" si="41" ref="AT132:AT195">P132-T132-X132</f>
        <v>0</v>
      </c>
    </row>
    <row r="133" spans="1:46" s="9" customFormat="1" ht="18.75" customHeight="1" hidden="1">
      <c r="A133" s="51"/>
      <c r="B133" s="52" t="s">
        <v>72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>
        <v>0</v>
      </c>
      <c r="O133" s="51"/>
      <c r="P133" s="51"/>
      <c r="Q133" s="51"/>
      <c r="R133" s="51"/>
      <c r="S133" s="51"/>
      <c r="T133" s="51"/>
      <c r="U133" s="51"/>
      <c r="V133" s="51"/>
      <c r="W133" s="51"/>
      <c r="X133" s="51">
        <f t="shared" si="34"/>
        <v>0</v>
      </c>
      <c r="Y133" s="51">
        <f t="shared" si="37"/>
        <v>0</v>
      </c>
      <c r="Z133" s="51"/>
      <c r="AA133" s="51"/>
      <c r="AB133" s="51"/>
      <c r="AC133" s="51">
        <f t="shared" si="38"/>
        <v>0</v>
      </c>
      <c r="AD133" s="56"/>
      <c r="AE133" s="56"/>
      <c r="AF133" s="56"/>
      <c r="AG133" s="56"/>
      <c r="AH133" s="56"/>
      <c r="AI133" s="56"/>
      <c r="AJ133" s="56"/>
      <c r="AK133" s="56">
        <v>0</v>
      </c>
      <c r="AL133" s="51">
        <f t="shared" si="35"/>
        <v>0</v>
      </c>
      <c r="AM133" s="56">
        <f t="shared" si="36"/>
        <v>0</v>
      </c>
      <c r="AN133" s="51">
        <f aca="true" t="shared" si="42" ref="AN133:AN196">N133+AM133</f>
        <v>0</v>
      </c>
      <c r="AO133" s="54" t="e">
        <f t="shared" si="33"/>
        <v>#DIV/0!</v>
      </c>
      <c r="AP133" s="51"/>
      <c r="AQ133" s="26">
        <f t="shared" si="31"/>
        <v>0</v>
      </c>
      <c r="AR133" s="37">
        <f t="shared" si="40"/>
        <v>0</v>
      </c>
      <c r="AT133" s="23">
        <f t="shared" si="41"/>
        <v>0</v>
      </c>
    </row>
    <row r="134" spans="1:46" s="9" customFormat="1" ht="18.75" customHeight="1" hidden="1">
      <c r="A134" s="51"/>
      <c r="B134" s="52" t="s">
        <v>300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>
        <v>0</v>
      </c>
      <c r="O134" s="51"/>
      <c r="P134" s="51"/>
      <c r="Q134" s="51"/>
      <c r="R134" s="51"/>
      <c r="S134" s="51"/>
      <c r="T134" s="51"/>
      <c r="U134" s="51"/>
      <c r="V134" s="51"/>
      <c r="W134" s="51"/>
      <c r="X134" s="51">
        <f t="shared" si="34"/>
        <v>0</v>
      </c>
      <c r="Y134" s="51">
        <f t="shared" si="37"/>
        <v>0</v>
      </c>
      <c r="Z134" s="51"/>
      <c r="AA134" s="51"/>
      <c r="AB134" s="51"/>
      <c r="AC134" s="51">
        <f t="shared" si="38"/>
        <v>0</v>
      </c>
      <c r="AD134" s="56"/>
      <c r="AE134" s="56"/>
      <c r="AF134" s="56"/>
      <c r="AG134" s="56"/>
      <c r="AH134" s="56"/>
      <c r="AI134" s="56"/>
      <c r="AJ134" s="56"/>
      <c r="AK134" s="56">
        <v>0</v>
      </c>
      <c r="AL134" s="51">
        <f t="shared" si="35"/>
        <v>0</v>
      </c>
      <c r="AM134" s="56">
        <f t="shared" si="36"/>
        <v>0</v>
      </c>
      <c r="AN134" s="51">
        <f t="shared" si="42"/>
        <v>0</v>
      </c>
      <c r="AO134" s="54" t="e">
        <f t="shared" si="33"/>
        <v>#DIV/0!</v>
      </c>
      <c r="AP134" s="51"/>
      <c r="AQ134" s="26">
        <f t="shared" si="31"/>
        <v>0</v>
      </c>
      <c r="AR134" s="37">
        <f t="shared" si="40"/>
        <v>0</v>
      </c>
      <c r="AT134" s="23">
        <f t="shared" si="41"/>
        <v>0</v>
      </c>
    </row>
    <row r="135" spans="1:46" s="9" customFormat="1" ht="18.75" customHeight="1" hidden="1">
      <c r="A135" s="51"/>
      <c r="B135" s="52" t="s">
        <v>73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>
        <v>0</v>
      </c>
      <c r="O135" s="51"/>
      <c r="P135" s="51"/>
      <c r="Q135" s="51"/>
      <c r="R135" s="51"/>
      <c r="S135" s="51"/>
      <c r="T135" s="51"/>
      <c r="U135" s="51"/>
      <c r="V135" s="51"/>
      <c r="W135" s="51"/>
      <c r="X135" s="51">
        <f t="shared" si="34"/>
        <v>0</v>
      </c>
      <c r="Y135" s="51">
        <f t="shared" si="37"/>
        <v>0</v>
      </c>
      <c r="Z135" s="51"/>
      <c r="AA135" s="51"/>
      <c r="AB135" s="51"/>
      <c r="AC135" s="51">
        <f t="shared" si="38"/>
        <v>0</v>
      </c>
      <c r="AD135" s="56"/>
      <c r="AE135" s="56"/>
      <c r="AF135" s="56"/>
      <c r="AG135" s="56"/>
      <c r="AH135" s="56"/>
      <c r="AI135" s="56"/>
      <c r="AJ135" s="56"/>
      <c r="AK135" s="56">
        <v>0</v>
      </c>
      <c r="AL135" s="51">
        <f t="shared" si="35"/>
        <v>0</v>
      </c>
      <c r="AM135" s="56">
        <f t="shared" si="36"/>
        <v>0</v>
      </c>
      <c r="AN135" s="51">
        <f t="shared" si="42"/>
        <v>0</v>
      </c>
      <c r="AO135" s="54" t="e">
        <f t="shared" si="33"/>
        <v>#DIV/0!</v>
      </c>
      <c r="AP135" s="51"/>
      <c r="AQ135" s="26">
        <f t="shared" si="31"/>
        <v>0</v>
      </c>
      <c r="AR135" s="37">
        <f t="shared" si="40"/>
        <v>0</v>
      </c>
      <c r="AT135" s="23">
        <f t="shared" si="41"/>
        <v>0</v>
      </c>
    </row>
    <row r="136" spans="1:46" s="9" customFormat="1" ht="18.75" customHeight="1" hidden="1">
      <c r="A136" s="51"/>
      <c r="B136" s="52" t="s">
        <v>74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>
        <v>0</v>
      </c>
      <c r="O136" s="51"/>
      <c r="P136" s="51"/>
      <c r="Q136" s="51"/>
      <c r="R136" s="51"/>
      <c r="S136" s="51"/>
      <c r="T136" s="51"/>
      <c r="U136" s="51"/>
      <c r="V136" s="51"/>
      <c r="W136" s="51"/>
      <c r="X136" s="51">
        <f t="shared" si="34"/>
        <v>0</v>
      </c>
      <c r="Y136" s="51">
        <f t="shared" si="37"/>
        <v>0</v>
      </c>
      <c r="Z136" s="51"/>
      <c r="AA136" s="51"/>
      <c r="AB136" s="51"/>
      <c r="AC136" s="51">
        <f t="shared" si="38"/>
        <v>0</v>
      </c>
      <c r="AD136" s="56"/>
      <c r="AE136" s="56"/>
      <c r="AF136" s="56"/>
      <c r="AG136" s="56"/>
      <c r="AH136" s="56"/>
      <c r="AI136" s="56"/>
      <c r="AJ136" s="56"/>
      <c r="AK136" s="56">
        <v>0</v>
      </c>
      <c r="AL136" s="51">
        <f t="shared" si="35"/>
        <v>0</v>
      </c>
      <c r="AM136" s="56">
        <f t="shared" si="36"/>
        <v>0</v>
      </c>
      <c r="AN136" s="51">
        <f t="shared" si="42"/>
        <v>0</v>
      </c>
      <c r="AO136" s="54" t="e">
        <f t="shared" si="33"/>
        <v>#DIV/0!</v>
      </c>
      <c r="AP136" s="51"/>
      <c r="AQ136" s="26">
        <f t="shared" si="31"/>
        <v>0</v>
      </c>
      <c r="AR136" s="37">
        <f t="shared" si="40"/>
        <v>0</v>
      </c>
      <c r="AT136" s="23">
        <f t="shared" si="41"/>
        <v>0</v>
      </c>
    </row>
    <row r="137" spans="1:46" s="9" customFormat="1" ht="18.75" customHeight="1" hidden="1">
      <c r="A137" s="51"/>
      <c r="B137" s="52" t="s">
        <v>75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>
        <v>0</v>
      </c>
      <c r="O137" s="51"/>
      <c r="P137" s="51"/>
      <c r="Q137" s="51"/>
      <c r="R137" s="51"/>
      <c r="S137" s="51"/>
      <c r="T137" s="51"/>
      <c r="U137" s="51"/>
      <c r="V137" s="51"/>
      <c r="W137" s="51"/>
      <c r="X137" s="51">
        <f t="shared" si="34"/>
        <v>0</v>
      </c>
      <c r="Y137" s="51">
        <f t="shared" si="37"/>
        <v>0</v>
      </c>
      <c r="Z137" s="51"/>
      <c r="AA137" s="51"/>
      <c r="AB137" s="51"/>
      <c r="AC137" s="51">
        <f t="shared" si="38"/>
        <v>0</v>
      </c>
      <c r="AD137" s="56"/>
      <c r="AE137" s="56"/>
      <c r="AF137" s="56"/>
      <c r="AG137" s="56"/>
      <c r="AH137" s="56"/>
      <c r="AI137" s="56"/>
      <c r="AJ137" s="56"/>
      <c r="AK137" s="56">
        <v>0</v>
      </c>
      <c r="AL137" s="51">
        <f t="shared" si="35"/>
        <v>0</v>
      </c>
      <c r="AM137" s="56">
        <f t="shared" si="36"/>
        <v>0</v>
      </c>
      <c r="AN137" s="51">
        <f t="shared" si="42"/>
        <v>0</v>
      </c>
      <c r="AO137" s="54" t="e">
        <f t="shared" si="33"/>
        <v>#DIV/0!</v>
      </c>
      <c r="AP137" s="51"/>
      <c r="AQ137" s="26">
        <f aca="true" t="shared" si="43" ref="AQ137:AQ200">X137-AM137</f>
        <v>0</v>
      </c>
      <c r="AR137" s="37">
        <f t="shared" si="40"/>
        <v>0</v>
      </c>
      <c r="AT137" s="23">
        <f t="shared" si="41"/>
        <v>0</v>
      </c>
    </row>
    <row r="138" spans="1:46" s="9" customFormat="1" ht="18.75" customHeight="1" hidden="1">
      <c r="A138" s="51"/>
      <c r="B138" s="52" t="s">
        <v>76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>
        <v>0</v>
      </c>
      <c r="O138" s="51"/>
      <c r="P138" s="51"/>
      <c r="Q138" s="51"/>
      <c r="R138" s="51"/>
      <c r="S138" s="51"/>
      <c r="T138" s="51"/>
      <c r="U138" s="51"/>
      <c r="V138" s="51"/>
      <c r="W138" s="51"/>
      <c r="X138" s="51">
        <f t="shared" si="34"/>
        <v>0</v>
      </c>
      <c r="Y138" s="51">
        <f t="shared" si="37"/>
        <v>0</v>
      </c>
      <c r="Z138" s="51"/>
      <c r="AA138" s="51"/>
      <c r="AB138" s="51"/>
      <c r="AC138" s="51">
        <f t="shared" si="38"/>
        <v>0</v>
      </c>
      <c r="AD138" s="56"/>
      <c r="AE138" s="56"/>
      <c r="AF138" s="56"/>
      <c r="AG138" s="56"/>
      <c r="AH138" s="56"/>
      <c r="AI138" s="56"/>
      <c r="AJ138" s="56"/>
      <c r="AK138" s="56">
        <v>0</v>
      </c>
      <c r="AL138" s="51">
        <f t="shared" si="35"/>
        <v>0</v>
      </c>
      <c r="AM138" s="56">
        <f t="shared" si="36"/>
        <v>0</v>
      </c>
      <c r="AN138" s="51">
        <f t="shared" si="42"/>
        <v>0</v>
      </c>
      <c r="AO138" s="54" t="e">
        <f t="shared" si="33"/>
        <v>#DIV/0!</v>
      </c>
      <c r="AP138" s="51"/>
      <c r="AQ138" s="26">
        <f t="shared" si="43"/>
        <v>0</v>
      </c>
      <c r="AR138" s="37">
        <f t="shared" si="40"/>
        <v>0</v>
      </c>
      <c r="AT138" s="23">
        <f t="shared" si="41"/>
        <v>0</v>
      </c>
    </row>
    <row r="139" spans="1:46" s="9" customFormat="1" ht="18.75" customHeight="1" hidden="1">
      <c r="A139" s="51"/>
      <c r="B139" s="52" t="s">
        <v>77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>
        <v>0</v>
      </c>
      <c r="O139" s="51"/>
      <c r="P139" s="51"/>
      <c r="Q139" s="51"/>
      <c r="R139" s="51"/>
      <c r="S139" s="51"/>
      <c r="T139" s="51"/>
      <c r="U139" s="51"/>
      <c r="V139" s="51"/>
      <c r="W139" s="51"/>
      <c r="X139" s="51">
        <f t="shared" si="34"/>
        <v>0</v>
      </c>
      <c r="Y139" s="51">
        <f t="shared" si="37"/>
        <v>0</v>
      </c>
      <c r="Z139" s="51"/>
      <c r="AA139" s="51"/>
      <c r="AB139" s="51"/>
      <c r="AC139" s="51">
        <f t="shared" si="38"/>
        <v>0</v>
      </c>
      <c r="AD139" s="56"/>
      <c r="AE139" s="56"/>
      <c r="AF139" s="56"/>
      <c r="AG139" s="56"/>
      <c r="AH139" s="56"/>
      <c r="AI139" s="56"/>
      <c r="AJ139" s="56"/>
      <c r="AK139" s="56">
        <v>0</v>
      </c>
      <c r="AL139" s="51">
        <f t="shared" si="35"/>
        <v>0</v>
      </c>
      <c r="AM139" s="56">
        <f t="shared" si="36"/>
        <v>0</v>
      </c>
      <c r="AN139" s="51">
        <f t="shared" si="42"/>
        <v>0</v>
      </c>
      <c r="AO139" s="54" t="e">
        <f t="shared" si="33"/>
        <v>#DIV/0!</v>
      </c>
      <c r="AP139" s="51"/>
      <c r="AQ139" s="26">
        <f t="shared" si="43"/>
        <v>0</v>
      </c>
      <c r="AR139" s="37">
        <f t="shared" si="40"/>
        <v>0</v>
      </c>
      <c r="AT139" s="23">
        <f t="shared" si="41"/>
        <v>0</v>
      </c>
    </row>
    <row r="140" spans="1:46" s="9" customFormat="1" ht="18.75" customHeight="1" hidden="1">
      <c r="A140" s="51"/>
      <c r="B140" s="52" t="s">
        <v>78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>
        <v>0</v>
      </c>
      <c r="O140" s="51"/>
      <c r="P140" s="51"/>
      <c r="Q140" s="51"/>
      <c r="R140" s="51"/>
      <c r="S140" s="51"/>
      <c r="T140" s="51"/>
      <c r="U140" s="51"/>
      <c r="V140" s="51"/>
      <c r="W140" s="51"/>
      <c r="X140" s="51">
        <f t="shared" si="34"/>
        <v>0</v>
      </c>
      <c r="Y140" s="51">
        <f t="shared" si="37"/>
        <v>0</v>
      </c>
      <c r="Z140" s="51"/>
      <c r="AA140" s="51"/>
      <c r="AB140" s="51"/>
      <c r="AC140" s="51">
        <f t="shared" si="38"/>
        <v>0</v>
      </c>
      <c r="AD140" s="56"/>
      <c r="AE140" s="56"/>
      <c r="AF140" s="56"/>
      <c r="AG140" s="56"/>
      <c r="AH140" s="56"/>
      <c r="AI140" s="56"/>
      <c r="AJ140" s="56"/>
      <c r="AK140" s="56">
        <v>0</v>
      </c>
      <c r="AL140" s="51">
        <f t="shared" si="35"/>
        <v>0</v>
      </c>
      <c r="AM140" s="56">
        <f t="shared" si="36"/>
        <v>0</v>
      </c>
      <c r="AN140" s="51">
        <f t="shared" si="42"/>
        <v>0</v>
      </c>
      <c r="AO140" s="54" t="e">
        <f t="shared" si="33"/>
        <v>#DIV/0!</v>
      </c>
      <c r="AP140" s="51"/>
      <c r="AQ140" s="26">
        <f t="shared" si="43"/>
        <v>0</v>
      </c>
      <c r="AR140" s="37">
        <f t="shared" si="40"/>
        <v>0</v>
      </c>
      <c r="AT140" s="23">
        <f t="shared" si="41"/>
        <v>0</v>
      </c>
    </row>
    <row r="141" spans="1:46" s="9" customFormat="1" ht="18.75" customHeight="1" hidden="1">
      <c r="A141" s="51"/>
      <c r="B141" s="52" t="s">
        <v>79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>
        <v>0</v>
      </c>
      <c r="O141" s="51"/>
      <c r="P141" s="51"/>
      <c r="Q141" s="51"/>
      <c r="R141" s="51"/>
      <c r="S141" s="51"/>
      <c r="T141" s="51"/>
      <c r="U141" s="51"/>
      <c r="V141" s="51"/>
      <c r="W141" s="51"/>
      <c r="X141" s="51">
        <f t="shared" si="34"/>
        <v>0</v>
      </c>
      <c r="Y141" s="51">
        <f t="shared" si="37"/>
        <v>0</v>
      </c>
      <c r="Z141" s="51"/>
      <c r="AA141" s="51"/>
      <c r="AB141" s="51"/>
      <c r="AC141" s="51">
        <f t="shared" si="38"/>
        <v>0</v>
      </c>
      <c r="AD141" s="56"/>
      <c r="AE141" s="56"/>
      <c r="AF141" s="56"/>
      <c r="AG141" s="56"/>
      <c r="AH141" s="56"/>
      <c r="AI141" s="56"/>
      <c r="AJ141" s="56"/>
      <c r="AK141" s="56">
        <v>0</v>
      </c>
      <c r="AL141" s="51">
        <f t="shared" si="35"/>
        <v>0</v>
      </c>
      <c r="AM141" s="56">
        <f t="shared" si="36"/>
        <v>0</v>
      </c>
      <c r="AN141" s="51">
        <f t="shared" si="42"/>
        <v>0</v>
      </c>
      <c r="AO141" s="54" t="e">
        <f t="shared" si="33"/>
        <v>#DIV/0!</v>
      </c>
      <c r="AP141" s="51"/>
      <c r="AQ141" s="26">
        <f t="shared" si="43"/>
        <v>0</v>
      </c>
      <c r="AR141" s="37">
        <f t="shared" si="40"/>
        <v>0</v>
      </c>
      <c r="AT141" s="23">
        <f t="shared" si="41"/>
        <v>0</v>
      </c>
    </row>
    <row r="142" spans="1:46" ht="18.75" customHeight="1" hidden="1">
      <c r="A142" s="51"/>
      <c r="B142" s="52" t="s">
        <v>11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>
        <v>0</v>
      </c>
      <c r="O142" s="51"/>
      <c r="P142" s="51"/>
      <c r="Q142" s="51"/>
      <c r="R142" s="51"/>
      <c r="S142" s="51"/>
      <c r="T142" s="51"/>
      <c r="U142" s="51"/>
      <c r="V142" s="51"/>
      <c r="W142" s="51"/>
      <c r="X142" s="51">
        <f t="shared" si="34"/>
        <v>0</v>
      </c>
      <c r="Y142" s="51">
        <f t="shared" si="37"/>
        <v>0</v>
      </c>
      <c r="Z142" s="51"/>
      <c r="AA142" s="51"/>
      <c r="AB142" s="51"/>
      <c r="AC142" s="51">
        <f t="shared" si="38"/>
        <v>0</v>
      </c>
      <c r="AD142" s="56"/>
      <c r="AE142" s="56"/>
      <c r="AF142" s="56"/>
      <c r="AG142" s="56"/>
      <c r="AH142" s="56"/>
      <c r="AI142" s="56"/>
      <c r="AJ142" s="56"/>
      <c r="AK142" s="56">
        <v>0</v>
      </c>
      <c r="AL142" s="51">
        <f t="shared" si="35"/>
        <v>0</v>
      </c>
      <c r="AM142" s="56">
        <f t="shared" si="36"/>
        <v>0</v>
      </c>
      <c r="AN142" s="51">
        <f t="shared" si="42"/>
        <v>0</v>
      </c>
      <c r="AO142" s="54" t="e">
        <f t="shared" si="33"/>
        <v>#DIV/0!</v>
      </c>
      <c r="AP142" s="51"/>
      <c r="AQ142" s="26">
        <f t="shared" si="43"/>
        <v>0</v>
      </c>
      <c r="AR142" s="37">
        <f t="shared" si="40"/>
        <v>0</v>
      </c>
      <c r="AT142" s="23">
        <f t="shared" si="41"/>
        <v>0</v>
      </c>
    </row>
    <row r="143" spans="1:46" s="9" customFormat="1" ht="18.75" customHeight="1" hidden="1">
      <c r="A143" s="51"/>
      <c r="B143" s="52" t="s">
        <v>80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>
        <v>0</v>
      </c>
      <c r="O143" s="51"/>
      <c r="P143" s="51"/>
      <c r="Q143" s="51"/>
      <c r="R143" s="51"/>
      <c r="S143" s="51"/>
      <c r="T143" s="51"/>
      <c r="U143" s="51"/>
      <c r="V143" s="51"/>
      <c r="W143" s="51"/>
      <c r="X143" s="51">
        <f t="shared" si="34"/>
        <v>0</v>
      </c>
      <c r="Y143" s="51">
        <f t="shared" si="37"/>
        <v>0</v>
      </c>
      <c r="Z143" s="51"/>
      <c r="AA143" s="51"/>
      <c r="AB143" s="51"/>
      <c r="AC143" s="51">
        <f t="shared" si="38"/>
        <v>0</v>
      </c>
      <c r="AD143" s="56"/>
      <c r="AE143" s="56"/>
      <c r="AF143" s="56"/>
      <c r="AG143" s="56"/>
      <c r="AH143" s="56"/>
      <c r="AI143" s="56"/>
      <c r="AJ143" s="56"/>
      <c r="AK143" s="56">
        <v>0</v>
      </c>
      <c r="AL143" s="51">
        <f t="shared" si="35"/>
        <v>0</v>
      </c>
      <c r="AM143" s="56">
        <f t="shared" si="36"/>
        <v>0</v>
      </c>
      <c r="AN143" s="51">
        <f t="shared" si="42"/>
        <v>0</v>
      </c>
      <c r="AO143" s="54" t="e">
        <f t="shared" si="33"/>
        <v>#DIV/0!</v>
      </c>
      <c r="AP143" s="51"/>
      <c r="AQ143" s="26">
        <f t="shared" si="43"/>
        <v>0</v>
      </c>
      <c r="AR143" s="37">
        <f t="shared" si="40"/>
        <v>0</v>
      </c>
      <c r="AT143" s="23">
        <f t="shared" si="41"/>
        <v>0</v>
      </c>
    </row>
    <row r="144" spans="1:46" s="9" customFormat="1" ht="18.75" customHeight="1" hidden="1">
      <c r="A144" s="51"/>
      <c r="B144" s="52" t="s">
        <v>81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>
        <v>0</v>
      </c>
      <c r="O144" s="51"/>
      <c r="P144" s="51"/>
      <c r="Q144" s="51"/>
      <c r="R144" s="51"/>
      <c r="S144" s="51"/>
      <c r="T144" s="51"/>
      <c r="U144" s="51"/>
      <c r="V144" s="51"/>
      <c r="W144" s="51"/>
      <c r="X144" s="51">
        <f t="shared" si="34"/>
        <v>0</v>
      </c>
      <c r="Y144" s="51">
        <f t="shared" si="37"/>
        <v>0</v>
      </c>
      <c r="Z144" s="51"/>
      <c r="AA144" s="51"/>
      <c r="AB144" s="51"/>
      <c r="AC144" s="51">
        <f t="shared" si="38"/>
        <v>0</v>
      </c>
      <c r="AD144" s="56"/>
      <c r="AE144" s="56"/>
      <c r="AF144" s="56"/>
      <c r="AG144" s="56"/>
      <c r="AH144" s="56"/>
      <c r="AI144" s="56"/>
      <c r="AJ144" s="56"/>
      <c r="AK144" s="56">
        <v>0</v>
      </c>
      <c r="AL144" s="51">
        <f t="shared" si="35"/>
        <v>0</v>
      </c>
      <c r="AM144" s="56">
        <f t="shared" si="36"/>
        <v>0</v>
      </c>
      <c r="AN144" s="51">
        <f t="shared" si="42"/>
        <v>0</v>
      </c>
      <c r="AO144" s="54" t="e">
        <f t="shared" si="33"/>
        <v>#DIV/0!</v>
      </c>
      <c r="AP144" s="51"/>
      <c r="AQ144" s="26">
        <f t="shared" si="43"/>
        <v>0</v>
      </c>
      <c r="AR144" s="37">
        <f t="shared" si="40"/>
        <v>0</v>
      </c>
      <c r="AT144" s="23">
        <f t="shared" si="41"/>
        <v>0</v>
      </c>
    </row>
    <row r="145" spans="1:46" s="9" customFormat="1" ht="18.75" customHeight="1" hidden="1">
      <c r="A145" s="51"/>
      <c r="B145" s="52" t="s">
        <v>82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>
        <v>0</v>
      </c>
      <c r="O145" s="51"/>
      <c r="P145" s="51"/>
      <c r="Q145" s="51"/>
      <c r="R145" s="51"/>
      <c r="S145" s="51"/>
      <c r="T145" s="51"/>
      <c r="U145" s="51"/>
      <c r="V145" s="51"/>
      <c r="W145" s="51"/>
      <c r="X145" s="51">
        <f t="shared" si="34"/>
        <v>0</v>
      </c>
      <c r="Y145" s="51">
        <f t="shared" si="37"/>
        <v>0</v>
      </c>
      <c r="Z145" s="51"/>
      <c r="AA145" s="51"/>
      <c r="AB145" s="51"/>
      <c r="AC145" s="51">
        <f t="shared" si="38"/>
        <v>0</v>
      </c>
      <c r="AD145" s="56"/>
      <c r="AE145" s="56"/>
      <c r="AF145" s="56"/>
      <c r="AG145" s="56"/>
      <c r="AH145" s="56"/>
      <c r="AI145" s="56"/>
      <c r="AJ145" s="56"/>
      <c r="AK145" s="56">
        <v>0</v>
      </c>
      <c r="AL145" s="51">
        <f t="shared" si="35"/>
        <v>0</v>
      </c>
      <c r="AM145" s="56">
        <f t="shared" si="36"/>
        <v>0</v>
      </c>
      <c r="AN145" s="51">
        <f t="shared" si="42"/>
        <v>0</v>
      </c>
      <c r="AO145" s="54" t="e">
        <f t="shared" si="33"/>
        <v>#DIV/0!</v>
      </c>
      <c r="AP145" s="51"/>
      <c r="AQ145" s="26">
        <f t="shared" si="43"/>
        <v>0</v>
      </c>
      <c r="AR145" s="37">
        <f t="shared" si="40"/>
        <v>0</v>
      </c>
      <c r="AT145" s="23">
        <f t="shared" si="41"/>
        <v>0</v>
      </c>
    </row>
    <row r="146" spans="1:46" s="9" customFormat="1" ht="18.75" customHeight="1" hidden="1">
      <c r="A146" s="51"/>
      <c r="B146" s="52" t="s">
        <v>83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>
        <v>0</v>
      </c>
      <c r="O146" s="51"/>
      <c r="P146" s="51"/>
      <c r="Q146" s="51"/>
      <c r="R146" s="51"/>
      <c r="S146" s="51"/>
      <c r="T146" s="51"/>
      <c r="U146" s="51"/>
      <c r="V146" s="51"/>
      <c r="W146" s="51"/>
      <c r="X146" s="51">
        <f t="shared" si="34"/>
        <v>0</v>
      </c>
      <c r="Y146" s="51">
        <f t="shared" si="37"/>
        <v>0</v>
      </c>
      <c r="Z146" s="51"/>
      <c r="AA146" s="51"/>
      <c r="AB146" s="51"/>
      <c r="AC146" s="51">
        <f t="shared" si="38"/>
        <v>0</v>
      </c>
      <c r="AD146" s="56"/>
      <c r="AE146" s="56"/>
      <c r="AF146" s="56"/>
      <c r="AG146" s="56"/>
      <c r="AH146" s="56"/>
      <c r="AI146" s="56"/>
      <c r="AJ146" s="56"/>
      <c r="AK146" s="56">
        <v>0</v>
      </c>
      <c r="AL146" s="51">
        <f t="shared" si="35"/>
        <v>0</v>
      </c>
      <c r="AM146" s="56">
        <f t="shared" si="36"/>
        <v>0</v>
      </c>
      <c r="AN146" s="51">
        <f t="shared" si="42"/>
        <v>0</v>
      </c>
      <c r="AO146" s="54" t="e">
        <f t="shared" si="33"/>
        <v>#DIV/0!</v>
      </c>
      <c r="AP146" s="51"/>
      <c r="AQ146" s="26">
        <f t="shared" si="43"/>
        <v>0</v>
      </c>
      <c r="AR146" s="37">
        <f t="shared" si="40"/>
        <v>0</v>
      </c>
      <c r="AT146" s="23">
        <f t="shared" si="41"/>
        <v>0</v>
      </c>
    </row>
    <row r="147" spans="1:46" s="9" customFormat="1" ht="18.75" customHeight="1" hidden="1">
      <c r="A147" s="51"/>
      <c r="B147" s="52" t="s">
        <v>84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>
        <v>0</v>
      </c>
      <c r="O147" s="51"/>
      <c r="P147" s="51"/>
      <c r="Q147" s="51"/>
      <c r="R147" s="51"/>
      <c r="S147" s="51"/>
      <c r="T147" s="51"/>
      <c r="U147" s="51"/>
      <c r="V147" s="51"/>
      <c r="W147" s="51"/>
      <c r="X147" s="51">
        <f t="shared" si="34"/>
        <v>0</v>
      </c>
      <c r="Y147" s="51">
        <f t="shared" si="37"/>
        <v>0</v>
      </c>
      <c r="Z147" s="51"/>
      <c r="AA147" s="51"/>
      <c r="AB147" s="51"/>
      <c r="AC147" s="51">
        <f t="shared" si="38"/>
        <v>0</v>
      </c>
      <c r="AD147" s="56"/>
      <c r="AE147" s="56"/>
      <c r="AF147" s="56"/>
      <c r="AG147" s="56"/>
      <c r="AH147" s="56"/>
      <c r="AI147" s="56"/>
      <c r="AJ147" s="56"/>
      <c r="AK147" s="56">
        <v>0</v>
      </c>
      <c r="AL147" s="51">
        <f t="shared" si="35"/>
        <v>0</v>
      </c>
      <c r="AM147" s="56">
        <f t="shared" si="36"/>
        <v>0</v>
      </c>
      <c r="AN147" s="51">
        <f t="shared" si="42"/>
        <v>0</v>
      </c>
      <c r="AO147" s="54" t="e">
        <f t="shared" si="33"/>
        <v>#DIV/0!</v>
      </c>
      <c r="AP147" s="51"/>
      <c r="AQ147" s="26">
        <f t="shared" si="43"/>
        <v>0</v>
      </c>
      <c r="AR147" s="37">
        <f t="shared" si="40"/>
        <v>0</v>
      </c>
      <c r="AT147" s="23">
        <f t="shared" si="41"/>
        <v>0</v>
      </c>
    </row>
    <row r="148" spans="1:46" s="9" customFormat="1" ht="18.75" customHeight="1" hidden="1">
      <c r="A148" s="51"/>
      <c r="B148" s="52" t="s">
        <v>85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>
        <v>0</v>
      </c>
      <c r="O148" s="51"/>
      <c r="P148" s="51"/>
      <c r="Q148" s="51"/>
      <c r="R148" s="51"/>
      <c r="S148" s="51"/>
      <c r="T148" s="51"/>
      <c r="U148" s="51"/>
      <c r="V148" s="51"/>
      <c r="W148" s="51"/>
      <c r="X148" s="51">
        <f t="shared" si="34"/>
        <v>0</v>
      </c>
      <c r="Y148" s="51">
        <f t="shared" si="37"/>
        <v>0</v>
      </c>
      <c r="Z148" s="51"/>
      <c r="AA148" s="51"/>
      <c r="AB148" s="51"/>
      <c r="AC148" s="51">
        <f t="shared" si="38"/>
        <v>0</v>
      </c>
      <c r="AD148" s="56"/>
      <c r="AE148" s="56"/>
      <c r="AF148" s="56"/>
      <c r="AG148" s="56"/>
      <c r="AH148" s="56"/>
      <c r="AI148" s="56"/>
      <c r="AJ148" s="56"/>
      <c r="AK148" s="56">
        <v>0</v>
      </c>
      <c r="AL148" s="51">
        <f t="shared" si="35"/>
        <v>0</v>
      </c>
      <c r="AM148" s="56">
        <f t="shared" si="36"/>
        <v>0</v>
      </c>
      <c r="AN148" s="51">
        <f t="shared" si="42"/>
        <v>0</v>
      </c>
      <c r="AO148" s="54" t="e">
        <f t="shared" si="33"/>
        <v>#DIV/0!</v>
      </c>
      <c r="AP148" s="51"/>
      <c r="AQ148" s="26">
        <f t="shared" si="43"/>
        <v>0</v>
      </c>
      <c r="AR148" s="37">
        <f t="shared" si="40"/>
        <v>0</v>
      </c>
      <c r="AT148" s="23">
        <f t="shared" si="41"/>
        <v>0</v>
      </c>
    </row>
    <row r="149" spans="1:46" s="9" customFormat="1" ht="18.75" customHeight="1" hidden="1">
      <c r="A149" s="51"/>
      <c r="B149" s="52" t="s">
        <v>86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>
        <v>0</v>
      </c>
      <c r="O149" s="51"/>
      <c r="P149" s="51"/>
      <c r="Q149" s="51"/>
      <c r="R149" s="51"/>
      <c r="S149" s="51"/>
      <c r="T149" s="51"/>
      <c r="U149" s="51"/>
      <c r="V149" s="51"/>
      <c r="W149" s="51"/>
      <c r="X149" s="51">
        <f t="shared" si="34"/>
        <v>0</v>
      </c>
      <c r="Y149" s="51">
        <f t="shared" si="37"/>
        <v>0</v>
      </c>
      <c r="Z149" s="51"/>
      <c r="AA149" s="51"/>
      <c r="AB149" s="51"/>
      <c r="AC149" s="51">
        <f t="shared" si="38"/>
        <v>0</v>
      </c>
      <c r="AD149" s="56"/>
      <c r="AE149" s="56"/>
      <c r="AF149" s="56"/>
      <c r="AG149" s="56"/>
      <c r="AH149" s="56"/>
      <c r="AI149" s="56"/>
      <c r="AJ149" s="56"/>
      <c r="AK149" s="56">
        <v>0</v>
      </c>
      <c r="AL149" s="51">
        <f t="shared" si="35"/>
        <v>0</v>
      </c>
      <c r="AM149" s="56">
        <f t="shared" si="36"/>
        <v>0</v>
      </c>
      <c r="AN149" s="51">
        <f t="shared" si="42"/>
        <v>0</v>
      </c>
      <c r="AO149" s="54" t="e">
        <f t="shared" si="33"/>
        <v>#DIV/0!</v>
      </c>
      <c r="AP149" s="51"/>
      <c r="AQ149" s="26">
        <f t="shared" si="43"/>
        <v>0</v>
      </c>
      <c r="AR149" s="37">
        <f t="shared" si="40"/>
        <v>0</v>
      </c>
      <c r="AT149" s="23">
        <f t="shared" si="41"/>
        <v>0</v>
      </c>
    </row>
    <row r="150" spans="1:46" s="9" customFormat="1" ht="18.75" customHeight="1" hidden="1">
      <c r="A150" s="51"/>
      <c r="B150" s="52" t="s">
        <v>87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>
        <v>0</v>
      </c>
      <c r="O150" s="51"/>
      <c r="P150" s="51"/>
      <c r="Q150" s="51"/>
      <c r="R150" s="51"/>
      <c r="S150" s="51"/>
      <c r="T150" s="51"/>
      <c r="U150" s="51"/>
      <c r="V150" s="51"/>
      <c r="W150" s="51"/>
      <c r="X150" s="51">
        <f t="shared" si="34"/>
        <v>0</v>
      </c>
      <c r="Y150" s="51">
        <f t="shared" si="37"/>
        <v>0</v>
      </c>
      <c r="Z150" s="51"/>
      <c r="AA150" s="51"/>
      <c r="AB150" s="51"/>
      <c r="AC150" s="51">
        <f t="shared" si="38"/>
        <v>0</v>
      </c>
      <c r="AD150" s="56"/>
      <c r="AE150" s="56"/>
      <c r="AF150" s="56"/>
      <c r="AG150" s="56"/>
      <c r="AH150" s="56"/>
      <c r="AI150" s="56"/>
      <c r="AJ150" s="56"/>
      <c r="AK150" s="56">
        <v>0</v>
      </c>
      <c r="AL150" s="51">
        <f t="shared" si="35"/>
        <v>0</v>
      </c>
      <c r="AM150" s="56">
        <f t="shared" si="36"/>
        <v>0</v>
      </c>
      <c r="AN150" s="51">
        <f t="shared" si="42"/>
        <v>0</v>
      </c>
      <c r="AO150" s="54" t="e">
        <f t="shared" si="33"/>
        <v>#DIV/0!</v>
      </c>
      <c r="AP150" s="51"/>
      <c r="AQ150" s="26">
        <f t="shared" si="43"/>
        <v>0</v>
      </c>
      <c r="AR150" s="37">
        <f t="shared" si="40"/>
        <v>0</v>
      </c>
      <c r="AT150" s="23">
        <f t="shared" si="41"/>
        <v>0</v>
      </c>
    </row>
    <row r="151" spans="1:46" s="9" customFormat="1" ht="18.75" customHeight="1" hidden="1">
      <c r="A151" s="51"/>
      <c r="B151" s="52" t="s">
        <v>88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>
        <v>0</v>
      </c>
      <c r="O151" s="51"/>
      <c r="P151" s="51"/>
      <c r="Q151" s="51"/>
      <c r="R151" s="51"/>
      <c r="S151" s="51"/>
      <c r="T151" s="51"/>
      <c r="U151" s="51"/>
      <c r="V151" s="51"/>
      <c r="W151" s="51"/>
      <c r="X151" s="51">
        <f t="shared" si="34"/>
        <v>0</v>
      </c>
      <c r="Y151" s="51">
        <f t="shared" si="37"/>
        <v>0</v>
      </c>
      <c r="Z151" s="51"/>
      <c r="AA151" s="51"/>
      <c r="AB151" s="51"/>
      <c r="AC151" s="51">
        <f t="shared" si="38"/>
        <v>0</v>
      </c>
      <c r="AD151" s="56"/>
      <c r="AE151" s="56"/>
      <c r="AF151" s="56"/>
      <c r="AG151" s="56"/>
      <c r="AH151" s="56"/>
      <c r="AI151" s="56"/>
      <c r="AJ151" s="56"/>
      <c r="AK151" s="56">
        <v>0</v>
      </c>
      <c r="AL151" s="51">
        <f t="shared" si="35"/>
        <v>0</v>
      </c>
      <c r="AM151" s="56">
        <f t="shared" si="36"/>
        <v>0</v>
      </c>
      <c r="AN151" s="51">
        <f t="shared" si="42"/>
        <v>0</v>
      </c>
      <c r="AO151" s="54" t="e">
        <f t="shared" si="33"/>
        <v>#DIV/0!</v>
      </c>
      <c r="AP151" s="51"/>
      <c r="AQ151" s="26">
        <f t="shared" si="43"/>
        <v>0</v>
      </c>
      <c r="AR151" s="37">
        <f t="shared" si="40"/>
        <v>0</v>
      </c>
      <c r="AT151" s="23">
        <f t="shared" si="41"/>
        <v>0</v>
      </c>
    </row>
    <row r="152" spans="1:46" s="9" customFormat="1" ht="18.75" customHeight="1" hidden="1">
      <c r="A152" s="51"/>
      <c r="B152" s="52" t="s">
        <v>89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>
        <v>0</v>
      </c>
      <c r="O152" s="51"/>
      <c r="P152" s="51"/>
      <c r="Q152" s="51"/>
      <c r="R152" s="51"/>
      <c r="S152" s="51"/>
      <c r="T152" s="51"/>
      <c r="U152" s="51"/>
      <c r="V152" s="51"/>
      <c r="W152" s="51"/>
      <c r="X152" s="51">
        <f t="shared" si="34"/>
        <v>0</v>
      </c>
      <c r="Y152" s="51">
        <f t="shared" si="37"/>
        <v>0</v>
      </c>
      <c r="Z152" s="51"/>
      <c r="AA152" s="51"/>
      <c r="AB152" s="51"/>
      <c r="AC152" s="51">
        <f t="shared" si="38"/>
        <v>0</v>
      </c>
      <c r="AD152" s="56"/>
      <c r="AE152" s="56"/>
      <c r="AF152" s="56"/>
      <c r="AG152" s="56"/>
      <c r="AH152" s="56"/>
      <c r="AI152" s="56"/>
      <c r="AJ152" s="56"/>
      <c r="AK152" s="56">
        <v>0</v>
      </c>
      <c r="AL152" s="51">
        <f t="shared" si="35"/>
        <v>0</v>
      </c>
      <c r="AM152" s="56">
        <f t="shared" si="36"/>
        <v>0</v>
      </c>
      <c r="AN152" s="51">
        <f t="shared" si="42"/>
        <v>0</v>
      </c>
      <c r="AO152" s="54" t="e">
        <f t="shared" si="33"/>
        <v>#DIV/0!</v>
      </c>
      <c r="AP152" s="51"/>
      <c r="AQ152" s="26">
        <f t="shared" si="43"/>
        <v>0</v>
      </c>
      <c r="AR152" s="37">
        <f t="shared" si="40"/>
        <v>0</v>
      </c>
      <c r="AT152" s="23">
        <f t="shared" si="41"/>
        <v>0</v>
      </c>
    </row>
    <row r="153" spans="1:46" s="9" customFormat="1" ht="18.75" customHeight="1" hidden="1">
      <c r="A153" s="51"/>
      <c r="B153" s="52" t="s">
        <v>90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>
        <v>0</v>
      </c>
      <c r="O153" s="51"/>
      <c r="P153" s="51"/>
      <c r="Q153" s="51"/>
      <c r="R153" s="51"/>
      <c r="S153" s="51"/>
      <c r="T153" s="51"/>
      <c r="U153" s="51"/>
      <c r="V153" s="51"/>
      <c r="W153" s="51"/>
      <c r="X153" s="51">
        <f t="shared" si="34"/>
        <v>0</v>
      </c>
      <c r="Y153" s="51">
        <f t="shared" si="37"/>
        <v>0</v>
      </c>
      <c r="Z153" s="51"/>
      <c r="AA153" s="51"/>
      <c r="AB153" s="51"/>
      <c r="AC153" s="51">
        <f t="shared" si="38"/>
        <v>0</v>
      </c>
      <c r="AD153" s="56"/>
      <c r="AE153" s="56"/>
      <c r="AF153" s="56"/>
      <c r="AG153" s="56"/>
      <c r="AH153" s="56"/>
      <c r="AI153" s="56"/>
      <c r="AJ153" s="56"/>
      <c r="AK153" s="56">
        <v>0</v>
      </c>
      <c r="AL153" s="51">
        <f t="shared" si="35"/>
        <v>0</v>
      </c>
      <c r="AM153" s="56">
        <f t="shared" si="36"/>
        <v>0</v>
      </c>
      <c r="AN153" s="51">
        <f t="shared" si="42"/>
        <v>0</v>
      </c>
      <c r="AO153" s="54" t="e">
        <f t="shared" si="33"/>
        <v>#DIV/0!</v>
      </c>
      <c r="AP153" s="51"/>
      <c r="AQ153" s="26">
        <f t="shared" si="43"/>
        <v>0</v>
      </c>
      <c r="AR153" s="37">
        <f t="shared" si="40"/>
        <v>0</v>
      </c>
      <c r="AT153" s="23">
        <f t="shared" si="41"/>
        <v>0</v>
      </c>
    </row>
    <row r="154" spans="1:46" s="9" customFormat="1" ht="18.75" customHeight="1" hidden="1">
      <c r="A154" s="51"/>
      <c r="B154" s="52" t="s">
        <v>91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>
        <v>0</v>
      </c>
      <c r="O154" s="51"/>
      <c r="P154" s="51"/>
      <c r="Q154" s="51"/>
      <c r="R154" s="51"/>
      <c r="S154" s="51"/>
      <c r="T154" s="51"/>
      <c r="U154" s="51"/>
      <c r="V154" s="51"/>
      <c r="W154" s="51"/>
      <c r="X154" s="51">
        <f t="shared" si="34"/>
        <v>0</v>
      </c>
      <c r="Y154" s="51">
        <f t="shared" si="37"/>
        <v>0</v>
      </c>
      <c r="Z154" s="51"/>
      <c r="AA154" s="51"/>
      <c r="AB154" s="51"/>
      <c r="AC154" s="51">
        <f t="shared" si="38"/>
        <v>0</v>
      </c>
      <c r="AD154" s="56"/>
      <c r="AE154" s="56"/>
      <c r="AF154" s="56"/>
      <c r="AG154" s="56"/>
      <c r="AH154" s="56"/>
      <c r="AI154" s="56"/>
      <c r="AJ154" s="56"/>
      <c r="AK154" s="56">
        <v>0</v>
      </c>
      <c r="AL154" s="51">
        <f t="shared" si="35"/>
        <v>0</v>
      </c>
      <c r="AM154" s="56">
        <f t="shared" si="36"/>
        <v>0</v>
      </c>
      <c r="AN154" s="51">
        <f t="shared" si="42"/>
        <v>0</v>
      </c>
      <c r="AO154" s="54" t="e">
        <f t="shared" si="33"/>
        <v>#DIV/0!</v>
      </c>
      <c r="AP154" s="51"/>
      <c r="AQ154" s="26">
        <f t="shared" si="43"/>
        <v>0</v>
      </c>
      <c r="AR154" s="37">
        <f t="shared" si="40"/>
        <v>0</v>
      </c>
      <c r="AT154" s="23">
        <f t="shared" si="41"/>
        <v>0</v>
      </c>
    </row>
    <row r="155" spans="1:46" s="18" customFormat="1" ht="18.75" customHeight="1" hidden="1">
      <c r="A155" s="51"/>
      <c r="B155" s="52" t="s">
        <v>92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>
        <v>0</v>
      </c>
      <c r="O155" s="51"/>
      <c r="P155" s="51"/>
      <c r="Q155" s="51"/>
      <c r="R155" s="51"/>
      <c r="S155" s="51"/>
      <c r="T155" s="51"/>
      <c r="U155" s="51"/>
      <c r="V155" s="51"/>
      <c r="W155" s="51"/>
      <c r="X155" s="51">
        <f t="shared" si="34"/>
        <v>0</v>
      </c>
      <c r="Y155" s="51">
        <f t="shared" si="37"/>
        <v>0</v>
      </c>
      <c r="Z155" s="51"/>
      <c r="AA155" s="51"/>
      <c r="AB155" s="51"/>
      <c r="AC155" s="51">
        <f t="shared" si="38"/>
        <v>0</v>
      </c>
      <c r="AD155" s="56"/>
      <c r="AE155" s="56"/>
      <c r="AF155" s="56"/>
      <c r="AG155" s="56"/>
      <c r="AH155" s="56"/>
      <c r="AI155" s="56"/>
      <c r="AJ155" s="56"/>
      <c r="AK155" s="56">
        <v>0</v>
      </c>
      <c r="AL155" s="51">
        <f t="shared" si="35"/>
        <v>0</v>
      </c>
      <c r="AM155" s="56">
        <f aca="true" t="shared" si="44" ref="AM155:AM167">O155+AG155</f>
        <v>0</v>
      </c>
      <c r="AN155" s="51">
        <f t="shared" si="42"/>
        <v>0</v>
      </c>
      <c r="AO155" s="54" t="e">
        <f t="shared" si="33"/>
        <v>#DIV/0!</v>
      </c>
      <c r="AP155" s="51"/>
      <c r="AQ155" s="26">
        <f t="shared" si="43"/>
        <v>0</v>
      </c>
      <c r="AR155" s="37">
        <f t="shared" si="40"/>
        <v>0</v>
      </c>
      <c r="AT155" s="23">
        <f t="shared" si="41"/>
        <v>0</v>
      </c>
    </row>
    <row r="156" spans="1:46" s="18" customFormat="1" ht="18.75" customHeight="1" hidden="1">
      <c r="A156" s="51"/>
      <c r="B156" s="52" t="s">
        <v>93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>
        <v>0</v>
      </c>
      <c r="O156" s="51"/>
      <c r="P156" s="51"/>
      <c r="Q156" s="51"/>
      <c r="R156" s="51"/>
      <c r="S156" s="51"/>
      <c r="T156" s="51"/>
      <c r="U156" s="51"/>
      <c r="V156" s="51"/>
      <c r="W156" s="51"/>
      <c r="X156" s="51">
        <f t="shared" si="34"/>
        <v>0</v>
      </c>
      <c r="Y156" s="51">
        <f t="shared" si="37"/>
        <v>0</v>
      </c>
      <c r="Z156" s="51"/>
      <c r="AA156" s="51"/>
      <c r="AB156" s="51"/>
      <c r="AC156" s="51">
        <f t="shared" si="38"/>
        <v>0</v>
      </c>
      <c r="AD156" s="56"/>
      <c r="AE156" s="56"/>
      <c r="AF156" s="56"/>
      <c r="AG156" s="56"/>
      <c r="AH156" s="56"/>
      <c r="AI156" s="56"/>
      <c r="AJ156" s="56"/>
      <c r="AK156" s="56">
        <v>0</v>
      </c>
      <c r="AL156" s="51">
        <f t="shared" si="35"/>
        <v>0</v>
      </c>
      <c r="AM156" s="56">
        <f t="shared" si="44"/>
        <v>0</v>
      </c>
      <c r="AN156" s="51">
        <f t="shared" si="42"/>
        <v>0</v>
      </c>
      <c r="AO156" s="54" t="e">
        <f t="shared" si="33"/>
        <v>#DIV/0!</v>
      </c>
      <c r="AP156" s="51"/>
      <c r="AQ156" s="26">
        <f t="shared" si="43"/>
        <v>0</v>
      </c>
      <c r="AR156" s="37">
        <f t="shared" si="40"/>
        <v>0</v>
      </c>
      <c r="AT156" s="23">
        <f t="shared" si="41"/>
        <v>0</v>
      </c>
    </row>
    <row r="157" spans="1:46" s="19" customFormat="1" ht="18.75" customHeight="1" hidden="1">
      <c r="A157" s="51"/>
      <c r="B157" s="52" t="s">
        <v>94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>
        <v>0</v>
      </c>
      <c r="O157" s="51"/>
      <c r="P157" s="51"/>
      <c r="Q157" s="51"/>
      <c r="R157" s="51"/>
      <c r="S157" s="51"/>
      <c r="T157" s="51"/>
      <c r="U157" s="51"/>
      <c r="V157" s="51"/>
      <c r="W157" s="51"/>
      <c r="X157" s="51">
        <f t="shared" si="34"/>
        <v>0</v>
      </c>
      <c r="Y157" s="51">
        <f t="shared" si="37"/>
        <v>0</v>
      </c>
      <c r="Z157" s="51"/>
      <c r="AA157" s="51"/>
      <c r="AB157" s="51"/>
      <c r="AC157" s="51">
        <f t="shared" si="38"/>
        <v>0</v>
      </c>
      <c r="AD157" s="56"/>
      <c r="AE157" s="56"/>
      <c r="AF157" s="56"/>
      <c r="AG157" s="56"/>
      <c r="AH157" s="56"/>
      <c r="AI157" s="56"/>
      <c r="AJ157" s="56"/>
      <c r="AK157" s="56">
        <v>0</v>
      </c>
      <c r="AL157" s="51">
        <f t="shared" si="35"/>
        <v>0</v>
      </c>
      <c r="AM157" s="56">
        <f t="shared" si="44"/>
        <v>0</v>
      </c>
      <c r="AN157" s="51">
        <f t="shared" si="42"/>
        <v>0</v>
      </c>
      <c r="AO157" s="54" t="e">
        <f t="shared" si="33"/>
        <v>#DIV/0!</v>
      </c>
      <c r="AP157" s="51"/>
      <c r="AQ157" s="26">
        <f t="shared" si="43"/>
        <v>0</v>
      </c>
      <c r="AR157" s="37">
        <f t="shared" si="40"/>
        <v>0</v>
      </c>
      <c r="AT157" s="23">
        <f t="shared" si="41"/>
        <v>0</v>
      </c>
    </row>
    <row r="158" spans="1:46" s="18" customFormat="1" ht="18.75" customHeight="1" hidden="1">
      <c r="A158" s="51"/>
      <c r="B158" s="52" t="s">
        <v>95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>
        <v>0</v>
      </c>
      <c r="O158" s="51"/>
      <c r="P158" s="51"/>
      <c r="Q158" s="51"/>
      <c r="R158" s="51"/>
      <c r="S158" s="51"/>
      <c r="T158" s="51"/>
      <c r="U158" s="51"/>
      <c r="V158" s="51"/>
      <c r="W158" s="51"/>
      <c r="X158" s="51">
        <f t="shared" si="34"/>
        <v>0</v>
      </c>
      <c r="Y158" s="51">
        <f t="shared" si="37"/>
        <v>0</v>
      </c>
      <c r="Z158" s="51"/>
      <c r="AA158" s="51"/>
      <c r="AB158" s="51"/>
      <c r="AC158" s="51">
        <f t="shared" si="38"/>
        <v>0</v>
      </c>
      <c r="AD158" s="56"/>
      <c r="AE158" s="56"/>
      <c r="AF158" s="56"/>
      <c r="AG158" s="56"/>
      <c r="AH158" s="56"/>
      <c r="AI158" s="56"/>
      <c r="AJ158" s="56"/>
      <c r="AK158" s="56">
        <v>0</v>
      </c>
      <c r="AL158" s="51">
        <f t="shared" si="35"/>
        <v>0</v>
      </c>
      <c r="AM158" s="56">
        <f t="shared" si="44"/>
        <v>0</v>
      </c>
      <c r="AN158" s="51">
        <f t="shared" si="42"/>
        <v>0</v>
      </c>
      <c r="AO158" s="54" t="e">
        <f t="shared" si="33"/>
        <v>#DIV/0!</v>
      </c>
      <c r="AP158" s="51"/>
      <c r="AQ158" s="26">
        <f t="shared" si="43"/>
        <v>0</v>
      </c>
      <c r="AR158" s="37">
        <f t="shared" si="40"/>
        <v>0</v>
      </c>
      <c r="AT158" s="23">
        <f t="shared" si="41"/>
        <v>0</v>
      </c>
    </row>
    <row r="159" spans="1:46" s="18" customFormat="1" ht="18.75" customHeight="1" hidden="1">
      <c r="A159" s="51"/>
      <c r="B159" s="52" t="s">
        <v>96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>
        <v>0</v>
      </c>
      <c r="O159" s="51"/>
      <c r="P159" s="51"/>
      <c r="Q159" s="51"/>
      <c r="R159" s="51"/>
      <c r="S159" s="51"/>
      <c r="T159" s="51"/>
      <c r="U159" s="51"/>
      <c r="V159" s="51"/>
      <c r="W159" s="51"/>
      <c r="X159" s="51">
        <f t="shared" si="34"/>
        <v>0</v>
      </c>
      <c r="Y159" s="51">
        <f t="shared" si="37"/>
        <v>0</v>
      </c>
      <c r="Z159" s="51"/>
      <c r="AA159" s="51"/>
      <c r="AB159" s="51"/>
      <c r="AC159" s="51">
        <f t="shared" si="38"/>
        <v>0</v>
      </c>
      <c r="AD159" s="56"/>
      <c r="AE159" s="56"/>
      <c r="AF159" s="56"/>
      <c r="AG159" s="56"/>
      <c r="AH159" s="56"/>
      <c r="AI159" s="56"/>
      <c r="AJ159" s="56"/>
      <c r="AK159" s="56">
        <v>0</v>
      </c>
      <c r="AL159" s="51">
        <f t="shared" si="35"/>
        <v>0</v>
      </c>
      <c r="AM159" s="56">
        <f t="shared" si="44"/>
        <v>0</v>
      </c>
      <c r="AN159" s="51">
        <f t="shared" si="42"/>
        <v>0</v>
      </c>
      <c r="AO159" s="54" t="e">
        <f t="shared" si="33"/>
        <v>#DIV/0!</v>
      </c>
      <c r="AP159" s="51"/>
      <c r="AQ159" s="26">
        <f t="shared" si="43"/>
        <v>0</v>
      </c>
      <c r="AR159" s="37">
        <f t="shared" si="40"/>
        <v>0</v>
      </c>
      <c r="AT159" s="23">
        <f t="shared" si="41"/>
        <v>0</v>
      </c>
    </row>
    <row r="160" spans="1:46" s="18" customFormat="1" ht="18.75" customHeight="1" hidden="1">
      <c r="A160" s="51"/>
      <c r="B160" s="52" t="s">
        <v>97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>
        <v>0</v>
      </c>
      <c r="O160" s="51"/>
      <c r="P160" s="51"/>
      <c r="Q160" s="51"/>
      <c r="R160" s="51"/>
      <c r="S160" s="51"/>
      <c r="T160" s="51"/>
      <c r="U160" s="51"/>
      <c r="V160" s="51"/>
      <c r="W160" s="51"/>
      <c r="X160" s="51">
        <f t="shared" si="34"/>
        <v>0</v>
      </c>
      <c r="Y160" s="51">
        <f t="shared" si="37"/>
        <v>0</v>
      </c>
      <c r="Z160" s="51"/>
      <c r="AA160" s="51"/>
      <c r="AB160" s="51"/>
      <c r="AC160" s="51">
        <f t="shared" si="38"/>
        <v>0</v>
      </c>
      <c r="AD160" s="56"/>
      <c r="AE160" s="56"/>
      <c r="AF160" s="56"/>
      <c r="AG160" s="56"/>
      <c r="AH160" s="56"/>
      <c r="AI160" s="56"/>
      <c r="AJ160" s="56"/>
      <c r="AK160" s="56">
        <v>0</v>
      </c>
      <c r="AL160" s="51">
        <f t="shared" si="35"/>
        <v>0</v>
      </c>
      <c r="AM160" s="56">
        <f t="shared" si="44"/>
        <v>0</v>
      </c>
      <c r="AN160" s="51">
        <f t="shared" si="42"/>
        <v>0</v>
      </c>
      <c r="AO160" s="54" t="e">
        <f t="shared" si="33"/>
        <v>#DIV/0!</v>
      </c>
      <c r="AP160" s="51"/>
      <c r="AQ160" s="26">
        <f t="shared" si="43"/>
        <v>0</v>
      </c>
      <c r="AR160" s="37">
        <f t="shared" si="40"/>
        <v>0</v>
      </c>
      <c r="AT160" s="23">
        <f t="shared" si="41"/>
        <v>0</v>
      </c>
    </row>
    <row r="161" spans="1:46" s="18" customFormat="1" ht="18.75" customHeight="1" hidden="1">
      <c r="A161" s="51"/>
      <c r="B161" s="52" t="s">
        <v>98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>
        <v>0</v>
      </c>
      <c r="O161" s="51"/>
      <c r="P161" s="51"/>
      <c r="Q161" s="51"/>
      <c r="R161" s="51"/>
      <c r="S161" s="51"/>
      <c r="T161" s="51"/>
      <c r="U161" s="51"/>
      <c r="V161" s="51"/>
      <c r="W161" s="51"/>
      <c r="X161" s="51">
        <f t="shared" si="34"/>
        <v>0</v>
      </c>
      <c r="Y161" s="51">
        <f t="shared" si="37"/>
        <v>0</v>
      </c>
      <c r="Z161" s="51"/>
      <c r="AA161" s="51"/>
      <c r="AB161" s="51"/>
      <c r="AC161" s="51">
        <f t="shared" si="38"/>
        <v>0</v>
      </c>
      <c r="AD161" s="56"/>
      <c r="AE161" s="56"/>
      <c r="AF161" s="56"/>
      <c r="AG161" s="56"/>
      <c r="AH161" s="56"/>
      <c r="AI161" s="56"/>
      <c r="AJ161" s="56"/>
      <c r="AK161" s="56">
        <v>0</v>
      </c>
      <c r="AL161" s="51">
        <f t="shared" si="35"/>
        <v>0</v>
      </c>
      <c r="AM161" s="56">
        <f t="shared" si="44"/>
        <v>0</v>
      </c>
      <c r="AN161" s="51">
        <f t="shared" si="42"/>
        <v>0</v>
      </c>
      <c r="AO161" s="54" t="e">
        <f t="shared" si="33"/>
        <v>#DIV/0!</v>
      </c>
      <c r="AP161" s="51"/>
      <c r="AQ161" s="26">
        <f t="shared" si="43"/>
        <v>0</v>
      </c>
      <c r="AR161" s="37">
        <f t="shared" si="40"/>
        <v>0</v>
      </c>
      <c r="AT161" s="23">
        <f t="shared" si="41"/>
        <v>0</v>
      </c>
    </row>
    <row r="162" spans="1:46" s="18" customFormat="1" ht="18.75" customHeight="1" hidden="1">
      <c r="A162" s="51"/>
      <c r="B162" s="52" t="s">
        <v>242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>
        <v>0</v>
      </c>
      <c r="O162" s="51"/>
      <c r="P162" s="51"/>
      <c r="Q162" s="51"/>
      <c r="R162" s="51"/>
      <c r="S162" s="51"/>
      <c r="T162" s="51"/>
      <c r="U162" s="51"/>
      <c r="V162" s="51"/>
      <c r="W162" s="51"/>
      <c r="X162" s="51">
        <f t="shared" si="34"/>
        <v>0</v>
      </c>
      <c r="Y162" s="51">
        <f t="shared" si="37"/>
        <v>0</v>
      </c>
      <c r="Z162" s="51"/>
      <c r="AA162" s="51"/>
      <c r="AB162" s="51"/>
      <c r="AC162" s="51">
        <f t="shared" si="38"/>
        <v>0</v>
      </c>
      <c r="AD162" s="56"/>
      <c r="AE162" s="56"/>
      <c r="AF162" s="56"/>
      <c r="AG162" s="56"/>
      <c r="AH162" s="56"/>
      <c r="AI162" s="56"/>
      <c r="AJ162" s="56"/>
      <c r="AK162" s="56">
        <v>0</v>
      </c>
      <c r="AL162" s="51">
        <f t="shared" si="35"/>
        <v>0</v>
      </c>
      <c r="AM162" s="56">
        <f t="shared" si="44"/>
        <v>0</v>
      </c>
      <c r="AN162" s="51">
        <f t="shared" si="42"/>
        <v>0</v>
      </c>
      <c r="AO162" s="54" t="e">
        <f t="shared" si="33"/>
        <v>#DIV/0!</v>
      </c>
      <c r="AP162" s="51"/>
      <c r="AQ162" s="26">
        <f t="shared" si="43"/>
        <v>0</v>
      </c>
      <c r="AR162" s="37">
        <f t="shared" si="40"/>
        <v>0</v>
      </c>
      <c r="AT162" s="23">
        <f t="shared" si="41"/>
        <v>0</v>
      </c>
    </row>
    <row r="163" spans="1:46" s="18" customFormat="1" ht="18.75" customHeight="1" hidden="1">
      <c r="A163" s="51"/>
      <c r="B163" s="52" t="s">
        <v>99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>
        <v>0</v>
      </c>
      <c r="O163" s="51"/>
      <c r="P163" s="51"/>
      <c r="Q163" s="51"/>
      <c r="R163" s="51"/>
      <c r="S163" s="51"/>
      <c r="T163" s="51"/>
      <c r="U163" s="51"/>
      <c r="V163" s="51"/>
      <c r="W163" s="51"/>
      <c r="X163" s="51">
        <f t="shared" si="34"/>
        <v>0</v>
      </c>
      <c r="Y163" s="51">
        <f t="shared" si="37"/>
        <v>0</v>
      </c>
      <c r="Z163" s="51"/>
      <c r="AA163" s="51"/>
      <c r="AB163" s="51"/>
      <c r="AC163" s="51">
        <f t="shared" si="38"/>
        <v>0</v>
      </c>
      <c r="AD163" s="56"/>
      <c r="AE163" s="56"/>
      <c r="AF163" s="56"/>
      <c r="AG163" s="56"/>
      <c r="AH163" s="56"/>
      <c r="AI163" s="56"/>
      <c r="AJ163" s="56"/>
      <c r="AK163" s="56">
        <v>0</v>
      </c>
      <c r="AL163" s="51">
        <f t="shared" si="35"/>
        <v>0</v>
      </c>
      <c r="AM163" s="56">
        <f t="shared" si="44"/>
        <v>0</v>
      </c>
      <c r="AN163" s="51">
        <f t="shared" si="42"/>
        <v>0</v>
      </c>
      <c r="AO163" s="54" t="e">
        <f t="shared" si="33"/>
        <v>#DIV/0!</v>
      </c>
      <c r="AP163" s="51"/>
      <c r="AQ163" s="26">
        <f t="shared" si="43"/>
        <v>0</v>
      </c>
      <c r="AR163" s="37">
        <f t="shared" si="40"/>
        <v>0</v>
      </c>
      <c r="AT163" s="23">
        <f t="shared" si="41"/>
        <v>0</v>
      </c>
    </row>
    <row r="164" spans="1:46" s="18" customFormat="1" ht="18.75" customHeight="1" hidden="1">
      <c r="A164" s="51"/>
      <c r="B164" s="52" t="s">
        <v>100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>
        <v>0</v>
      </c>
      <c r="O164" s="51"/>
      <c r="P164" s="51"/>
      <c r="Q164" s="51"/>
      <c r="R164" s="51"/>
      <c r="S164" s="51"/>
      <c r="T164" s="51"/>
      <c r="U164" s="51"/>
      <c r="V164" s="51"/>
      <c r="W164" s="51"/>
      <c r="X164" s="51">
        <f t="shared" si="34"/>
        <v>0</v>
      </c>
      <c r="Y164" s="51">
        <f t="shared" si="37"/>
        <v>0</v>
      </c>
      <c r="Z164" s="51"/>
      <c r="AA164" s="51"/>
      <c r="AB164" s="51"/>
      <c r="AC164" s="51">
        <f t="shared" si="38"/>
        <v>0</v>
      </c>
      <c r="AD164" s="56"/>
      <c r="AE164" s="56"/>
      <c r="AF164" s="56"/>
      <c r="AG164" s="56"/>
      <c r="AH164" s="56"/>
      <c r="AI164" s="56"/>
      <c r="AJ164" s="56"/>
      <c r="AK164" s="56">
        <v>0</v>
      </c>
      <c r="AL164" s="51">
        <f t="shared" si="35"/>
        <v>0</v>
      </c>
      <c r="AM164" s="56">
        <f t="shared" si="44"/>
        <v>0</v>
      </c>
      <c r="AN164" s="51">
        <f t="shared" si="42"/>
        <v>0</v>
      </c>
      <c r="AO164" s="54" t="e">
        <f t="shared" si="33"/>
        <v>#DIV/0!</v>
      </c>
      <c r="AP164" s="51"/>
      <c r="AQ164" s="26">
        <f t="shared" si="43"/>
        <v>0</v>
      </c>
      <c r="AR164" s="37">
        <f t="shared" si="40"/>
        <v>0</v>
      </c>
      <c r="AT164" s="23">
        <f t="shared" si="41"/>
        <v>0</v>
      </c>
    </row>
    <row r="165" spans="1:46" s="18" customFormat="1" ht="18.75" customHeight="1" hidden="1">
      <c r="A165" s="51"/>
      <c r="B165" s="52" t="s">
        <v>101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>
        <v>0</v>
      </c>
      <c r="O165" s="51"/>
      <c r="P165" s="51"/>
      <c r="Q165" s="51"/>
      <c r="R165" s="51"/>
      <c r="S165" s="51"/>
      <c r="T165" s="51"/>
      <c r="U165" s="51"/>
      <c r="V165" s="51"/>
      <c r="W165" s="51"/>
      <c r="X165" s="51">
        <f t="shared" si="34"/>
        <v>0</v>
      </c>
      <c r="Y165" s="51">
        <f t="shared" si="37"/>
        <v>0</v>
      </c>
      <c r="Z165" s="51"/>
      <c r="AA165" s="51"/>
      <c r="AB165" s="51"/>
      <c r="AC165" s="51">
        <f t="shared" si="38"/>
        <v>0</v>
      </c>
      <c r="AD165" s="56"/>
      <c r="AE165" s="56"/>
      <c r="AF165" s="56"/>
      <c r="AG165" s="56"/>
      <c r="AH165" s="56"/>
      <c r="AI165" s="56"/>
      <c r="AJ165" s="56"/>
      <c r="AK165" s="56">
        <v>0</v>
      </c>
      <c r="AL165" s="51">
        <f t="shared" si="35"/>
        <v>0</v>
      </c>
      <c r="AM165" s="56">
        <f t="shared" si="44"/>
        <v>0</v>
      </c>
      <c r="AN165" s="51">
        <f t="shared" si="42"/>
        <v>0</v>
      </c>
      <c r="AO165" s="54" t="e">
        <f t="shared" si="33"/>
        <v>#DIV/0!</v>
      </c>
      <c r="AP165" s="51"/>
      <c r="AQ165" s="26">
        <f t="shared" si="43"/>
        <v>0</v>
      </c>
      <c r="AR165" s="37">
        <f t="shared" si="40"/>
        <v>0</v>
      </c>
      <c r="AT165" s="23">
        <f t="shared" si="41"/>
        <v>0</v>
      </c>
    </row>
    <row r="166" spans="1:46" s="18" customFormat="1" ht="18.75" customHeight="1" hidden="1">
      <c r="A166" s="51"/>
      <c r="B166" s="52" t="s">
        <v>102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>
        <v>0</v>
      </c>
      <c r="O166" s="51"/>
      <c r="P166" s="51"/>
      <c r="Q166" s="51"/>
      <c r="R166" s="51"/>
      <c r="S166" s="51"/>
      <c r="T166" s="51"/>
      <c r="U166" s="51"/>
      <c r="V166" s="51"/>
      <c r="W166" s="51"/>
      <c r="X166" s="51">
        <f t="shared" si="34"/>
        <v>0</v>
      </c>
      <c r="Y166" s="51">
        <f t="shared" si="37"/>
        <v>0</v>
      </c>
      <c r="Z166" s="51"/>
      <c r="AA166" s="51"/>
      <c r="AB166" s="51"/>
      <c r="AC166" s="51">
        <f t="shared" si="38"/>
        <v>0</v>
      </c>
      <c r="AD166" s="56"/>
      <c r="AE166" s="56"/>
      <c r="AF166" s="56"/>
      <c r="AG166" s="56"/>
      <c r="AH166" s="56"/>
      <c r="AI166" s="56"/>
      <c r="AJ166" s="56"/>
      <c r="AK166" s="56">
        <v>0</v>
      </c>
      <c r="AL166" s="51">
        <f t="shared" si="35"/>
        <v>0</v>
      </c>
      <c r="AM166" s="56">
        <f t="shared" si="44"/>
        <v>0</v>
      </c>
      <c r="AN166" s="51">
        <f t="shared" si="42"/>
        <v>0</v>
      </c>
      <c r="AO166" s="54" t="e">
        <f t="shared" si="33"/>
        <v>#DIV/0!</v>
      </c>
      <c r="AP166" s="51"/>
      <c r="AQ166" s="26">
        <f t="shared" si="43"/>
        <v>0</v>
      </c>
      <c r="AR166" s="37">
        <f t="shared" si="40"/>
        <v>0</v>
      </c>
      <c r="AT166" s="23">
        <f t="shared" si="41"/>
        <v>0</v>
      </c>
    </row>
    <row r="167" spans="1:46" s="18" customFormat="1" ht="18.75" customHeight="1" hidden="1">
      <c r="A167" s="51"/>
      <c r="B167" s="52" t="s">
        <v>103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>
        <v>0</v>
      </c>
      <c r="O167" s="51"/>
      <c r="P167" s="51"/>
      <c r="Q167" s="51"/>
      <c r="R167" s="51"/>
      <c r="S167" s="51"/>
      <c r="T167" s="51"/>
      <c r="U167" s="51"/>
      <c r="V167" s="51"/>
      <c r="W167" s="51"/>
      <c r="X167" s="51">
        <f t="shared" si="34"/>
        <v>0</v>
      </c>
      <c r="Y167" s="51">
        <f t="shared" si="37"/>
        <v>0</v>
      </c>
      <c r="Z167" s="51"/>
      <c r="AA167" s="51"/>
      <c r="AB167" s="51"/>
      <c r="AC167" s="51">
        <f t="shared" si="38"/>
        <v>0</v>
      </c>
      <c r="AD167" s="56"/>
      <c r="AE167" s="56"/>
      <c r="AF167" s="56"/>
      <c r="AG167" s="56"/>
      <c r="AH167" s="56"/>
      <c r="AI167" s="56"/>
      <c r="AJ167" s="56"/>
      <c r="AK167" s="56">
        <v>0</v>
      </c>
      <c r="AL167" s="51">
        <f t="shared" si="35"/>
        <v>0</v>
      </c>
      <c r="AM167" s="56">
        <f t="shared" si="44"/>
        <v>0</v>
      </c>
      <c r="AN167" s="51">
        <f t="shared" si="42"/>
        <v>0</v>
      </c>
      <c r="AO167" s="54" t="e">
        <f t="shared" si="33"/>
        <v>#DIV/0!</v>
      </c>
      <c r="AP167" s="51"/>
      <c r="AQ167" s="26">
        <f t="shared" si="43"/>
        <v>0</v>
      </c>
      <c r="AR167" s="37">
        <f t="shared" si="40"/>
        <v>0</v>
      </c>
      <c r="AT167" s="23">
        <f t="shared" si="41"/>
        <v>0</v>
      </c>
    </row>
    <row r="168" spans="1:46" s="33" customFormat="1" ht="27.75" customHeight="1">
      <c r="A168" s="51">
        <v>4</v>
      </c>
      <c r="B168" s="52" t="s">
        <v>263</v>
      </c>
      <c r="C168" s="51"/>
      <c r="D168" s="51">
        <v>159</v>
      </c>
      <c r="E168" s="53">
        <v>12</v>
      </c>
      <c r="F168" s="53"/>
      <c r="G168" s="53"/>
      <c r="H168" s="51">
        <v>159</v>
      </c>
      <c r="I168" s="53">
        <v>12</v>
      </c>
      <c r="J168" s="53"/>
      <c r="K168" s="51">
        <v>122</v>
      </c>
      <c r="L168" s="51"/>
      <c r="M168" s="51">
        <v>127</v>
      </c>
      <c r="N168" s="51">
        <v>0</v>
      </c>
      <c r="O168" s="54">
        <f>N168/M168*100</f>
        <v>0</v>
      </c>
      <c r="P168" s="51">
        <v>127</v>
      </c>
      <c r="Q168" s="51"/>
      <c r="R168" s="51">
        <v>127</v>
      </c>
      <c r="S168" s="51"/>
      <c r="T168" s="51">
        <v>122</v>
      </c>
      <c r="U168" s="51"/>
      <c r="V168" s="51">
        <v>122</v>
      </c>
      <c r="W168" s="51"/>
      <c r="X168" s="51">
        <f t="shared" si="34"/>
        <v>5</v>
      </c>
      <c r="Y168" s="51">
        <f t="shared" si="37"/>
        <v>0</v>
      </c>
      <c r="Z168" s="57" t="s">
        <v>537</v>
      </c>
      <c r="AA168" s="57" t="s">
        <v>537</v>
      </c>
      <c r="AB168" s="57" t="s">
        <v>537</v>
      </c>
      <c r="AC168" s="51">
        <f t="shared" si="38"/>
        <v>0</v>
      </c>
      <c r="AD168" s="57" t="s">
        <v>537</v>
      </c>
      <c r="AE168" s="57" t="s">
        <v>537</v>
      </c>
      <c r="AF168" s="57" t="s">
        <v>537</v>
      </c>
      <c r="AG168" s="57">
        <v>1</v>
      </c>
      <c r="AH168" s="63">
        <v>0</v>
      </c>
      <c r="AI168" s="57">
        <v>0</v>
      </c>
      <c r="AJ168" s="57">
        <v>1</v>
      </c>
      <c r="AK168" s="56">
        <v>1</v>
      </c>
      <c r="AL168" s="51">
        <f t="shared" si="35"/>
        <v>127</v>
      </c>
      <c r="AM168" s="56"/>
      <c r="AN168" s="51">
        <f t="shared" si="42"/>
        <v>0</v>
      </c>
      <c r="AO168" s="54">
        <f t="shared" si="33"/>
        <v>0</v>
      </c>
      <c r="AP168" s="51"/>
      <c r="AQ168" s="26">
        <f t="shared" si="43"/>
        <v>5</v>
      </c>
      <c r="AR168" s="37">
        <f t="shared" si="40"/>
        <v>5</v>
      </c>
      <c r="AT168" s="23">
        <f t="shared" si="41"/>
        <v>0</v>
      </c>
    </row>
    <row r="169" spans="1:46" s="18" customFormat="1" ht="18.75" customHeight="1" hidden="1">
      <c r="A169" s="51"/>
      <c r="B169" s="52" t="s">
        <v>10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>
        <v>0</v>
      </c>
      <c r="O169" s="51"/>
      <c r="P169" s="51"/>
      <c r="Q169" s="51"/>
      <c r="R169" s="51"/>
      <c r="S169" s="51"/>
      <c r="T169" s="51"/>
      <c r="U169" s="51"/>
      <c r="V169" s="51"/>
      <c r="W169" s="51"/>
      <c r="X169" s="51">
        <f t="shared" si="34"/>
        <v>0</v>
      </c>
      <c r="Y169" s="51">
        <f t="shared" si="37"/>
        <v>0</v>
      </c>
      <c r="Z169" s="51"/>
      <c r="AA169" s="51"/>
      <c r="AB169" s="51"/>
      <c r="AC169" s="51">
        <f t="shared" si="38"/>
        <v>0</v>
      </c>
      <c r="AD169" s="51"/>
      <c r="AE169" s="51"/>
      <c r="AF169" s="51"/>
      <c r="AG169" s="51"/>
      <c r="AH169" s="51"/>
      <c r="AI169" s="51"/>
      <c r="AJ169" s="51"/>
      <c r="AK169" s="56">
        <v>0</v>
      </c>
      <c r="AL169" s="51">
        <f t="shared" si="35"/>
        <v>0</v>
      </c>
      <c r="AM169" s="56">
        <f aca="true" t="shared" si="45" ref="AM169:AM232">O169+AG169</f>
        <v>0</v>
      </c>
      <c r="AN169" s="51">
        <f t="shared" si="42"/>
        <v>0</v>
      </c>
      <c r="AO169" s="54" t="e">
        <f t="shared" si="33"/>
        <v>#DIV/0!</v>
      </c>
      <c r="AP169" s="51"/>
      <c r="AQ169" s="26">
        <f t="shared" si="43"/>
        <v>0</v>
      </c>
      <c r="AR169" s="37">
        <f t="shared" si="40"/>
        <v>0</v>
      </c>
      <c r="AT169" s="23">
        <f t="shared" si="41"/>
        <v>0</v>
      </c>
    </row>
    <row r="170" spans="1:46" s="18" customFormat="1" ht="18.75" customHeight="1" hidden="1">
      <c r="A170" s="51"/>
      <c r="B170" s="52" t="s">
        <v>488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>
        <v>0</v>
      </c>
      <c r="O170" s="51"/>
      <c r="P170" s="51"/>
      <c r="Q170" s="51"/>
      <c r="R170" s="51"/>
      <c r="S170" s="51"/>
      <c r="T170" s="51"/>
      <c r="U170" s="51"/>
      <c r="V170" s="51"/>
      <c r="W170" s="51"/>
      <c r="X170" s="51">
        <f t="shared" si="34"/>
        <v>0</v>
      </c>
      <c r="Y170" s="51">
        <f t="shared" si="37"/>
        <v>0</v>
      </c>
      <c r="Z170" s="51"/>
      <c r="AA170" s="51"/>
      <c r="AB170" s="51"/>
      <c r="AC170" s="51">
        <f t="shared" si="38"/>
        <v>0</v>
      </c>
      <c r="AD170" s="51"/>
      <c r="AE170" s="51"/>
      <c r="AF170" s="51"/>
      <c r="AG170" s="51"/>
      <c r="AH170" s="51"/>
      <c r="AI170" s="51"/>
      <c r="AJ170" s="51"/>
      <c r="AK170" s="56">
        <v>0</v>
      </c>
      <c r="AL170" s="51">
        <f t="shared" si="35"/>
        <v>0</v>
      </c>
      <c r="AM170" s="56">
        <f t="shared" si="45"/>
        <v>0</v>
      </c>
      <c r="AN170" s="51">
        <f t="shared" si="42"/>
        <v>0</v>
      </c>
      <c r="AO170" s="54" t="e">
        <f t="shared" si="33"/>
        <v>#DIV/0!</v>
      </c>
      <c r="AP170" s="51"/>
      <c r="AQ170" s="26">
        <f t="shared" si="43"/>
        <v>0</v>
      </c>
      <c r="AR170" s="37">
        <f t="shared" si="40"/>
        <v>0</v>
      </c>
      <c r="AT170" s="23">
        <f t="shared" si="41"/>
        <v>0</v>
      </c>
    </row>
    <row r="171" spans="1:46" s="18" customFormat="1" ht="18.75" customHeight="1" hidden="1">
      <c r="A171" s="51"/>
      <c r="B171" s="52" t="s">
        <v>11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>
        <v>0</v>
      </c>
      <c r="O171" s="51"/>
      <c r="P171" s="51"/>
      <c r="Q171" s="51"/>
      <c r="R171" s="51"/>
      <c r="S171" s="51"/>
      <c r="T171" s="51"/>
      <c r="U171" s="51"/>
      <c r="V171" s="51"/>
      <c r="W171" s="51"/>
      <c r="X171" s="51">
        <f t="shared" si="34"/>
        <v>0</v>
      </c>
      <c r="Y171" s="51">
        <f t="shared" si="37"/>
        <v>0</v>
      </c>
      <c r="Z171" s="51"/>
      <c r="AA171" s="51"/>
      <c r="AB171" s="51"/>
      <c r="AC171" s="51">
        <f t="shared" si="38"/>
        <v>0</v>
      </c>
      <c r="AD171" s="51"/>
      <c r="AE171" s="51"/>
      <c r="AF171" s="51"/>
      <c r="AG171" s="51"/>
      <c r="AH171" s="51"/>
      <c r="AI171" s="51"/>
      <c r="AJ171" s="51"/>
      <c r="AK171" s="56">
        <v>0</v>
      </c>
      <c r="AL171" s="51">
        <f t="shared" si="35"/>
        <v>0</v>
      </c>
      <c r="AM171" s="56">
        <f t="shared" si="45"/>
        <v>0</v>
      </c>
      <c r="AN171" s="51">
        <f t="shared" si="42"/>
        <v>0</v>
      </c>
      <c r="AO171" s="54" t="e">
        <f t="shared" si="33"/>
        <v>#DIV/0!</v>
      </c>
      <c r="AP171" s="51"/>
      <c r="AQ171" s="26">
        <f t="shared" si="43"/>
        <v>0</v>
      </c>
      <c r="AR171" s="37">
        <f t="shared" si="40"/>
        <v>0</v>
      </c>
      <c r="AT171" s="23">
        <f t="shared" si="41"/>
        <v>0</v>
      </c>
    </row>
    <row r="172" spans="1:46" s="18" customFormat="1" ht="18.75" customHeight="1" hidden="1">
      <c r="A172" s="51"/>
      <c r="B172" s="52" t="s">
        <v>485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>
        <v>0</v>
      </c>
      <c r="O172" s="51"/>
      <c r="P172" s="51"/>
      <c r="Q172" s="51"/>
      <c r="R172" s="51"/>
      <c r="S172" s="51"/>
      <c r="T172" s="51"/>
      <c r="U172" s="51"/>
      <c r="V172" s="51"/>
      <c r="W172" s="51"/>
      <c r="X172" s="51">
        <f t="shared" si="34"/>
        <v>0</v>
      </c>
      <c r="Y172" s="51">
        <f t="shared" si="37"/>
        <v>0</v>
      </c>
      <c r="Z172" s="51"/>
      <c r="AA172" s="51"/>
      <c r="AB172" s="51"/>
      <c r="AC172" s="51">
        <f t="shared" si="38"/>
        <v>0</v>
      </c>
      <c r="AD172" s="51"/>
      <c r="AE172" s="51"/>
      <c r="AF172" s="51"/>
      <c r="AG172" s="51"/>
      <c r="AH172" s="51"/>
      <c r="AI172" s="51"/>
      <c r="AJ172" s="51"/>
      <c r="AK172" s="56">
        <v>0</v>
      </c>
      <c r="AL172" s="51">
        <f t="shared" si="35"/>
        <v>0</v>
      </c>
      <c r="AM172" s="56">
        <f t="shared" si="45"/>
        <v>0</v>
      </c>
      <c r="AN172" s="51">
        <f t="shared" si="42"/>
        <v>0</v>
      </c>
      <c r="AO172" s="54" t="e">
        <f t="shared" si="33"/>
        <v>#DIV/0!</v>
      </c>
      <c r="AP172" s="51"/>
      <c r="AQ172" s="26">
        <f t="shared" si="43"/>
        <v>0</v>
      </c>
      <c r="AR172" s="37">
        <f t="shared" si="40"/>
        <v>0</v>
      </c>
      <c r="AT172" s="23">
        <f t="shared" si="41"/>
        <v>0</v>
      </c>
    </row>
    <row r="173" spans="1:46" s="18" customFormat="1" ht="18.75" customHeight="1" hidden="1">
      <c r="A173" s="51"/>
      <c r="B173" s="52" t="s">
        <v>486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>
        <v>0</v>
      </c>
      <c r="O173" s="51"/>
      <c r="P173" s="51"/>
      <c r="Q173" s="51"/>
      <c r="R173" s="51"/>
      <c r="S173" s="51"/>
      <c r="T173" s="51"/>
      <c r="U173" s="51"/>
      <c r="V173" s="51"/>
      <c r="W173" s="51"/>
      <c r="X173" s="51">
        <f t="shared" si="34"/>
        <v>0</v>
      </c>
      <c r="Y173" s="51">
        <f t="shared" si="37"/>
        <v>0</v>
      </c>
      <c r="Z173" s="51"/>
      <c r="AA173" s="51"/>
      <c r="AB173" s="51"/>
      <c r="AC173" s="51">
        <f t="shared" si="38"/>
        <v>0</v>
      </c>
      <c r="AD173" s="51"/>
      <c r="AE173" s="51"/>
      <c r="AF173" s="51"/>
      <c r="AG173" s="51"/>
      <c r="AH173" s="51"/>
      <c r="AI173" s="51"/>
      <c r="AJ173" s="51"/>
      <c r="AK173" s="56">
        <v>0</v>
      </c>
      <c r="AL173" s="51">
        <f t="shared" si="35"/>
        <v>0</v>
      </c>
      <c r="AM173" s="56">
        <f t="shared" si="45"/>
        <v>0</v>
      </c>
      <c r="AN173" s="51">
        <f t="shared" si="42"/>
        <v>0</v>
      </c>
      <c r="AO173" s="54" t="e">
        <f t="shared" si="33"/>
        <v>#DIV/0!</v>
      </c>
      <c r="AP173" s="51"/>
      <c r="AQ173" s="26">
        <f t="shared" si="43"/>
        <v>0</v>
      </c>
      <c r="AR173" s="37">
        <f t="shared" si="40"/>
        <v>0</v>
      </c>
      <c r="AT173" s="23">
        <f t="shared" si="41"/>
        <v>0</v>
      </c>
    </row>
    <row r="174" spans="1:46" s="18" customFormat="1" ht="18.75" customHeight="1" hidden="1">
      <c r="A174" s="51"/>
      <c r="B174" s="52" t="s">
        <v>487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>
        <v>0</v>
      </c>
      <c r="O174" s="51"/>
      <c r="P174" s="51"/>
      <c r="Q174" s="51"/>
      <c r="R174" s="51"/>
      <c r="S174" s="51"/>
      <c r="T174" s="51"/>
      <c r="U174" s="51"/>
      <c r="V174" s="51"/>
      <c r="W174" s="51"/>
      <c r="X174" s="51">
        <f t="shared" si="34"/>
        <v>0</v>
      </c>
      <c r="Y174" s="51">
        <f t="shared" si="37"/>
        <v>0</v>
      </c>
      <c r="Z174" s="51"/>
      <c r="AA174" s="51"/>
      <c r="AB174" s="51"/>
      <c r="AC174" s="51">
        <f t="shared" si="38"/>
        <v>0</v>
      </c>
      <c r="AD174" s="51"/>
      <c r="AE174" s="51"/>
      <c r="AF174" s="51"/>
      <c r="AG174" s="51"/>
      <c r="AH174" s="51"/>
      <c r="AI174" s="51"/>
      <c r="AJ174" s="51"/>
      <c r="AK174" s="56">
        <v>0</v>
      </c>
      <c r="AL174" s="51">
        <f t="shared" si="35"/>
        <v>0</v>
      </c>
      <c r="AM174" s="56">
        <f t="shared" si="45"/>
        <v>0</v>
      </c>
      <c r="AN174" s="51">
        <f t="shared" si="42"/>
        <v>0</v>
      </c>
      <c r="AO174" s="54" t="e">
        <f t="shared" si="33"/>
        <v>#DIV/0!</v>
      </c>
      <c r="AP174" s="51"/>
      <c r="AQ174" s="26">
        <f t="shared" si="43"/>
        <v>0</v>
      </c>
      <c r="AR174" s="37">
        <f t="shared" si="40"/>
        <v>0</v>
      </c>
      <c r="AT174" s="23">
        <f t="shared" si="41"/>
        <v>0</v>
      </c>
    </row>
    <row r="175" spans="1:46" s="18" customFormat="1" ht="18.75" customHeight="1" hidden="1">
      <c r="A175" s="51"/>
      <c r="B175" s="52" t="s">
        <v>94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>
        <v>0</v>
      </c>
      <c r="O175" s="51"/>
      <c r="P175" s="51"/>
      <c r="Q175" s="51"/>
      <c r="R175" s="51"/>
      <c r="S175" s="51"/>
      <c r="T175" s="51"/>
      <c r="U175" s="51"/>
      <c r="V175" s="51"/>
      <c r="W175" s="51"/>
      <c r="X175" s="51">
        <f t="shared" si="34"/>
        <v>0</v>
      </c>
      <c r="Y175" s="51">
        <f t="shared" si="37"/>
        <v>0</v>
      </c>
      <c r="Z175" s="51"/>
      <c r="AA175" s="51"/>
      <c r="AB175" s="51"/>
      <c r="AC175" s="51">
        <f t="shared" si="38"/>
        <v>0</v>
      </c>
      <c r="AD175" s="51"/>
      <c r="AE175" s="51"/>
      <c r="AF175" s="51"/>
      <c r="AG175" s="51"/>
      <c r="AH175" s="51"/>
      <c r="AI175" s="51"/>
      <c r="AJ175" s="51"/>
      <c r="AK175" s="56">
        <v>0</v>
      </c>
      <c r="AL175" s="51">
        <f t="shared" si="35"/>
        <v>0</v>
      </c>
      <c r="AM175" s="56">
        <f t="shared" si="45"/>
        <v>0</v>
      </c>
      <c r="AN175" s="51">
        <f t="shared" si="42"/>
        <v>0</v>
      </c>
      <c r="AO175" s="54" t="e">
        <f t="shared" si="33"/>
        <v>#DIV/0!</v>
      </c>
      <c r="AP175" s="51"/>
      <c r="AQ175" s="26">
        <f t="shared" si="43"/>
        <v>0</v>
      </c>
      <c r="AR175" s="37">
        <f t="shared" si="40"/>
        <v>0</v>
      </c>
      <c r="AT175" s="23">
        <f t="shared" si="41"/>
        <v>0</v>
      </c>
    </row>
    <row r="176" spans="1:46" s="18" customFormat="1" ht="18.75" customHeight="1" hidden="1">
      <c r="A176" s="51"/>
      <c r="B176" s="52" t="s">
        <v>482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>
        <v>0</v>
      </c>
      <c r="O176" s="51"/>
      <c r="P176" s="51"/>
      <c r="Q176" s="51"/>
      <c r="R176" s="51"/>
      <c r="S176" s="51"/>
      <c r="T176" s="51"/>
      <c r="U176" s="51"/>
      <c r="V176" s="51"/>
      <c r="W176" s="51"/>
      <c r="X176" s="51">
        <f t="shared" si="34"/>
        <v>0</v>
      </c>
      <c r="Y176" s="51">
        <f t="shared" si="37"/>
        <v>0</v>
      </c>
      <c r="Z176" s="51"/>
      <c r="AA176" s="51"/>
      <c r="AB176" s="51"/>
      <c r="AC176" s="51">
        <f t="shared" si="38"/>
        <v>0</v>
      </c>
      <c r="AD176" s="51"/>
      <c r="AE176" s="51"/>
      <c r="AF176" s="51"/>
      <c r="AG176" s="51"/>
      <c r="AH176" s="51"/>
      <c r="AI176" s="51"/>
      <c r="AJ176" s="51"/>
      <c r="AK176" s="56">
        <v>0</v>
      </c>
      <c r="AL176" s="51">
        <f t="shared" si="35"/>
        <v>0</v>
      </c>
      <c r="AM176" s="56">
        <f t="shared" si="45"/>
        <v>0</v>
      </c>
      <c r="AN176" s="51">
        <f t="shared" si="42"/>
        <v>0</v>
      </c>
      <c r="AO176" s="54" t="e">
        <f t="shared" si="33"/>
        <v>#DIV/0!</v>
      </c>
      <c r="AP176" s="51"/>
      <c r="AQ176" s="26">
        <f t="shared" si="43"/>
        <v>0</v>
      </c>
      <c r="AR176" s="37">
        <f t="shared" si="40"/>
        <v>0</v>
      </c>
      <c r="AT176" s="23">
        <f t="shared" si="41"/>
        <v>0</v>
      </c>
    </row>
    <row r="177" spans="1:46" s="18" customFormat="1" ht="18.75" customHeight="1" hidden="1">
      <c r="A177" s="51"/>
      <c r="B177" s="52" t="s">
        <v>483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>
        <v>0</v>
      </c>
      <c r="O177" s="51"/>
      <c r="P177" s="51"/>
      <c r="Q177" s="51"/>
      <c r="R177" s="51"/>
      <c r="S177" s="51"/>
      <c r="T177" s="51"/>
      <c r="U177" s="51"/>
      <c r="V177" s="51"/>
      <c r="W177" s="51"/>
      <c r="X177" s="51">
        <f t="shared" si="34"/>
        <v>0</v>
      </c>
      <c r="Y177" s="51">
        <f t="shared" si="37"/>
        <v>0</v>
      </c>
      <c r="Z177" s="51"/>
      <c r="AA177" s="51"/>
      <c r="AB177" s="51"/>
      <c r="AC177" s="51">
        <f t="shared" si="38"/>
        <v>0</v>
      </c>
      <c r="AD177" s="51"/>
      <c r="AE177" s="51"/>
      <c r="AF177" s="51"/>
      <c r="AG177" s="51"/>
      <c r="AH177" s="51"/>
      <c r="AI177" s="51"/>
      <c r="AJ177" s="51"/>
      <c r="AK177" s="56">
        <v>0</v>
      </c>
      <c r="AL177" s="51">
        <f t="shared" si="35"/>
        <v>0</v>
      </c>
      <c r="AM177" s="56">
        <f t="shared" si="45"/>
        <v>0</v>
      </c>
      <c r="AN177" s="51">
        <f t="shared" si="42"/>
        <v>0</v>
      </c>
      <c r="AO177" s="54" t="e">
        <f t="shared" si="33"/>
        <v>#DIV/0!</v>
      </c>
      <c r="AP177" s="51"/>
      <c r="AQ177" s="26">
        <f t="shared" si="43"/>
        <v>0</v>
      </c>
      <c r="AR177" s="37">
        <f t="shared" si="40"/>
        <v>0</v>
      </c>
      <c r="AT177" s="23">
        <f t="shared" si="41"/>
        <v>0</v>
      </c>
    </row>
    <row r="178" spans="1:46" s="18" customFormat="1" ht="18.75" customHeight="1" hidden="1">
      <c r="A178" s="51"/>
      <c r="B178" s="52" t="s">
        <v>484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>
        <v>0</v>
      </c>
      <c r="O178" s="51"/>
      <c r="P178" s="51"/>
      <c r="Q178" s="51"/>
      <c r="R178" s="51"/>
      <c r="S178" s="51"/>
      <c r="T178" s="51"/>
      <c r="U178" s="51"/>
      <c r="V178" s="51"/>
      <c r="W178" s="51"/>
      <c r="X178" s="51">
        <f t="shared" si="34"/>
        <v>0</v>
      </c>
      <c r="Y178" s="51">
        <f t="shared" si="37"/>
        <v>0</v>
      </c>
      <c r="Z178" s="51"/>
      <c r="AA178" s="51"/>
      <c r="AB178" s="51"/>
      <c r="AC178" s="51">
        <f t="shared" si="38"/>
        <v>0</v>
      </c>
      <c r="AD178" s="51"/>
      <c r="AE178" s="51"/>
      <c r="AF178" s="51"/>
      <c r="AG178" s="51"/>
      <c r="AH178" s="51"/>
      <c r="AI178" s="51"/>
      <c r="AJ178" s="51"/>
      <c r="AK178" s="56">
        <v>0</v>
      </c>
      <c r="AL178" s="51">
        <f t="shared" si="35"/>
        <v>0</v>
      </c>
      <c r="AM178" s="56">
        <f t="shared" si="45"/>
        <v>0</v>
      </c>
      <c r="AN178" s="51">
        <f t="shared" si="42"/>
        <v>0</v>
      </c>
      <c r="AO178" s="54" t="e">
        <f t="shared" si="33"/>
        <v>#DIV/0!</v>
      </c>
      <c r="AP178" s="51"/>
      <c r="AQ178" s="26">
        <f t="shared" si="43"/>
        <v>0</v>
      </c>
      <c r="AR178" s="37">
        <f t="shared" si="40"/>
        <v>0</v>
      </c>
      <c r="AT178" s="23">
        <f t="shared" si="41"/>
        <v>0</v>
      </c>
    </row>
    <row r="179" spans="1:46" s="33" customFormat="1" ht="24" customHeight="1">
      <c r="A179" s="51">
        <v>5</v>
      </c>
      <c r="B179" s="52" t="str">
        <f>B180</f>
        <v>UBND huyện Sa Thầy</v>
      </c>
      <c r="C179" s="51">
        <f>C180</f>
        <v>0</v>
      </c>
      <c r="D179" s="51">
        <v>1022</v>
      </c>
      <c r="E179" s="53">
        <v>67</v>
      </c>
      <c r="F179" s="53"/>
      <c r="G179" s="53"/>
      <c r="H179" s="51">
        <v>1022</v>
      </c>
      <c r="I179" s="53">
        <v>67</v>
      </c>
      <c r="J179" s="53"/>
      <c r="K179" s="51">
        <f>45+61+767</f>
        <v>873</v>
      </c>
      <c r="L179" s="51">
        <f>L180+L57</f>
        <v>0</v>
      </c>
      <c r="M179" s="51">
        <f>M180+M57</f>
        <v>916</v>
      </c>
      <c r="N179" s="51">
        <v>43</v>
      </c>
      <c r="O179" s="54">
        <f>N179/M179*100</f>
        <v>4.6943231441048034</v>
      </c>
      <c r="P179" s="51">
        <v>902</v>
      </c>
      <c r="Q179" s="51">
        <f aca="true" t="shared" si="46" ref="Q179:AF179">Q180+Q57</f>
        <v>0</v>
      </c>
      <c r="R179" s="51">
        <v>902</v>
      </c>
      <c r="S179" s="51">
        <f t="shared" si="46"/>
        <v>0</v>
      </c>
      <c r="T179" s="51">
        <f>45+61+767</f>
        <v>873</v>
      </c>
      <c r="U179" s="51">
        <f t="shared" si="46"/>
        <v>0</v>
      </c>
      <c r="V179" s="51">
        <v>873</v>
      </c>
      <c r="W179" s="51">
        <f t="shared" si="46"/>
        <v>0</v>
      </c>
      <c r="X179" s="51">
        <f t="shared" si="34"/>
        <v>29</v>
      </c>
      <c r="Y179" s="51">
        <f t="shared" si="46"/>
        <v>14</v>
      </c>
      <c r="Z179" s="51">
        <f t="shared" si="46"/>
        <v>0</v>
      </c>
      <c r="AA179" s="51">
        <v>9</v>
      </c>
      <c r="AB179" s="51">
        <v>5</v>
      </c>
      <c r="AC179" s="51">
        <f t="shared" si="46"/>
        <v>19</v>
      </c>
      <c r="AD179" s="51">
        <f t="shared" si="46"/>
        <v>1</v>
      </c>
      <c r="AE179" s="51">
        <f t="shared" si="46"/>
        <v>5</v>
      </c>
      <c r="AF179" s="51">
        <f t="shared" si="46"/>
        <v>13</v>
      </c>
      <c r="AG179" s="51">
        <v>10</v>
      </c>
      <c r="AH179" s="55">
        <v>6</v>
      </c>
      <c r="AI179" s="51">
        <v>3</v>
      </c>
      <c r="AJ179" s="51">
        <v>1</v>
      </c>
      <c r="AK179" s="56">
        <v>26</v>
      </c>
      <c r="AL179" s="51">
        <f t="shared" si="35"/>
        <v>887.3056768558952</v>
      </c>
      <c r="AM179" s="56">
        <f t="shared" si="45"/>
        <v>14.694323144104803</v>
      </c>
      <c r="AN179" s="51">
        <f t="shared" si="42"/>
        <v>57.6943231441048</v>
      </c>
      <c r="AO179" s="54">
        <f aca="true" t="shared" si="47" ref="AO179:AO242">AN179/M179*100</f>
        <v>6.298506893461223</v>
      </c>
      <c r="AP179" s="51"/>
      <c r="AQ179" s="26">
        <f t="shared" si="43"/>
        <v>14.305676855895197</v>
      </c>
      <c r="AR179" s="37">
        <f t="shared" si="40"/>
        <v>14.305676855895172</v>
      </c>
      <c r="AT179" s="23">
        <f t="shared" si="41"/>
        <v>0</v>
      </c>
    </row>
    <row r="180" spans="1:46" s="19" customFormat="1" ht="18.75" customHeight="1" hidden="1">
      <c r="A180" s="51">
        <v>6</v>
      </c>
      <c r="B180" s="52" t="s">
        <v>129</v>
      </c>
      <c r="C180" s="51"/>
      <c r="D180" s="51">
        <v>905</v>
      </c>
      <c r="E180" s="51"/>
      <c r="F180" s="51"/>
      <c r="G180" s="51"/>
      <c r="H180" s="51">
        <v>905</v>
      </c>
      <c r="I180" s="51"/>
      <c r="J180" s="51"/>
      <c r="K180" s="51">
        <v>874</v>
      </c>
      <c r="L180" s="51"/>
      <c r="M180" s="51">
        <v>905</v>
      </c>
      <c r="N180" s="51">
        <v>16.5</v>
      </c>
      <c r="O180" s="51"/>
      <c r="P180" s="51">
        <v>905</v>
      </c>
      <c r="Q180" s="51"/>
      <c r="R180" s="51">
        <v>905</v>
      </c>
      <c r="S180" s="51"/>
      <c r="T180" s="51">
        <v>874</v>
      </c>
      <c r="U180" s="51"/>
      <c r="V180" s="51">
        <v>874</v>
      </c>
      <c r="W180" s="51"/>
      <c r="X180" s="51">
        <f t="shared" si="34"/>
        <v>31</v>
      </c>
      <c r="Y180" s="51">
        <f t="shared" si="37"/>
        <v>14</v>
      </c>
      <c r="Z180" s="57" t="s">
        <v>537</v>
      </c>
      <c r="AA180" s="51">
        <v>8</v>
      </c>
      <c r="AB180" s="51">
        <v>6</v>
      </c>
      <c r="AC180" s="51">
        <f t="shared" si="38"/>
        <v>19</v>
      </c>
      <c r="AD180" s="56">
        <v>1</v>
      </c>
      <c r="AE180" s="56">
        <v>5</v>
      </c>
      <c r="AF180" s="56">
        <f>10+3</f>
        <v>13</v>
      </c>
      <c r="AG180" s="56"/>
      <c r="AH180" s="56"/>
      <c r="AI180" s="56"/>
      <c r="AJ180" s="56"/>
      <c r="AK180" s="56">
        <v>0</v>
      </c>
      <c r="AL180" s="51">
        <f t="shared" si="35"/>
        <v>905</v>
      </c>
      <c r="AM180" s="56">
        <f t="shared" si="45"/>
        <v>0</v>
      </c>
      <c r="AN180" s="51">
        <f t="shared" si="42"/>
        <v>16.5</v>
      </c>
      <c r="AO180" s="54">
        <f t="shared" si="47"/>
        <v>1.8232044198895028</v>
      </c>
      <c r="AP180" s="51"/>
      <c r="AQ180" s="26">
        <f t="shared" si="43"/>
        <v>31</v>
      </c>
      <c r="AR180" s="37">
        <f t="shared" si="40"/>
        <v>31</v>
      </c>
      <c r="AT180" s="23">
        <f t="shared" si="41"/>
        <v>0</v>
      </c>
    </row>
    <row r="181" spans="1:46" s="18" customFormat="1" ht="18.75" customHeight="1" hidden="1">
      <c r="A181" s="51"/>
      <c r="B181" s="52" t="s">
        <v>10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>
        <v>0</v>
      </c>
      <c r="O181" s="51"/>
      <c r="P181" s="51"/>
      <c r="Q181" s="51"/>
      <c r="R181" s="51"/>
      <c r="S181" s="51"/>
      <c r="T181" s="51"/>
      <c r="U181" s="51"/>
      <c r="V181" s="51"/>
      <c r="W181" s="51"/>
      <c r="X181" s="51">
        <f t="shared" si="34"/>
        <v>0</v>
      </c>
      <c r="Y181" s="51">
        <f t="shared" si="37"/>
        <v>0</v>
      </c>
      <c r="Z181" s="51"/>
      <c r="AA181" s="51"/>
      <c r="AB181" s="51"/>
      <c r="AC181" s="51">
        <f t="shared" si="38"/>
        <v>0</v>
      </c>
      <c r="AD181" s="56"/>
      <c r="AE181" s="56"/>
      <c r="AF181" s="56"/>
      <c r="AG181" s="56"/>
      <c r="AH181" s="56"/>
      <c r="AI181" s="56"/>
      <c r="AJ181" s="56"/>
      <c r="AK181" s="56">
        <v>0</v>
      </c>
      <c r="AL181" s="51">
        <f t="shared" si="35"/>
        <v>0</v>
      </c>
      <c r="AM181" s="56">
        <f t="shared" si="45"/>
        <v>0</v>
      </c>
      <c r="AN181" s="51">
        <f t="shared" si="42"/>
        <v>0</v>
      </c>
      <c r="AO181" s="54" t="e">
        <f t="shared" si="47"/>
        <v>#DIV/0!</v>
      </c>
      <c r="AP181" s="51"/>
      <c r="AQ181" s="26">
        <f t="shared" si="43"/>
        <v>0</v>
      </c>
      <c r="AR181" s="37">
        <f t="shared" si="40"/>
        <v>0</v>
      </c>
      <c r="AT181" s="23">
        <f t="shared" si="41"/>
        <v>0</v>
      </c>
    </row>
    <row r="182" spans="1:46" s="18" customFormat="1" ht="18.75" customHeight="1" hidden="1">
      <c r="A182" s="51"/>
      <c r="B182" s="52" t="s">
        <v>464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>
        <v>0</v>
      </c>
      <c r="O182" s="51"/>
      <c r="P182" s="51"/>
      <c r="Q182" s="51"/>
      <c r="R182" s="51"/>
      <c r="S182" s="51"/>
      <c r="T182" s="51"/>
      <c r="U182" s="51"/>
      <c r="V182" s="51"/>
      <c r="W182" s="51"/>
      <c r="X182" s="51">
        <f t="shared" si="34"/>
        <v>0</v>
      </c>
      <c r="Y182" s="51">
        <f t="shared" si="37"/>
        <v>0</v>
      </c>
      <c r="Z182" s="51"/>
      <c r="AA182" s="51"/>
      <c r="AB182" s="51"/>
      <c r="AC182" s="51">
        <f t="shared" si="38"/>
        <v>0</v>
      </c>
      <c r="AD182" s="56"/>
      <c r="AE182" s="56"/>
      <c r="AF182" s="56"/>
      <c r="AG182" s="56"/>
      <c r="AH182" s="56"/>
      <c r="AI182" s="56"/>
      <c r="AJ182" s="56"/>
      <c r="AK182" s="56">
        <v>0</v>
      </c>
      <c r="AL182" s="51">
        <f t="shared" si="35"/>
        <v>0</v>
      </c>
      <c r="AM182" s="56">
        <f t="shared" si="45"/>
        <v>0</v>
      </c>
      <c r="AN182" s="51">
        <f t="shared" si="42"/>
        <v>0</v>
      </c>
      <c r="AO182" s="54" t="e">
        <f t="shared" si="47"/>
        <v>#DIV/0!</v>
      </c>
      <c r="AP182" s="51"/>
      <c r="AQ182" s="26">
        <f t="shared" si="43"/>
        <v>0</v>
      </c>
      <c r="AR182" s="37">
        <f t="shared" si="40"/>
        <v>0</v>
      </c>
      <c r="AT182" s="23">
        <f t="shared" si="41"/>
        <v>0</v>
      </c>
    </row>
    <row r="183" spans="1:46" s="18" customFormat="1" ht="18.75" customHeight="1" hidden="1">
      <c r="A183" s="51"/>
      <c r="B183" s="52" t="s">
        <v>465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>
        <v>0</v>
      </c>
      <c r="O183" s="51"/>
      <c r="P183" s="51"/>
      <c r="Q183" s="51"/>
      <c r="R183" s="51"/>
      <c r="S183" s="51"/>
      <c r="T183" s="51"/>
      <c r="U183" s="51"/>
      <c r="V183" s="51"/>
      <c r="W183" s="51"/>
      <c r="X183" s="51">
        <f t="shared" si="34"/>
        <v>0</v>
      </c>
      <c r="Y183" s="51">
        <f t="shared" si="37"/>
        <v>0</v>
      </c>
      <c r="Z183" s="51"/>
      <c r="AA183" s="51"/>
      <c r="AB183" s="51"/>
      <c r="AC183" s="51">
        <f t="shared" si="38"/>
        <v>0</v>
      </c>
      <c r="AD183" s="56"/>
      <c r="AE183" s="56"/>
      <c r="AF183" s="56"/>
      <c r="AG183" s="56"/>
      <c r="AH183" s="56"/>
      <c r="AI183" s="56"/>
      <c r="AJ183" s="56"/>
      <c r="AK183" s="56">
        <v>0</v>
      </c>
      <c r="AL183" s="51">
        <f t="shared" si="35"/>
        <v>0</v>
      </c>
      <c r="AM183" s="56">
        <f t="shared" si="45"/>
        <v>0</v>
      </c>
      <c r="AN183" s="51">
        <f t="shared" si="42"/>
        <v>0</v>
      </c>
      <c r="AO183" s="54" t="e">
        <f t="shared" si="47"/>
        <v>#DIV/0!</v>
      </c>
      <c r="AP183" s="51"/>
      <c r="AQ183" s="26">
        <f t="shared" si="43"/>
        <v>0</v>
      </c>
      <c r="AR183" s="37">
        <f t="shared" si="40"/>
        <v>0</v>
      </c>
      <c r="AT183" s="23">
        <f t="shared" si="41"/>
        <v>0</v>
      </c>
    </row>
    <row r="184" spans="1:46" s="18" customFormat="1" ht="18.75" customHeight="1" hidden="1">
      <c r="A184" s="51"/>
      <c r="B184" s="52" t="s">
        <v>466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>
        <v>0</v>
      </c>
      <c r="O184" s="51"/>
      <c r="P184" s="51"/>
      <c r="Q184" s="51"/>
      <c r="R184" s="51"/>
      <c r="S184" s="51"/>
      <c r="T184" s="51"/>
      <c r="U184" s="51"/>
      <c r="V184" s="51"/>
      <c r="W184" s="51"/>
      <c r="X184" s="51">
        <f t="shared" si="34"/>
        <v>0</v>
      </c>
      <c r="Y184" s="51">
        <f t="shared" si="37"/>
        <v>0</v>
      </c>
      <c r="Z184" s="51"/>
      <c r="AA184" s="51"/>
      <c r="AB184" s="51"/>
      <c r="AC184" s="51">
        <f t="shared" si="38"/>
        <v>0</v>
      </c>
      <c r="AD184" s="56"/>
      <c r="AE184" s="56"/>
      <c r="AF184" s="56"/>
      <c r="AG184" s="56"/>
      <c r="AH184" s="56"/>
      <c r="AI184" s="56"/>
      <c r="AJ184" s="56"/>
      <c r="AK184" s="56">
        <v>0</v>
      </c>
      <c r="AL184" s="51">
        <f t="shared" si="35"/>
        <v>0</v>
      </c>
      <c r="AM184" s="56">
        <f t="shared" si="45"/>
        <v>0</v>
      </c>
      <c r="AN184" s="51">
        <f t="shared" si="42"/>
        <v>0</v>
      </c>
      <c r="AO184" s="54" t="e">
        <f t="shared" si="47"/>
        <v>#DIV/0!</v>
      </c>
      <c r="AP184" s="51"/>
      <c r="AQ184" s="26">
        <f t="shared" si="43"/>
        <v>0</v>
      </c>
      <c r="AR184" s="37">
        <f t="shared" si="40"/>
        <v>0</v>
      </c>
      <c r="AT184" s="23">
        <f t="shared" si="41"/>
        <v>0</v>
      </c>
    </row>
    <row r="185" spans="1:46" s="18" customFormat="1" ht="18.75" customHeight="1" hidden="1">
      <c r="A185" s="51"/>
      <c r="B185" s="52" t="s">
        <v>348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>
        <v>0</v>
      </c>
      <c r="O185" s="51"/>
      <c r="P185" s="51"/>
      <c r="Q185" s="51"/>
      <c r="R185" s="51"/>
      <c r="S185" s="51"/>
      <c r="T185" s="51"/>
      <c r="U185" s="51"/>
      <c r="V185" s="51"/>
      <c r="W185" s="51"/>
      <c r="X185" s="51">
        <f t="shared" si="34"/>
        <v>0</v>
      </c>
      <c r="Y185" s="51">
        <f t="shared" si="37"/>
        <v>0</v>
      </c>
      <c r="Z185" s="51"/>
      <c r="AA185" s="51"/>
      <c r="AB185" s="51"/>
      <c r="AC185" s="51">
        <f t="shared" si="38"/>
        <v>0</v>
      </c>
      <c r="AD185" s="56"/>
      <c r="AE185" s="56"/>
      <c r="AF185" s="56"/>
      <c r="AG185" s="56"/>
      <c r="AH185" s="56"/>
      <c r="AI185" s="56"/>
      <c r="AJ185" s="56"/>
      <c r="AK185" s="56">
        <v>0</v>
      </c>
      <c r="AL185" s="51">
        <f t="shared" si="35"/>
        <v>0</v>
      </c>
      <c r="AM185" s="56">
        <f t="shared" si="45"/>
        <v>0</v>
      </c>
      <c r="AN185" s="51">
        <f t="shared" si="42"/>
        <v>0</v>
      </c>
      <c r="AO185" s="54" t="e">
        <f t="shared" si="47"/>
        <v>#DIV/0!</v>
      </c>
      <c r="AP185" s="51"/>
      <c r="AQ185" s="26">
        <f t="shared" si="43"/>
        <v>0</v>
      </c>
      <c r="AR185" s="37">
        <f t="shared" si="40"/>
        <v>0</v>
      </c>
      <c r="AT185" s="23">
        <f t="shared" si="41"/>
        <v>0</v>
      </c>
    </row>
    <row r="186" spans="1:46" s="18" customFormat="1" ht="18.75" customHeight="1" hidden="1">
      <c r="A186" s="51"/>
      <c r="B186" s="52" t="s">
        <v>467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>
        <v>0</v>
      </c>
      <c r="O186" s="51"/>
      <c r="P186" s="51"/>
      <c r="Q186" s="51"/>
      <c r="R186" s="51"/>
      <c r="S186" s="51"/>
      <c r="T186" s="51"/>
      <c r="U186" s="51"/>
      <c r="V186" s="51"/>
      <c r="W186" s="51"/>
      <c r="X186" s="51">
        <f t="shared" si="34"/>
        <v>0</v>
      </c>
      <c r="Y186" s="51">
        <f t="shared" si="37"/>
        <v>0</v>
      </c>
      <c r="Z186" s="51"/>
      <c r="AA186" s="51"/>
      <c r="AB186" s="51"/>
      <c r="AC186" s="51">
        <f t="shared" si="38"/>
        <v>0</v>
      </c>
      <c r="AD186" s="56"/>
      <c r="AE186" s="56"/>
      <c r="AF186" s="56"/>
      <c r="AG186" s="56"/>
      <c r="AH186" s="56"/>
      <c r="AI186" s="56"/>
      <c r="AJ186" s="56"/>
      <c r="AK186" s="56">
        <v>0</v>
      </c>
      <c r="AL186" s="51">
        <f t="shared" si="35"/>
        <v>0</v>
      </c>
      <c r="AM186" s="56">
        <f t="shared" si="45"/>
        <v>0</v>
      </c>
      <c r="AN186" s="51">
        <f t="shared" si="42"/>
        <v>0</v>
      </c>
      <c r="AO186" s="54" t="e">
        <f t="shared" si="47"/>
        <v>#DIV/0!</v>
      </c>
      <c r="AP186" s="51"/>
      <c r="AQ186" s="26">
        <f t="shared" si="43"/>
        <v>0</v>
      </c>
      <c r="AR186" s="37">
        <f t="shared" si="40"/>
        <v>0</v>
      </c>
      <c r="AT186" s="23">
        <f t="shared" si="41"/>
        <v>0</v>
      </c>
    </row>
    <row r="187" spans="1:46" s="18" customFormat="1" ht="18.75" customHeight="1" hidden="1">
      <c r="A187" s="51"/>
      <c r="B187" s="52" t="s">
        <v>468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>
        <v>0</v>
      </c>
      <c r="O187" s="51"/>
      <c r="P187" s="51"/>
      <c r="Q187" s="51"/>
      <c r="R187" s="51"/>
      <c r="S187" s="51"/>
      <c r="T187" s="51"/>
      <c r="U187" s="51"/>
      <c r="V187" s="51"/>
      <c r="W187" s="51"/>
      <c r="X187" s="51">
        <f aca="true" t="shared" si="48" ref="X187:X250">P187-T187</f>
        <v>0</v>
      </c>
      <c r="Y187" s="51">
        <f t="shared" si="37"/>
        <v>0</v>
      </c>
      <c r="Z187" s="51"/>
      <c r="AA187" s="51"/>
      <c r="AB187" s="51"/>
      <c r="AC187" s="51">
        <f t="shared" si="38"/>
        <v>0</v>
      </c>
      <c r="AD187" s="56"/>
      <c r="AE187" s="56"/>
      <c r="AF187" s="56"/>
      <c r="AG187" s="56"/>
      <c r="AH187" s="56"/>
      <c r="AI187" s="56"/>
      <c r="AJ187" s="56"/>
      <c r="AK187" s="56">
        <v>0</v>
      </c>
      <c r="AL187" s="51">
        <f aca="true" t="shared" si="49" ref="AL187:AL250">P187-AM187</f>
        <v>0</v>
      </c>
      <c r="AM187" s="56">
        <f t="shared" si="45"/>
        <v>0</v>
      </c>
      <c r="AN187" s="51">
        <f t="shared" si="42"/>
        <v>0</v>
      </c>
      <c r="AO187" s="54" t="e">
        <f t="shared" si="47"/>
        <v>#DIV/0!</v>
      </c>
      <c r="AP187" s="51"/>
      <c r="AQ187" s="26">
        <f t="shared" si="43"/>
        <v>0</v>
      </c>
      <c r="AR187" s="37">
        <f t="shared" si="40"/>
        <v>0</v>
      </c>
      <c r="AT187" s="23">
        <f t="shared" si="41"/>
        <v>0</v>
      </c>
    </row>
    <row r="188" spans="1:46" s="18" customFormat="1" ht="18.75" customHeight="1" hidden="1">
      <c r="A188" s="51"/>
      <c r="B188" s="52" t="s">
        <v>469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>
        <v>0</v>
      </c>
      <c r="O188" s="51"/>
      <c r="P188" s="51"/>
      <c r="Q188" s="51"/>
      <c r="R188" s="51"/>
      <c r="S188" s="51"/>
      <c r="T188" s="51"/>
      <c r="U188" s="51"/>
      <c r="V188" s="51"/>
      <c r="W188" s="51"/>
      <c r="X188" s="51">
        <f t="shared" si="48"/>
        <v>0</v>
      </c>
      <c r="Y188" s="51">
        <f t="shared" si="37"/>
        <v>0</v>
      </c>
      <c r="Z188" s="51"/>
      <c r="AA188" s="51"/>
      <c r="AB188" s="51"/>
      <c r="AC188" s="51">
        <f t="shared" si="38"/>
        <v>0</v>
      </c>
      <c r="AD188" s="56"/>
      <c r="AE188" s="56"/>
      <c r="AF188" s="56"/>
      <c r="AG188" s="56"/>
      <c r="AH188" s="56"/>
      <c r="AI188" s="56"/>
      <c r="AJ188" s="56"/>
      <c r="AK188" s="56">
        <v>0</v>
      </c>
      <c r="AL188" s="51">
        <f t="shared" si="49"/>
        <v>0</v>
      </c>
      <c r="AM188" s="56">
        <f t="shared" si="45"/>
        <v>0</v>
      </c>
      <c r="AN188" s="51">
        <f t="shared" si="42"/>
        <v>0</v>
      </c>
      <c r="AO188" s="54" t="e">
        <f t="shared" si="47"/>
        <v>#DIV/0!</v>
      </c>
      <c r="AP188" s="51"/>
      <c r="AQ188" s="26">
        <f t="shared" si="43"/>
        <v>0</v>
      </c>
      <c r="AR188" s="37">
        <f t="shared" si="40"/>
        <v>0</v>
      </c>
      <c r="AT188" s="23">
        <f t="shared" si="41"/>
        <v>0</v>
      </c>
    </row>
    <row r="189" spans="1:46" s="18" customFormat="1" ht="18.75" customHeight="1" hidden="1">
      <c r="A189" s="51"/>
      <c r="B189" s="52" t="s">
        <v>470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>
        <v>0</v>
      </c>
      <c r="O189" s="51"/>
      <c r="P189" s="51"/>
      <c r="Q189" s="51"/>
      <c r="R189" s="51"/>
      <c r="S189" s="51"/>
      <c r="T189" s="51"/>
      <c r="U189" s="51"/>
      <c r="V189" s="51"/>
      <c r="W189" s="51"/>
      <c r="X189" s="51">
        <f t="shared" si="48"/>
        <v>0</v>
      </c>
      <c r="Y189" s="51">
        <f t="shared" si="37"/>
        <v>0</v>
      </c>
      <c r="Z189" s="51"/>
      <c r="AA189" s="51"/>
      <c r="AB189" s="51"/>
      <c r="AC189" s="51">
        <f t="shared" si="38"/>
        <v>0</v>
      </c>
      <c r="AD189" s="56"/>
      <c r="AE189" s="56"/>
      <c r="AF189" s="56"/>
      <c r="AG189" s="56"/>
      <c r="AH189" s="56"/>
      <c r="AI189" s="56"/>
      <c r="AJ189" s="56"/>
      <c r="AK189" s="56">
        <v>0</v>
      </c>
      <c r="AL189" s="51">
        <f t="shared" si="49"/>
        <v>0</v>
      </c>
      <c r="AM189" s="56">
        <f t="shared" si="45"/>
        <v>0</v>
      </c>
      <c r="AN189" s="51">
        <f t="shared" si="42"/>
        <v>0</v>
      </c>
      <c r="AO189" s="54" t="e">
        <f t="shared" si="47"/>
        <v>#DIV/0!</v>
      </c>
      <c r="AP189" s="51"/>
      <c r="AQ189" s="26">
        <f t="shared" si="43"/>
        <v>0</v>
      </c>
      <c r="AR189" s="37">
        <f t="shared" si="40"/>
        <v>0</v>
      </c>
      <c r="AT189" s="23">
        <f t="shared" si="41"/>
        <v>0</v>
      </c>
    </row>
    <row r="190" spans="1:46" s="18" customFormat="1" ht="18.75" customHeight="1" hidden="1">
      <c r="A190" s="51"/>
      <c r="B190" s="52" t="s">
        <v>471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>
        <v>0</v>
      </c>
      <c r="O190" s="51"/>
      <c r="P190" s="51"/>
      <c r="Q190" s="51"/>
      <c r="R190" s="51"/>
      <c r="S190" s="51"/>
      <c r="T190" s="51"/>
      <c r="U190" s="51"/>
      <c r="V190" s="51"/>
      <c r="W190" s="51"/>
      <c r="X190" s="51">
        <f t="shared" si="48"/>
        <v>0</v>
      </c>
      <c r="Y190" s="51">
        <f t="shared" si="37"/>
        <v>0</v>
      </c>
      <c r="Z190" s="51"/>
      <c r="AA190" s="51"/>
      <c r="AB190" s="51"/>
      <c r="AC190" s="51">
        <f t="shared" si="38"/>
        <v>0</v>
      </c>
      <c r="AD190" s="56"/>
      <c r="AE190" s="56"/>
      <c r="AF190" s="56"/>
      <c r="AG190" s="56"/>
      <c r="AH190" s="56"/>
      <c r="AI190" s="56"/>
      <c r="AJ190" s="56"/>
      <c r="AK190" s="56">
        <v>0</v>
      </c>
      <c r="AL190" s="51">
        <f t="shared" si="49"/>
        <v>0</v>
      </c>
      <c r="AM190" s="56">
        <f t="shared" si="45"/>
        <v>0</v>
      </c>
      <c r="AN190" s="51">
        <f t="shared" si="42"/>
        <v>0</v>
      </c>
      <c r="AO190" s="54" t="e">
        <f t="shared" si="47"/>
        <v>#DIV/0!</v>
      </c>
      <c r="AP190" s="51"/>
      <c r="AQ190" s="26">
        <f t="shared" si="43"/>
        <v>0</v>
      </c>
      <c r="AR190" s="37">
        <f t="shared" si="40"/>
        <v>0</v>
      </c>
      <c r="AT190" s="23">
        <f t="shared" si="41"/>
        <v>0</v>
      </c>
    </row>
    <row r="191" spans="1:46" s="18" customFormat="1" ht="18.75" customHeight="1" hidden="1">
      <c r="A191" s="51"/>
      <c r="B191" s="52" t="s">
        <v>472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>
        <v>0</v>
      </c>
      <c r="O191" s="51"/>
      <c r="P191" s="51"/>
      <c r="Q191" s="51"/>
      <c r="R191" s="51"/>
      <c r="S191" s="51"/>
      <c r="T191" s="51"/>
      <c r="U191" s="51"/>
      <c r="V191" s="51"/>
      <c r="W191" s="51"/>
      <c r="X191" s="51">
        <f t="shared" si="48"/>
        <v>0</v>
      </c>
      <c r="Y191" s="51">
        <f aca="true" t="shared" si="50" ref="Y191:Y255">Z191+AA191+AB191</f>
        <v>0</v>
      </c>
      <c r="Z191" s="51"/>
      <c r="AA191" s="51"/>
      <c r="AB191" s="51"/>
      <c r="AC191" s="51">
        <f aca="true" t="shared" si="51" ref="AC191:AC255">AD191+AE191+AF191</f>
        <v>0</v>
      </c>
      <c r="AD191" s="56"/>
      <c r="AE191" s="56"/>
      <c r="AF191" s="56"/>
      <c r="AG191" s="56"/>
      <c r="AH191" s="56"/>
      <c r="AI191" s="56"/>
      <c r="AJ191" s="56"/>
      <c r="AK191" s="56">
        <v>0</v>
      </c>
      <c r="AL191" s="51">
        <f t="shared" si="49"/>
        <v>0</v>
      </c>
      <c r="AM191" s="56">
        <f t="shared" si="45"/>
        <v>0</v>
      </c>
      <c r="AN191" s="51">
        <f t="shared" si="42"/>
        <v>0</v>
      </c>
      <c r="AO191" s="54" t="e">
        <f t="shared" si="47"/>
        <v>#DIV/0!</v>
      </c>
      <c r="AP191" s="51"/>
      <c r="AQ191" s="26">
        <f t="shared" si="43"/>
        <v>0</v>
      </c>
      <c r="AR191" s="37">
        <f t="shared" si="40"/>
        <v>0</v>
      </c>
      <c r="AT191" s="23">
        <f t="shared" si="41"/>
        <v>0</v>
      </c>
    </row>
    <row r="192" spans="1:46" s="18" customFormat="1" ht="18.75" customHeight="1" hidden="1">
      <c r="A192" s="51"/>
      <c r="B192" s="52" t="s">
        <v>473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>
        <v>0</v>
      </c>
      <c r="O192" s="51"/>
      <c r="P192" s="51"/>
      <c r="Q192" s="51"/>
      <c r="R192" s="51"/>
      <c r="S192" s="51"/>
      <c r="T192" s="51"/>
      <c r="U192" s="51"/>
      <c r="V192" s="51"/>
      <c r="W192" s="51"/>
      <c r="X192" s="51">
        <f t="shared" si="48"/>
        <v>0</v>
      </c>
      <c r="Y192" s="51">
        <f t="shared" si="50"/>
        <v>0</v>
      </c>
      <c r="Z192" s="51"/>
      <c r="AA192" s="51"/>
      <c r="AB192" s="51"/>
      <c r="AC192" s="51">
        <f t="shared" si="51"/>
        <v>0</v>
      </c>
      <c r="AD192" s="56"/>
      <c r="AE192" s="56"/>
      <c r="AF192" s="56"/>
      <c r="AG192" s="56"/>
      <c r="AH192" s="56"/>
      <c r="AI192" s="56"/>
      <c r="AJ192" s="56"/>
      <c r="AK192" s="56">
        <v>0</v>
      </c>
      <c r="AL192" s="51">
        <f t="shared" si="49"/>
        <v>0</v>
      </c>
      <c r="AM192" s="56">
        <f t="shared" si="45"/>
        <v>0</v>
      </c>
      <c r="AN192" s="51">
        <f t="shared" si="42"/>
        <v>0</v>
      </c>
      <c r="AO192" s="54" t="e">
        <f t="shared" si="47"/>
        <v>#DIV/0!</v>
      </c>
      <c r="AP192" s="51"/>
      <c r="AQ192" s="26">
        <f t="shared" si="43"/>
        <v>0</v>
      </c>
      <c r="AR192" s="37">
        <f t="shared" si="40"/>
        <v>0</v>
      </c>
      <c r="AT192" s="23">
        <f t="shared" si="41"/>
        <v>0</v>
      </c>
    </row>
    <row r="193" spans="1:46" s="18" customFormat="1" ht="18.75" customHeight="1" hidden="1">
      <c r="A193" s="51"/>
      <c r="B193" s="52" t="s">
        <v>474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>
        <v>0</v>
      </c>
      <c r="O193" s="51"/>
      <c r="P193" s="51"/>
      <c r="Q193" s="51"/>
      <c r="R193" s="51"/>
      <c r="S193" s="51"/>
      <c r="T193" s="51"/>
      <c r="U193" s="51"/>
      <c r="V193" s="51"/>
      <c r="W193" s="51"/>
      <c r="X193" s="51">
        <f t="shared" si="48"/>
        <v>0</v>
      </c>
      <c r="Y193" s="51">
        <f t="shared" si="50"/>
        <v>0</v>
      </c>
      <c r="Z193" s="51"/>
      <c r="AA193" s="51"/>
      <c r="AB193" s="51"/>
      <c r="AC193" s="51">
        <f t="shared" si="51"/>
        <v>0</v>
      </c>
      <c r="AD193" s="56"/>
      <c r="AE193" s="56"/>
      <c r="AF193" s="56"/>
      <c r="AG193" s="56"/>
      <c r="AH193" s="56"/>
      <c r="AI193" s="56"/>
      <c r="AJ193" s="56"/>
      <c r="AK193" s="56">
        <v>0</v>
      </c>
      <c r="AL193" s="51">
        <f t="shared" si="49"/>
        <v>0</v>
      </c>
      <c r="AM193" s="56">
        <f t="shared" si="45"/>
        <v>0</v>
      </c>
      <c r="AN193" s="51">
        <f t="shared" si="42"/>
        <v>0</v>
      </c>
      <c r="AO193" s="54" t="e">
        <f t="shared" si="47"/>
        <v>#DIV/0!</v>
      </c>
      <c r="AP193" s="51"/>
      <c r="AQ193" s="26">
        <f t="shared" si="43"/>
        <v>0</v>
      </c>
      <c r="AR193" s="37">
        <f t="shared" si="40"/>
        <v>0</v>
      </c>
      <c r="AT193" s="23">
        <f t="shared" si="41"/>
        <v>0</v>
      </c>
    </row>
    <row r="194" spans="1:46" s="18" customFormat="1" ht="18.75" customHeight="1" hidden="1">
      <c r="A194" s="51"/>
      <c r="B194" s="52" t="s">
        <v>475</v>
      </c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>
        <v>0</v>
      </c>
      <c r="O194" s="51"/>
      <c r="P194" s="51"/>
      <c r="Q194" s="51"/>
      <c r="R194" s="51"/>
      <c r="S194" s="51"/>
      <c r="T194" s="51"/>
      <c r="U194" s="51"/>
      <c r="V194" s="51"/>
      <c r="W194" s="51"/>
      <c r="X194" s="51">
        <f t="shared" si="48"/>
        <v>0</v>
      </c>
      <c r="Y194" s="51">
        <f t="shared" si="50"/>
        <v>0</v>
      </c>
      <c r="Z194" s="51"/>
      <c r="AA194" s="51"/>
      <c r="AB194" s="51"/>
      <c r="AC194" s="51">
        <f t="shared" si="51"/>
        <v>0</v>
      </c>
      <c r="AD194" s="56"/>
      <c r="AE194" s="56"/>
      <c r="AF194" s="56"/>
      <c r="AG194" s="56"/>
      <c r="AH194" s="56"/>
      <c r="AI194" s="56"/>
      <c r="AJ194" s="56"/>
      <c r="AK194" s="56">
        <v>0</v>
      </c>
      <c r="AL194" s="51">
        <f t="shared" si="49"/>
        <v>0</v>
      </c>
      <c r="AM194" s="56">
        <f t="shared" si="45"/>
        <v>0</v>
      </c>
      <c r="AN194" s="51">
        <f t="shared" si="42"/>
        <v>0</v>
      </c>
      <c r="AO194" s="54" t="e">
        <f t="shared" si="47"/>
        <v>#DIV/0!</v>
      </c>
      <c r="AP194" s="51"/>
      <c r="AQ194" s="26">
        <f t="shared" si="43"/>
        <v>0</v>
      </c>
      <c r="AR194" s="37">
        <f t="shared" si="40"/>
        <v>0</v>
      </c>
      <c r="AT194" s="23">
        <f t="shared" si="41"/>
        <v>0</v>
      </c>
    </row>
    <row r="195" spans="1:46" s="18" customFormat="1" ht="18.75" customHeight="1" hidden="1">
      <c r="A195" s="51"/>
      <c r="B195" s="52" t="s">
        <v>476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>
        <v>0</v>
      </c>
      <c r="O195" s="51"/>
      <c r="P195" s="51"/>
      <c r="Q195" s="51"/>
      <c r="R195" s="51"/>
      <c r="S195" s="51"/>
      <c r="T195" s="51"/>
      <c r="U195" s="51"/>
      <c r="V195" s="51"/>
      <c r="W195" s="51"/>
      <c r="X195" s="51">
        <f t="shared" si="48"/>
        <v>0</v>
      </c>
      <c r="Y195" s="51">
        <f t="shared" si="50"/>
        <v>0</v>
      </c>
      <c r="Z195" s="51"/>
      <c r="AA195" s="51"/>
      <c r="AB195" s="51"/>
      <c r="AC195" s="51">
        <f t="shared" si="51"/>
        <v>0</v>
      </c>
      <c r="AD195" s="56"/>
      <c r="AE195" s="56"/>
      <c r="AF195" s="56"/>
      <c r="AG195" s="56"/>
      <c r="AH195" s="56"/>
      <c r="AI195" s="56"/>
      <c r="AJ195" s="56"/>
      <c r="AK195" s="56">
        <v>0</v>
      </c>
      <c r="AL195" s="51">
        <f t="shared" si="49"/>
        <v>0</v>
      </c>
      <c r="AM195" s="56">
        <f t="shared" si="45"/>
        <v>0</v>
      </c>
      <c r="AN195" s="51">
        <f t="shared" si="42"/>
        <v>0</v>
      </c>
      <c r="AO195" s="54" t="e">
        <f t="shared" si="47"/>
        <v>#DIV/0!</v>
      </c>
      <c r="AP195" s="51"/>
      <c r="AQ195" s="26">
        <f t="shared" si="43"/>
        <v>0</v>
      </c>
      <c r="AR195" s="37">
        <f t="shared" si="40"/>
        <v>0</v>
      </c>
      <c r="AT195" s="23">
        <f t="shared" si="41"/>
        <v>0</v>
      </c>
    </row>
    <row r="196" spans="1:46" s="18" customFormat="1" ht="18.75" customHeight="1" hidden="1">
      <c r="A196" s="51"/>
      <c r="B196" s="52" t="s">
        <v>11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>
        <v>0</v>
      </c>
      <c r="O196" s="51"/>
      <c r="P196" s="51"/>
      <c r="Q196" s="51"/>
      <c r="R196" s="51"/>
      <c r="S196" s="51"/>
      <c r="T196" s="51"/>
      <c r="U196" s="51"/>
      <c r="V196" s="51"/>
      <c r="W196" s="51"/>
      <c r="X196" s="51">
        <f t="shared" si="48"/>
        <v>0</v>
      </c>
      <c r="Y196" s="51">
        <f t="shared" si="50"/>
        <v>0</v>
      </c>
      <c r="Z196" s="51"/>
      <c r="AA196" s="51"/>
      <c r="AB196" s="51"/>
      <c r="AC196" s="51">
        <f t="shared" si="51"/>
        <v>0</v>
      </c>
      <c r="AD196" s="56"/>
      <c r="AE196" s="56"/>
      <c r="AF196" s="56"/>
      <c r="AG196" s="56"/>
      <c r="AH196" s="56"/>
      <c r="AI196" s="56"/>
      <c r="AJ196" s="56"/>
      <c r="AK196" s="56">
        <v>0</v>
      </c>
      <c r="AL196" s="51">
        <f t="shared" si="49"/>
        <v>0</v>
      </c>
      <c r="AM196" s="56">
        <f t="shared" si="45"/>
        <v>0</v>
      </c>
      <c r="AN196" s="51">
        <f t="shared" si="42"/>
        <v>0</v>
      </c>
      <c r="AO196" s="54" t="e">
        <f t="shared" si="47"/>
        <v>#DIV/0!</v>
      </c>
      <c r="AP196" s="51"/>
      <c r="AQ196" s="26">
        <f t="shared" si="43"/>
        <v>0</v>
      </c>
      <c r="AR196" s="37">
        <f aca="true" t="shared" si="52" ref="AR196:AR259">AL196-T196</f>
        <v>0</v>
      </c>
      <c r="AT196" s="23">
        <f aca="true" t="shared" si="53" ref="AT196:AT259">P196-T196-X196</f>
        <v>0</v>
      </c>
    </row>
    <row r="197" spans="1:46" s="18" customFormat="1" ht="18.75" customHeight="1" hidden="1">
      <c r="A197" s="51"/>
      <c r="B197" s="52" t="s">
        <v>456</v>
      </c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>
        <v>0</v>
      </c>
      <c r="O197" s="51"/>
      <c r="P197" s="51"/>
      <c r="Q197" s="51"/>
      <c r="R197" s="51"/>
      <c r="S197" s="51"/>
      <c r="T197" s="51"/>
      <c r="U197" s="51"/>
      <c r="V197" s="51"/>
      <c r="W197" s="51"/>
      <c r="X197" s="51">
        <f t="shared" si="48"/>
        <v>0</v>
      </c>
      <c r="Y197" s="51">
        <f t="shared" si="50"/>
        <v>0</v>
      </c>
      <c r="Z197" s="51"/>
      <c r="AA197" s="51"/>
      <c r="AB197" s="51"/>
      <c r="AC197" s="51">
        <f t="shared" si="51"/>
        <v>0</v>
      </c>
      <c r="AD197" s="56"/>
      <c r="AE197" s="56"/>
      <c r="AF197" s="56"/>
      <c r="AG197" s="65"/>
      <c r="AH197" s="65"/>
      <c r="AI197" s="65"/>
      <c r="AJ197" s="65"/>
      <c r="AK197" s="56">
        <v>0</v>
      </c>
      <c r="AL197" s="51">
        <f t="shared" si="49"/>
        <v>0</v>
      </c>
      <c r="AM197" s="56">
        <f t="shared" si="45"/>
        <v>0</v>
      </c>
      <c r="AN197" s="51">
        <f aca="true" t="shared" si="54" ref="AN197:AN260">N197+AM197</f>
        <v>0</v>
      </c>
      <c r="AO197" s="54" t="e">
        <f t="shared" si="47"/>
        <v>#DIV/0!</v>
      </c>
      <c r="AP197" s="66"/>
      <c r="AQ197" s="26">
        <f t="shared" si="43"/>
        <v>0</v>
      </c>
      <c r="AR197" s="37">
        <f t="shared" si="52"/>
        <v>0</v>
      </c>
      <c r="AT197" s="23">
        <f t="shared" si="53"/>
        <v>0</v>
      </c>
    </row>
    <row r="198" spans="1:46" s="18" customFormat="1" ht="18.75" customHeight="1" hidden="1">
      <c r="A198" s="51"/>
      <c r="B198" s="52" t="s">
        <v>457</v>
      </c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>
        <v>0</v>
      </c>
      <c r="O198" s="51"/>
      <c r="P198" s="51"/>
      <c r="Q198" s="51"/>
      <c r="R198" s="51"/>
      <c r="S198" s="51"/>
      <c r="T198" s="51"/>
      <c r="U198" s="51"/>
      <c r="V198" s="51"/>
      <c r="W198" s="51"/>
      <c r="X198" s="51">
        <f t="shared" si="48"/>
        <v>0</v>
      </c>
      <c r="Y198" s="51">
        <f t="shared" si="50"/>
        <v>0</v>
      </c>
      <c r="Z198" s="51"/>
      <c r="AA198" s="51"/>
      <c r="AB198" s="51"/>
      <c r="AC198" s="51">
        <f t="shared" si="51"/>
        <v>0</v>
      </c>
      <c r="AD198" s="56"/>
      <c r="AE198" s="56"/>
      <c r="AF198" s="56"/>
      <c r="AG198" s="56"/>
      <c r="AH198" s="56"/>
      <c r="AI198" s="56"/>
      <c r="AJ198" s="56"/>
      <c r="AK198" s="56">
        <v>0</v>
      </c>
      <c r="AL198" s="51">
        <f t="shared" si="49"/>
        <v>0</v>
      </c>
      <c r="AM198" s="56">
        <f t="shared" si="45"/>
        <v>0</v>
      </c>
      <c r="AN198" s="51">
        <f t="shared" si="54"/>
        <v>0</v>
      </c>
      <c r="AO198" s="54" t="e">
        <f t="shared" si="47"/>
        <v>#DIV/0!</v>
      </c>
      <c r="AP198" s="51"/>
      <c r="AQ198" s="26">
        <f t="shared" si="43"/>
        <v>0</v>
      </c>
      <c r="AR198" s="37">
        <f t="shared" si="52"/>
        <v>0</v>
      </c>
      <c r="AT198" s="23">
        <f t="shared" si="53"/>
        <v>0</v>
      </c>
    </row>
    <row r="199" spans="1:46" s="18" customFormat="1" ht="18.75" customHeight="1" hidden="1">
      <c r="A199" s="51"/>
      <c r="B199" s="52" t="s">
        <v>258</v>
      </c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>
        <v>0</v>
      </c>
      <c r="O199" s="51"/>
      <c r="P199" s="51"/>
      <c r="Q199" s="51"/>
      <c r="R199" s="51"/>
      <c r="S199" s="51"/>
      <c r="T199" s="51"/>
      <c r="U199" s="51"/>
      <c r="V199" s="51"/>
      <c r="W199" s="51"/>
      <c r="X199" s="51">
        <f t="shared" si="48"/>
        <v>0</v>
      </c>
      <c r="Y199" s="51">
        <f t="shared" si="50"/>
        <v>0</v>
      </c>
      <c r="Z199" s="51"/>
      <c r="AA199" s="51"/>
      <c r="AB199" s="51"/>
      <c r="AC199" s="51">
        <f t="shared" si="51"/>
        <v>0</v>
      </c>
      <c r="AD199" s="56"/>
      <c r="AE199" s="56"/>
      <c r="AF199" s="56"/>
      <c r="AG199" s="56"/>
      <c r="AH199" s="56"/>
      <c r="AI199" s="56"/>
      <c r="AJ199" s="56"/>
      <c r="AK199" s="56">
        <v>0</v>
      </c>
      <c r="AL199" s="51">
        <f t="shared" si="49"/>
        <v>0</v>
      </c>
      <c r="AM199" s="56">
        <f t="shared" si="45"/>
        <v>0</v>
      </c>
      <c r="AN199" s="51">
        <f t="shared" si="54"/>
        <v>0</v>
      </c>
      <c r="AO199" s="54" t="e">
        <f t="shared" si="47"/>
        <v>#DIV/0!</v>
      </c>
      <c r="AP199" s="51"/>
      <c r="AQ199" s="26">
        <f t="shared" si="43"/>
        <v>0</v>
      </c>
      <c r="AR199" s="37">
        <f t="shared" si="52"/>
        <v>0</v>
      </c>
      <c r="AT199" s="23">
        <f t="shared" si="53"/>
        <v>0</v>
      </c>
    </row>
    <row r="200" spans="1:46" s="18" customFormat="1" ht="18.75" customHeight="1" hidden="1">
      <c r="A200" s="51"/>
      <c r="B200" s="52" t="s">
        <v>458</v>
      </c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>
        <v>0</v>
      </c>
      <c r="O200" s="51"/>
      <c r="P200" s="51"/>
      <c r="Q200" s="51"/>
      <c r="R200" s="51"/>
      <c r="S200" s="51"/>
      <c r="T200" s="51"/>
      <c r="U200" s="51"/>
      <c r="V200" s="51"/>
      <c r="W200" s="51"/>
      <c r="X200" s="51">
        <f t="shared" si="48"/>
        <v>0</v>
      </c>
      <c r="Y200" s="51">
        <f t="shared" si="50"/>
        <v>0</v>
      </c>
      <c r="Z200" s="51"/>
      <c r="AA200" s="51"/>
      <c r="AB200" s="51"/>
      <c r="AC200" s="51">
        <f t="shared" si="51"/>
        <v>0</v>
      </c>
      <c r="AD200" s="56"/>
      <c r="AE200" s="56"/>
      <c r="AF200" s="56"/>
      <c r="AG200" s="56"/>
      <c r="AH200" s="56"/>
      <c r="AI200" s="56"/>
      <c r="AJ200" s="56"/>
      <c r="AK200" s="56">
        <v>0</v>
      </c>
      <c r="AL200" s="51">
        <f t="shared" si="49"/>
        <v>0</v>
      </c>
      <c r="AM200" s="56">
        <f t="shared" si="45"/>
        <v>0</v>
      </c>
      <c r="AN200" s="51">
        <f t="shared" si="54"/>
        <v>0</v>
      </c>
      <c r="AO200" s="54" t="e">
        <f t="shared" si="47"/>
        <v>#DIV/0!</v>
      </c>
      <c r="AP200" s="51"/>
      <c r="AQ200" s="26">
        <f t="shared" si="43"/>
        <v>0</v>
      </c>
      <c r="AR200" s="37">
        <f t="shared" si="52"/>
        <v>0</v>
      </c>
      <c r="AT200" s="23">
        <f t="shared" si="53"/>
        <v>0</v>
      </c>
    </row>
    <row r="201" spans="1:46" s="18" customFormat="1" ht="18.75" customHeight="1" hidden="1">
      <c r="A201" s="51"/>
      <c r="B201" s="52" t="s">
        <v>459</v>
      </c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>
        <v>0</v>
      </c>
      <c r="O201" s="51"/>
      <c r="P201" s="51"/>
      <c r="Q201" s="51"/>
      <c r="R201" s="51"/>
      <c r="S201" s="51"/>
      <c r="T201" s="51"/>
      <c r="U201" s="51"/>
      <c r="V201" s="51"/>
      <c r="W201" s="51"/>
      <c r="X201" s="51">
        <f t="shared" si="48"/>
        <v>0</v>
      </c>
      <c r="Y201" s="51">
        <f t="shared" si="50"/>
        <v>0</v>
      </c>
      <c r="Z201" s="51"/>
      <c r="AA201" s="51"/>
      <c r="AB201" s="51"/>
      <c r="AC201" s="51">
        <f t="shared" si="51"/>
        <v>0</v>
      </c>
      <c r="AD201" s="56"/>
      <c r="AE201" s="56"/>
      <c r="AF201" s="56"/>
      <c r="AG201" s="56"/>
      <c r="AH201" s="56"/>
      <c r="AI201" s="56"/>
      <c r="AJ201" s="56"/>
      <c r="AK201" s="56">
        <v>0</v>
      </c>
      <c r="AL201" s="51">
        <f t="shared" si="49"/>
        <v>0</v>
      </c>
      <c r="AM201" s="56">
        <f t="shared" si="45"/>
        <v>0</v>
      </c>
      <c r="AN201" s="51">
        <f t="shared" si="54"/>
        <v>0</v>
      </c>
      <c r="AO201" s="54" t="e">
        <f t="shared" si="47"/>
        <v>#DIV/0!</v>
      </c>
      <c r="AP201" s="51"/>
      <c r="AQ201" s="26">
        <f aca="true" t="shared" si="55" ref="AQ201:AQ264">X201-AM201</f>
        <v>0</v>
      </c>
      <c r="AR201" s="37">
        <f t="shared" si="52"/>
        <v>0</v>
      </c>
      <c r="AT201" s="23">
        <f t="shared" si="53"/>
        <v>0</v>
      </c>
    </row>
    <row r="202" spans="1:46" s="18" customFormat="1" ht="18.75" customHeight="1" hidden="1">
      <c r="A202" s="51"/>
      <c r="B202" s="52" t="s">
        <v>460</v>
      </c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>
        <v>0</v>
      </c>
      <c r="O202" s="51"/>
      <c r="P202" s="51"/>
      <c r="Q202" s="51"/>
      <c r="R202" s="51"/>
      <c r="S202" s="51"/>
      <c r="T202" s="51"/>
      <c r="U202" s="51"/>
      <c r="V202" s="51"/>
      <c r="W202" s="51"/>
      <c r="X202" s="51">
        <f t="shared" si="48"/>
        <v>0</v>
      </c>
      <c r="Y202" s="51">
        <f t="shared" si="50"/>
        <v>0</v>
      </c>
      <c r="Z202" s="51"/>
      <c r="AA202" s="51"/>
      <c r="AB202" s="51"/>
      <c r="AC202" s="51">
        <f t="shared" si="51"/>
        <v>0</v>
      </c>
      <c r="AD202" s="56"/>
      <c r="AE202" s="56"/>
      <c r="AF202" s="56"/>
      <c r="AG202" s="56"/>
      <c r="AH202" s="56"/>
      <c r="AI202" s="56"/>
      <c r="AJ202" s="56"/>
      <c r="AK202" s="56">
        <v>0</v>
      </c>
      <c r="AL202" s="51">
        <f t="shared" si="49"/>
        <v>0</v>
      </c>
      <c r="AM202" s="56">
        <f t="shared" si="45"/>
        <v>0</v>
      </c>
      <c r="AN202" s="51">
        <f t="shared" si="54"/>
        <v>0</v>
      </c>
      <c r="AO202" s="54" t="e">
        <f t="shared" si="47"/>
        <v>#DIV/0!</v>
      </c>
      <c r="AP202" s="51"/>
      <c r="AQ202" s="26">
        <f t="shared" si="55"/>
        <v>0</v>
      </c>
      <c r="AR202" s="37">
        <f t="shared" si="52"/>
        <v>0</v>
      </c>
      <c r="AT202" s="23">
        <f t="shared" si="53"/>
        <v>0</v>
      </c>
    </row>
    <row r="203" spans="1:46" s="18" customFormat="1" ht="18.75" customHeight="1" hidden="1">
      <c r="A203" s="51"/>
      <c r="B203" s="52" t="s">
        <v>260</v>
      </c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>
        <v>0</v>
      </c>
      <c r="O203" s="51"/>
      <c r="P203" s="51"/>
      <c r="Q203" s="51"/>
      <c r="R203" s="51"/>
      <c r="S203" s="51"/>
      <c r="T203" s="51"/>
      <c r="U203" s="51"/>
      <c r="V203" s="51"/>
      <c r="W203" s="51"/>
      <c r="X203" s="51">
        <f t="shared" si="48"/>
        <v>0</v>
      </c>
      <c r="Y203" s="51">
        <f t="shared" si="50"/>
        <v>0</v>
      </c>
      <c r="Z203" s="51"/>
      <c r="AA203" s="51"/>
      <c r="AB203" s="51"/>
      <c r="AC203" s="51">
        <f t="shared" si="51"/>
        <v>0</v>
      </c>
      <c r="AD203" s="56"/>
      <c r="AE203" s="56"/>
      <c r="AF203" s="56"/>
      <c r="AG203" s="56"/>
      <c r="AH203" s="56"/>
      <c r="AI203" s="56"/>
      <c r="AJ203" s="56"/>
      <c r="AK203" s="56">
        <v>0</v>
      </c>
      <c r="AL203" s="51">
        <f t="shared" si="49"/>
        <v>0</v>
      </c>
      <c r="AM203" s="56">
        <f t="shared" si="45"/>
        <v>0</v>
      </c>
      <c r="AN203" s="51">
        <f t="shared" si="54"/>
        <v>0</v>
      </c>
      <c r="AO203" s="54" t="e">
        <f t="shared" si="47"/>
        <v>#DIV/0!</v>
      </c>
      <c r="AP203" s="51"/>
      <c r="AQ203" s="26">
        <f t="shared" si="55"/>
        <v>0</v>
      </c>
      <c r="AR203" s="37">
        <f t="shared" si="52"/>
        <v>0</v>
      </c>
      <c r="AT203" s="23">
        <f t="shared" si="53"/>
        <v>0</v>
      </c>
    </row>
    <row r="204" spans="1:46" s="18" customFormat="1" ht="18.75" customHeight="1" hidden="1">
      <c r="A204" s="51"/>
      <c r="B204" s="52" t="s">
        <v>322</v>
      </c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>
        <v>0</v>
      </c>
      <c r="O204" s="51"/>
      <c r="P204" s="51"/>
      <c r="Q204" s="51"/>
      <c r="R204" s="51"/>
      <c r="S204" s="51"/>
      <c r="T204" s="51"/>
      <c r="U204" s="51"/>
      <c r="V204" s="51"/>
      <c r="W204" s="51"/>
      <c r="X204" s="51">
        <f t="shared" si="48"/>
        <v>0</v>
      </c>
      <c r="Y204" s="51">
        <f t="shared" si="50"/>
        <v>0</v>
      </c>
      <c r="Z204" s="51"/>
      <c r="AA204" s="51"/>
      <c r="AB204" s="51"/>
      <c r="AC204" s="51">
        <f t="shared" si="51"/>
        <v>0</v>
      </c>
      <c r="AD204" s="56"/>
      <c r="AE204" s="56"/>
      <c r="AF204" s="56"/>
      <c r="AG204" s="56"/>
      <c r="AH204" s="56"/>
      <c r="AI204" s="56"/>
      <c r="AJ204" s="56"/>
      <c r="AK204" s="56">
        <v>0</v>
      </c>
      <c r="AL204" s="51">
        <f t="shared" si="49"/>
        <v>0</v>
      </c>
      <c r="AM204" s="56">
        <f t="shared" si="45"/>
        <v>0</v>
      </c>
      <c r="AN204" s="51">
        <f t="shared" si="54"/>
        <v>0</v>
      </c>
      <c r="AO204" s="54" t="e">
        <f t="shared" si="47"/>
        <v>#DIV/0!</v>
      </c>
      <c r="AP204" s="51"/>
      <c r="AQ204" s="26">
        <f t="shared" si="55"/>
        <v>0</v>
      </c>
      <c r="AR204" s="37">
        <f t="shared" si="52"/>
        <v>0</v>
      </c>
      <c r="AT204" s="23">
        <f t="shared" si="53"/>
        <v>0</v>
      </c>
    </row>
    <row r="205" spans="1:46" s="18" customFormat="1" ht="18.75" customHeight="1" hidden="1">
      <c r="A205" s="51"/>
      <c r="B205" s="52" t="s">
        <v>461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>
        <v>0</v>
      </c>
      <c r="O205" s="51"/>
      <c r="P205" s="51"/>
      <c r="Q205" s="51"/>
      <c r="R205" s="51"/>
      <c r="S205" s="51"/>
      <c r="T205" s="51"/>
      <c r="U205" s="51"/>
      <c r="V205" s="51"/>
      <c r="W205" s="51"/>
      <c r="X205" s="51">
        <f t="shared" si="48"/>
        <v>0</v>
      </c>
      <c r="Y205" s="51">
        <f t="shared" si="50"/>
        <v>0</v>
      </c>
      <c r="Z205" s="51"/>
      <c r="AA205" s="51"/>
      <c r="AB205" s="51"/>
      <c r="AC205" s="51">
        <f t="shared" si="51"/>
        <v>0</v>
      </c>
      <c r="AD205" s="56"/>
      <c r="AE205" s="56"/>
      <c r="AF205" s="56"/>
      <c r="AG205" s="56"/>
      <c r="AH205" s="56"/>
      <c r="AI205" s="56"/>
      <c r="AJ205" s="56"/>
      <c r="AK205" s="56">
        <v>0</v>
      </c>
      <c r="AL205" s="51">
        <f t="shared" si="49"/>
        <v>0</v>
      </c>
      <c r="AM205" s="56">
        <f t="shared" si="45"/>
        <v>0</v>
      </c>
      <c r="AN205" s="51">
        <f t="shared" si="54"/>
        <v>0</v>
      </c>
      <c r="AO205" s="54" t="e">
        <f t="shared" si="47"/>
        <v>#DIV/0!</v>
      </c>
      <c r="AP205" s="51"/>
      <c r="AQ205" s="26">
        <f t="shared" si="55"/>
        <v>0</v>
      </c>
      <c r="AR205" s="37">
        <f t="shared" si="52"/>
        <v>0</v>
      </c>
      <c r="AT205" s="23">
        <f t="shared" si="53"/>
        <v>0</v>
      </c>
    </row>
    <row r="206" spans="1:46" s="18" customFormat="1" ht="18.75" customHeight="1" hidden="1">
      <c r="A206" s="51"/>
      <c r="B206" s="52" t="s">
        <v>259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>
        <v>0</v>
      </c>
      <c r="O206" s="51"/>
      <c r="P206" s="51"/>
      <c r="Q206" s="51"/>
      <c r="R206" s="51"/>
      <c r="S206" s="51"/>
      <c r="T206" s="51"/>
      <c r="U206" s="51"/>
      <c r="V206" s="51"/>
      <c r="W206" s="51"/>
      <c r="X206" s="51">
        <f t="shared" si="48"/>
        <v>0</v>
      </c>
      <c r="Y206" s="51">
        <f t="shared" si="50"/>
        <v>0</v>
      </c>
      <c r="Z206" s="51"/>
      <c r="AA206" s="51"/>
      <c r="AB206" s="51"/>
      <c r="AC206" s="51">
        <f t="shared" si="51"/>
        <v>0</v>
      </c>
      <c r="AD206" s="56"/>
      <c r="AE206" s="56"/>
      <c r="AF206" s="56"/>
      <c r="AG206" s="56"/>
      <c r="AH206" s="56"/>
      <c r="AI206" s="56"/>
      <c r="AJ206" s="56"/>
      <c r="AK206" s="56">
        <v>0</v>
      </c>
      <c r="AL206" s="51">
        <f t="shared" si="49"/>
        <v>0</v>
      </c>
      <c r="AM206" s="56">
        <f t="shared" si="45"/>
        <v>0</v>
      </c>
      <c r="AN206" s="51">
        <f t="shared" si="54"/>
        <v>0</v>
      </c>
      <c r="AO206" s="54" t="e">
        <f t="shared" si="47"/>
        <v>#DIV/0!</v>
      </c>
      <c r="AP206" s="51"/>
      <c r="AQ206" s="26">
        <f t="shared" si="55"/>
        <v>0</v>
      </c>
      <c r="AR206" s="37">
        <f t="shared" si="52"/>
        <v>0</v>
      </c>
      <c r="AT206" s="23">
        <f t="shared" si="53"/>
        <v>0</v>
      </c>
    </row>
    <row r="207" spans="1:46" s="18" customFormat="1" ht="18.75" customHeight="1" hidden="1">
      <c r="A207" s="51"/>
      <c r="B207" s="52" t="s">
        <v>462</v>
      </c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>
        <v>0</v>
      </c>
      <c r="O207" s="51"/>
      <c r="P207" s="51"/>
      <c r="Q207" s="51"/>
      <c r="R207" s="51"/>
      <c r="S207" s="51"/>
      <c r="T207" s="51"/>
      <c r="U207" s="51"/>
      <c r="V207" s="51"/>
      <c r="W207" s="51"/>
      <c r="X207" s="51">
        <f t="shared" si="48"/>
        <v>0</v>
      </c>
      <c r="Y207" s="51">
        <f t="shared" si="50"/>
        <v>0</v>
      </c>
      <c r="Z207" s="51"/>
      <c r="AA207" s="51"/>
      <c r="AB207" s="51"/>
      <c r="AC207" s="51">
        <f t="shared" si="51"/>
        <v>0</v>
      </c>
      <c r="AD207" s="56"/>
      <c r="AE207" s="56"/>
      <c r="AF207" s="56"/>
      <c r="AG207" s="56"/>
      <c r="AH207" s="56"/>
      <c r="AI207" s="56"/>
      <c r="AJ207" s="56"/>
      <c r="AK207" s="56">
        <v>0</v>
      </c>
      <c r="AL207" s="51">
        <f t="shared" si="49"/>
        <v>0</v>
      </c>
      <c r="AM207" s="56">
        <f t="shared" si="45"/>
        <v>0</v>
      </c>
      <c r="AN207" s="51">
        <f t="shared" si="54"/>
        <v>0</v>
      </c>
      <c r="AO207" s="54" t="e">
        <f t="shared" si="47"/>
        <v>#DIV/0!</v>
      </c>
      <c r="AP207" s="51"/>
      <c r="AQ207" s="26">
        <f t="shared" si="55"/>
        <v>0</v>
      </c>
      <c r="AR207" s="37">
        <f t="shared" si="52"/>
        <v>0</v>
      </c>
      <c r="AT207" s="23">
        <f t="shared" si="53"/>
        <v>0</v>
      </c>
    </row>
    <row r="208" spans="1:46" s="18" customFormat="1" ht="18.75" customHeight="1" hidden="1">
      <c r="A208" s="51"/>
      <c r="B208" s="52" t="s">
        <v>261</v>
      </c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>
        <v>0</v>
      </c>
      <c r="O208" s="51"/>
      <c r="P208" s="51"/>
      <c r="Q208" s="51"/>
      <c r="R208" s="51"/>
      <c r="S208" s="51"/>
      <c r="T208" s="51"/>
      <c r="U208" s="51"/>
      <c r="V208" s="51"/>
      <c r="W208" s="51"/>
      <c r="X208" s="51">
        <f t="shared" si="48"/>
        <v>0</v>
      </c>
      <c r="Y208" s="51">
        <f t="shared" si="50"/>
        <v>0</v>
      </c>
      <c r="Z208" s="51"/>
      <c r="AA208" s="51"/>
      <c r="AB208" s="51"/>
      <c r="AC208" s="51">
        <f t="shared" si="51"/>
        <v>0</v>
      </c>
      <c r="AD208" s="56"/>
      <c r="AE208" s="56"/>
      <c r="AF208" s="56"/>
      <c r="AG208" s="56"/>
      <c r="AH208" s="56"/>
      <c r="AI208" s="56"/>
      <c r="AJ208" s="56"/>
      <c r="AK208" s="56">
        <v>0</v>
      </c>
      <c r="AL208" s="51">
        <f t="shared" si="49"/>
        <v>0</v>
      </c>
      <c r="AM208" s="56">
        <f t="shared" si="45"/>
        <v>0</v>
      </c>
      <c r="AN208" s="51">
        <f t="shared" si="54"/>
        <v>0</v>
      </c>
      <c r="AO208" s="54" t="e">
        <f t="shared" si="47"/>
        <v>#DIV/0!</v>
      </c>
      <c r="AP208" s="51"/>
      <c r="AQ208" s="26">
        <f t="shared" si="55"/>
        <v>0</v>
      </c>
      <c r="AR208" s="37">
        <f t="shared" si="52"/>
        <v>0</v>
      </c>
      <c r="AT208" s="23">
        <f t="shared" si="53"/>
        <v>0</v>
      </c>
    </row>
    <row r="209" spans="1:46" s="18" customFormat="1" ht="18.75" customHeight="1" hidden="1">
      <c r="A209" s="51"/>
      <c r="B209" s="52" t="s">
        <v>325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>
        <v>0</v>
      </c>
      <c r="O209" s="51"/>
      <c r="P209" s="51"/>
      <c r="Q209" s="51"/>
      <c r="R209" s="51"/>
      <c r="S209" s="51"/>
      <c r="T209" s="51"/>
      <c r="U209" s="51"/>
      <c r="V209" s="51"/>
      <c r="W209" s="51"/>
      <c r="X209" s="51">
        <f t="shared" si="48"/>
        <v>0</v>
      </c>
      <c r="Y209" s="51">
        <f t="shared" si="50"/>
        <v>0</v>
      </c>
      <c r="Z209" s="51"/>
      <c r="AA209" s="51"/>
      <c r="AB209" s="51"/>
      <c r="AC209" s="51">
        <f t="shared" si="51"/>
        <v>0</v>
      </c>
      <c r="AD209" s="56"/>
      <c r="AE209" s="56"/>
      <c r="AF209" s="56"/>
      <c r="AG209" s="56"/>
      <c r="AH209" s="56"/>
      <c r="AI209" s="56"/>
      <c r="AJ209" s="56"/>
      <c r="AK209" s="56">
        <v>0</v>
      </c>
      <c r="AL209" s="51">
        <f t="shared" si="49"/>
        <v>0</v>
      </c>
      <c r="AM209" s="56">
        <f t="shared" si="45"/>
        <v>0</v>
      </c>
      <c r="AN209" s="51">
        <f t="shared" si="54"/>
        <v>0</v>
      </c>
      <c r="AO209" s="54" t="e">
        <f t="shared" si="47"/>
        <v>#DIV/0!</v>
      </c>
      <c r="AP209" s="51"/>
      <c r="AQ209" s="26">
        <f t="shared" si="55"/>
        <v>0</v>
      </c>
      <c r="AR209" s="37">
        <f t="shared" si="52"/>
        <v>0</v>
      </c>
      <c r="AT209" s="23">
        <f t="shared" si="53"/>
        <v>0</v>
      </c>
    </row>
    <row r="210" spans="1:46" s="18" customFormat="1" ht="18.75" customHeight="1" hidden="1">
      <c r="A210" s="51"/>
      <c r="B210" s="52" t="s">
        <v>330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>
        <v>0</v>
      </c>
      <c r="O210" s="51"/>
      <c r="P210" s="51"/>
      <c r="Q210" s="51"/>
      <c r="R210" s="51"/>
      <c r="S210" s="51"/>
      <c r="T210" s="51"/>
      <c r="U210" s="51"/>
      <c r="V210" s="51"/>
      <c r="W210" s="51"/>
      <c r="X210" s="51">
        <f t="shared" si="48"/>
        <v>0</v>
      </c>
      <c r="Y210" s="51">
        <f t="shared" si="50"/>
        <v>0</v>
      </c>
      <c r="Z210" s="51"/>
      <c r="AA210" s="51"/>
      <c r="AB210" s="51"/>
      <c r="AC210" s="51">
        <f t="shared" si="51"/>
        <v>0</v>
      </c>
      <c r="AD210" s="56"/>
      <c r="AE210" s="56"/>
      <c r="AF210" s="56"/>
      <c r="AG210" s="56"/>
      <c r="AH210" s="56"/>
      <c r="AI210" s="56"/>
      <c r="AJ210" s="56"/>
      <c r="AK210" s="56">
        <v>0</v>
      </c>
      <c r="AL210" s="51">
        <f t="shared" si="49"/>
        <v>0</v>
      </c>
      <c r="AM210" s="56">
        <f t="shared" si="45"/>
        <v>0</v>
      </c>
      <c r="AN210" s="51">
        <f t="shared" si="54"/>
        <v>0</v>
      </c>
      <c r="AO210" s="54" t="e">
        <f t="shared" si="47"/>
        <v>#DIV/0!</v>
      </c>
      <c r="AP210" s="51"/>
      <c r="AQ210" s="26">
        <f t="shared" si="55"/>
        <v>0</v>
      </c>
      <c r="AR210" s="37">
        <f t="shared" si="52"/>
        <v>0</v>
      </c>
      <c r="AT210" s="23">
        <f t="shared" si="53"/>
        <v>0</v>
      </c>
    </row>
    <row r="211" spans="1:46" s="18" customFormat="1" ht="18.75" customHeight="1" hidden="1">
      <c r="A211" s="51"/>
      <c r="B211" s="52" t="s">
        <v>463</v>
      </c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>
        <v>0</v>
      </c>
      <c r="O211" s="51"/>
      <c r="P211" s="51"/>
      <c r="Q211" s="51"/>
      <c r="R211" s="51"/>
      <c r="S211" s="51"/>
      <c r="T211" s="51"/>
      <c r="U211" s="51"/>
      <c r="V211" s="51"/>
      <c r="W211" s="51"/>
      <c r="X211" s="51">
        <f t="shared" si="48"/>
        <v>0</v>
      </c>
      <c r="Y211" s="51">
        <f t="shared" si="50"/>
        <v>0</v>
      </c>
      <c r="Z211" s="51"/>
      <c r="AA211" s="51"/>
      <c r="AB211" s="51"/>
      <c r="AC211" s="51">
        <f t="shared" si="51"/>
        <v>0</v>
      </c>
      <c r="AD211" s="56"/>
      <c r="AE211" s="56"/>
      <c r="AF211" s="56"/>
      <c r="AG211" s="56"/>
      <c r="AH211" s="56"/>
      <c r="AI211" s="56"/>
      <c r="AJ211" s="56"/>
      <c r="AK211" s="56">
        <v>0</v>
      </c>
      <c r="AL211" s="51">
        <f t="shared" si="49"/>
        <v>0</v>
      </c>
      <c r="AM211" s="56">
        <f t="shared" si="45"/>
        <v>0</v>
      </c>
      <c r="AN211" s="51">
        <f t="shared" si="54"/>
        <v>0</v>
      </c>
      <c r="AO211" s="54" t="e">
        <f t="shared" si="47"/>
        <v>#DIV/0!</v>
      </c>
      <c r="AP211" s="51"/>
      <c r="AQ211" s="26">
        <f t="shared" si="55"/>
        <v>0</v>
      </c>
      <c r="AR211" s="37">
        <f t="shared" si="52"/>
        <v>0</v>
      </c>
      <c r="AT211" s="23">
        <f t="shared" si="53"/>
        <v>0</v>
      </c>
    </row>
    <row r="212" spans="1:46" s="18" customFormat="1" ht="18.75" customHeight="1" hidden="1">
      <c r="A212" s="51"/>
      <c r="B212" s="52" t="s">
        <v>94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>
        <v>0</v>
      </c>
      <c r="O212" s="51"/>
      <c r="P212" s="51"/>
      <c r="Q212" s="51"/>
      <c r="R212" s="51"/>
      <c r="S212" s="51"/>
      <c r="T212" s="51"/>
      <c r="U212" s="51"/>
      <c r="V212" s="51"/>
      <c r="W212" s="51"/>
      <c r="X212" s="51">
        <f t="shared" si="48"/>
        <v>0</v>
      </c>
      <c r="Y212" s="51">
        <f t="shared" si="50"/>
        <v>0</v>
      </c>
      <c r="Z212" s="51"/>
      <c r="AA212" s="51"/>
      <c r="AB212" s="51"/>
      <c r="AC212" s="51">
        <f t="shared" si="51"/>
        <v>0</v>
      </c>
      <c r="AD212" s="56"/>
      <c r="AE212" s="56"/>
      <c r="AF212" s="56"/>
      <c r="AG212" s="56"/>
      <c r="AH212" s="56"/>
      <c r="AI212" s="56"/>
      <c r="AJ212" s="56"/>
      <c r="AK212" s="56">
        <v>0</v>
      </c>
      <c r="AL212" s="51">
        <f t="shared" si="49"/>
        <v>0</v>
      </c>
      <c r="AM212" s="56">
        <f t="shared" si="45"/>
        <v>0</v>
      </c>
      <c r="AN212" s="51">
        <f t="shared" si="54"/>
        <v>0</v>
      </c>
      <c r="AO212" s="54" t="e">
        <f t="shared" si="47"/>
        <v>#DIV/0!</v>
      </c>
      <c r="AP212" s="51"/>
      <c r="AQ212" s="26">
        <f t="shared" si="55"/>
        <v>0</v>
      </c>
      <c r="AR212" s="37">
        <f t="shared" si="52"/>
        <v>0</v>
      </c>
      <c r="AT212" s="23">
        <f t="shared" si="53"/>
        <v>0</v>
      </c>
    </row>
    <row r="213" spans="1:46" s="18" customFormat="1" ht="18.75" customHeight="1" hidden="1">
      <c r="A213" s="51"/>
      <c r="B213" s="52" t="s">
        <v>165</v>
      </c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>
        <v>0</v>
      </c>
      <c r="O213" s="51"/>
      <c r="P213" s="51"/>
      <c r="Q213" s="51"/>
      <c r="R213" s="51"/>
      <c r="S213" s="51"/>
      <c r="T213" s="51"/>
      <c r="U213" s="51"/>
      <c r="V213" s="51"/>
      <c r="W213" s="51"/>
      <c r="X213" s="51">
        <f t="shared" si="48"/>
        <v>0</v>
      </c>
      <c r="Y213" s="51">
        <f t="shared" si="50"/>
        <v>0</v>
      </c>
      <c r="Z213" s="51"/>
      <c r="AA213" s="51"/>
      <c r="AB213" s="51"/>
      <c r="AC213" s="51">
        <f t="shared" si="51"/>
        <v>0</v>
      </c>
      <c r="AD213" s="56"/>
      <c r="AE213" s="56"/>
      <c r="AF213" s="56"/>
      <c r="AG213" s="56"/>
      <c r="AH213" s="56"/>
      <c r="AI213" s="56"/>
      <c r="AJ213" s="56"/>
      <c r="AK213" s="56">
        <v>0</v>
      </c>
      <c r="AL213" s="51">
        <f t="shared" si="49"/>
        <v>0</v>
      </c>
      <c r="AM213" s="56">
        <f t="shared" si="45"/>
        <v>0</v>
      </c>
      <c r="AN213" s="51">
        <f t="shared" si="54"/>
        <v>0</v>
      </c>
      <c r="AO213" s="54" t="e">
        <f t="shared" si="47"/>
        <v>#DIV/0!</v>
      </c>
      <c r="AP213" s="51"/>
      <c r="AQ213" s="26">
        <f t="shared" si="55"/>
        <v>0</v>
      </c>
      <c r="AR213" s="37">
        <f t="shared" si="52"/>
        <v>0</v>
      </c>
      <c r="AT213" s="23">
        <f t="shared" si="53"/>
        <v>0</v>
      </c>
    </row>
    <row r="214" spans="1:46" s="18" customFormat="1" ht="18.75" customHeight="1" hidden="1">
      <c r="A214" s="51"/>
      <c r="B214" s="52" t="s">
        <v>445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>
        <v>0</v>
      </c>
      <c r="O214" s="51"/>
      <c r="P214" s="51"/>
      <c r="Q214" s="51"/>
      <c r="R214" s="51"/>
      <c r="S214" s="51"/>
      <c r="T214" s="51"/>
      <c r="U214" s="51"/>
      <c r="V214" s="51"/>
      <c r="W214" s="51"/>
      <c r="X214" s="51">
        <f t="shared" si="48"/>
        <v>0</v>
      </c>
      <c r="Y214" s="51">
        <f t="shared" si="50"/>
        <v>0</v>
      </c>
      <c r="Z214" s="51"/>
      <c r="AA214" s="51"/>
      <c r="AB214" s="51"/>
      <c r="AC214" s="51">
        <f t="shared" si="51"/>
        <v>0</v>
      </c>
      <c r="AD214" s="56"/>
      <c r="AE214" s="56"/>
      <c r="AF214" s="56"/>
      <c r="AG214" s="56"/>
      <c r="AH214" s="56"/>
      <c r="AI214" s="56"/>
      <c r="AJ214" s="56"/>
      <c r="AK214" s="56">
        <v>0</v>
      </c>
      <c r="AL214" s="51">
        <f t="shared" si="49"/>
        <v>0</v>
      </c>
      <c r="AM214" s="56">
        <f t="shared" si="45"/>
        <v>0</v>
      </c>
      <c r="AN214" s="51">
        <f t="shared" si="54"/>
        <v>0</v>
      </c>
      <c r="AO214" s="54" t="e">
        <f t="shared" si="47"/>
        <v>#DIV/0!</v>
      </c>
      <c r="AP214" s="51"/>
      <c r="AQ214" s="26">
        <f t="shared" si="55"/>
        <v>0</v>
      </c>
      <c r="AR214" s="37">
        <f t="shared" si="52"/>
        <v>0</v>
      </c>
      <c r="AT214" s="23">
        <f t="shared" si="53"/>
        <v>0</v>
      </c>
    </row>
    <row r="215" spans="1:46" s="18" customFormat="1" ht="18.75" customHeight="1" hidden="1">
      <c r="A215" s="51"/>
      <c r="B215" s="52" t="s">
        <v>446</v>
      </c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>
        <v>0</v>
      </c>
      <c r="O215" s="51"/>
      <c r="P215" s="51"/>
      <c r="Q215" s="51"/>
      <c r="R215" s="51"/>
      <c r="S215" s="51"/>
      <c r="T215" s="51"/>
      <c r="U215" s="51"/>
      <c r="V215" s="51"/>
      <c r="W215" s="51"/>
      <c r="X215" s="51">
        <f t="shared" si="48"/>
        <v>0</v>
      </c>
      <c r="Y215" s="51">
        <f t="shared" si="50"/>
        <v>0</v>
      </c>
      <c r="Z215" s="51"/>
      <c r="AA215" s="51"/>
      <c r="AB215" s="51"/>
      <c r="AC215" s="51">
        <f t="shared" si="51"/>
        <v>0</v>
      </c>
      <c r="AD215" s="56"/>
      <c r="AE215" s="56"/>
      <c r="AF215" s="56"/>
      <c r="AG215" s="56"/>
      <c r="AH215" s="56"/>
      <c r="AI215" s="56"/>
      <c r="AJ215" s="56"/>
      <c r="AK215" s="56">
        <v>0</v>
      </c>
      <c r="AL215" s="51">
        <f t="shared" si="49"/>
        <v>0</v>
      </c>
      <c r="AM215" s="56">
        <f t="shared" si="45"/>
        <v>0</v>
      </c>
      <c r="AN215" s="51">
        <f t="shared" si="54"/>
        <v>0</v>
      </c>
      <c r="AO215" s="54" t="e">
        <f t="shared" si="47"/>
        <v>#DIV/0!</v>
      </c>
      <c r="AP215" s="51"/>
      <c r="AQ215" s="26">
        <f t="shared" si="55"/>
        <v>0</v>
      </c>
      <c r="AR215" s="37">
        <f t="shared" si="52"/>
        <v>0</v>
      </c>
      <c r="AT215" s="23">
        <f t="shared" si="53"/>
        <v>0</v>
      </c>
    </row>
    <row r="216" spans="1:46" s="18" customFormat="1" ht="18.75" customHeight="1" hidden="1">
      <c r="A216" s="51"/>
      <c r="B216" s="52" t="s">
        <v>447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>
        <v>0</v>
      </c>
      <c r="O216" s="51"/>
      <c r="P216" s="51"/>
      <c r="Q216" s="51"/>
      <c r="R216" s="51"/>
      <c r="S216" s="51"/>
      <c r="T216" s="51"/>
      <c r="U216" s="51"/>
      <c r="V216" s="51"/>
      <c r="W216" s="51"/>
      <c r="X216" s="51">
        <f t="shared" si="48"/>
        <v>0</v>
      </c>
      <c r="Y216" s="51">
        <f t="shared" si="50"/>
        <v>0</v>
      </c>
      <c r="Z216" s="51"/>
      <c r="AA216" s="51"/>
      <c r="AB216" s="51"/>
      <c r="AC216" s="51">
        <f t="shared" si="51"/>
        <v>0</v>
      </c>
      <c r="AD216" s="56"/>
      <c r="AE216" s="56"/>
      <c r="AF216" s="56"/>
      <c r="AG216" s="56"/>
      <c r="AH216" s="56"/>
      <c r="AI216" s="56"/>
      <c r="AJ216" s="56"/>
      <c r="AK216" s="56">
        <v>0</v>
      </c>
      <c r="AL216" s="51">
        <f t="shared" si="49"/>
        <v>0</v>
      </c>
      <c r="AM216" s="56">
        <f t="shared" si="45"/>
        <v>0</v>
      </c>
      <c r="AN216" s="51">
        <f t="shared" si="54"/>
        <v>0</v>
      </c>
      <c r="AO216" s="54" t="e">
        <f t="shared" si="47"/>
        <v>#DIV/0!</v>
      </c>
      <c r="AP216" s="51"/>
      <c r="AQ216" s="26">
        <f t="shared" si="55"/>
        <v>0</v>
      </c>
      <c r="AR216" s="37">
        <f t="shared" si="52"/>
        <v>0</v>
      </c>
      <c r="AT216" s="23">
        <f t="shared" si="53"/>
        <v>0</v>
      </c>
    </row>
    <row r="217" spans="1:46" s="18" customFormat="1" ht="18.75" customHeight="1" hidden="1">
      <c r="A217" s="51"/>
      <c r="B217" s="52" t="s">
        <v>448</v>
      </c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>
        <v>0</v>
      </c>
      <c r="O217" s="51"/>
      <c r="P217" s="51"/>
      <c r="Q217" s="51"/>
      <c r="R217" s="51"/>
      <c r="S217" s="51"/>
      <c r="T217" s="51"/>
      <c r="U217" s="51"/>
      <c r="V217" s="51"/>
      <c r="W217" s="51"/>
      <c r="X217" s="51">
        <f t="shared" si="48"/>
        <v>0</v>
      </c>
      <c r="Y217" s="51">
        <f t="shared" si="50"/>
        <v>0</v>
      </c>
      <c r="Z217" s="51"/>
      <c r="AA217" s="51"/>
      <c r="AB217" s="51"/>
      <c r="AC217" s="51">
        <f t="shared" si="51"/>
        <v>0</v>
      </c>
      <c r="AD217" s="56"/>
      <c r="AE217" s="56"/>
      <c r="AF217" s="56"/>
      <c r="AG217" s="56"/>
      <c r="AH217" s="56"/>
      <c r="AI217" s="56"/>
      <c r="AJ217" s="56"/>
      <c r="AK217" s="56">
        <v>0</v>
      </c>
      <c r="AL217" s="51">
        <f t="shared" si="49"/>
        <v>0</v>
      </c>
      <c r="AM217" s="56">
        <f t="shared" si="45"/>
        <v>0</v>
      </c>
      <c r="AN217" s="51">
        <f t="shared" si="54"/>
        <v>0</v>
      </c>
      <c r="AO217" s="54" t="e">
        <f t="shared" si="47"/>
        <v>#DIV/0!</v>
      </c>
      <c r="AP217" s="51"/>
      <c r="AQ217" s="26">
        <f t="shared" si="55"/>
        <v>0</v>
      </c>
      <c r="AR217" s="37">
        <f t="shared" si="52"/>
        <v>0</v>
      </c>
      <c r="AT217" s="23">
        <f t="shared" si="53"/>
        <v>0</v>
      </c>
    </row>
    <row r="218" spans="1:46" s="18" customFormat="1" ht="18.75" customHeight="1" hidden="1">
      <c r="A218" s="51"/>
      <c r="B218" s="52" t="s">
        <v>449</v>
      </c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>
        <v>0</v>
      </c>
      <c r="O218" s="51"/>
      <c r="P218" s="51"/>
      <c r="Q218" s="51"/>
      <c r="R218" s="51"/>
      <c r="S218" s="51"/>
      <c r="T218" s="51"/>
      <c r="U218" s="51"/>
      <c r="V218" s="51"/>
      <c r="W218" s="51"/>
      <c r="X218" s="51">
        <f t="shared" si="48"/>
        <v>0</v>
      </c>
      <c r="Y218" s="51">
        <f t="shared" si="50"/>
        <v>0</v>
      </c>
      <c r="Z218" s="51"/>
      <c r="AA218" s="51"/>
      <c r="AB218" s="51"/>
      <c r="AC218" s="51">
        <f t="shared" si="51"/>
        <v>0</v>
      </c>
      <c r="AD218" s="56"/>
      <c r="AE218" s="56"/>
      <c r="AF218" s="56"/>
      <c r="AG218" s="56"/>
      <c r="AH218" s="56"/>
      <c r="AI218" s="56"/>
      <c r="AJ218" s="56"/>
      <c r="AK218" s="56">
        <v>0</v>
      </c>
      <c r="AL218" s="51">
        <f t="shared" si="49"/>
        <v>0</v>
      </c>
      <c r="AM218" s="56">
        <f t="shared" si="45"/>
        <v>0</v>
      </c>
      <c r="AN218" s="51">
        <f t="shared" si="54"/>
        <v>0</v>
      </c>
      <c r="AO218" s="54" t="e">
        <f t="shared" si="47"/>
        <v>#DIV/0!</v>
      </c>
      <c r="AP218" s="51"/>
      <c r="AQ218" s="26">
        <f t="shared" si="55"/>
        <v>0</v>
      </c>
      <c r="AR218" s="37">
        <f t="shared" si="52"/>
        <v>0</v>
      </c>
      <c r="AT218" s="23">
        <f t="shared" si="53"/>
        <v>0</v>
      </c>
    </row>
    <row r="219" spans="1:46" s="18" customFormat="1" ht="18.75" customHeight="1" hidden="1">
      <c r="A219" s="51"/>
      <c r="B219" s="52" t="s">
        <v>450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>
        <v>0</v>
      </c>
      <c r="O219" s="51"/>
      <c r="P219" s="51"/>
      <c r="Q219" s="51"/>
      <c r="R219" s="51"/>
      <c r="S219" s="51"/>
      <c r="T219" s="51"/>
      <c r="U219" s="51"/>
      <c r="V219" s="51"/>
      <c r="W219" s="51"/>
      <c r="X219" s="51">
        <f t="shared" si="48"/>
        <v>0</v>
      </c>
      <c r="Y219" s="51">
        <f t="shared" si="50"/>
        <v>0</v>
      </c>
      <c r="Z219" s="51"/>
      <c r="AA219" s="51"/>
      <c r="AB219" s="51"/>
      <c r="AC219" s="51">
        <f t="shared" si="51"/>
        <v>0</v>
      </c>
      <c r="AD219" s="56"/>
      <c r="AE219" s="56"/>
      <c r="AF219" s="56"/>
      <c r="AG219" s="56"/>
      <c r="AH219" s="56"/>
      <c r="AI219" s="56"/>
      <c r="AJ219" s="56"/>
      <c r="AK219" s="56">
        <v>0</v>
      </c>
      <c r="AL219" s="51">
        <f t="shared" si="49"/>
        <v>0</v>
      </c>
      <c r="AM219" s="56">
        <f t="shared" si="45"/>
        <v>0</v>
      </c>
      <c r="AN219" s="51">
        <f t="shared" si="54"/>
        <v>0</v>
      </c>
      <c r="AO219" s="54" t="e">
        <f t="shared" si="47"/>
        <v>#DIV/0!</v>
      </c>
      <c r="AP219" s="51"/>
      <c r="AQ219" s="26">
        <f t="shared" si="55"/>
        <v>0</v>
      </c>
      <c r="AR219" s="37">
        <f t="shared" si="52"/>
        <v>0</v>
      </c>
      <c r="AT219" s="23">
        <f t="shared" si="53"/>
        <v>0</v>
      </c>
    </row>
    <row r="220" spans="1:46" s="18" customFormat="1" ht="18.75" customHeight="1" hidden="1">
      <c r="A220" s="51"/>
      <c r="B220" s="52" t="s">
        <v>262</v>
      </c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>
        <v>0</v>
      </c>
      <c r="O220" s="51"/>
      <c r="P220" s="51"/>
      <c r="Q220" s="51"/>
      <c r="R220" s="51"/>
      <c r="S220" s="51"/>
      <c r="T220" s="51"/>
      <c r="U220" s="51"/>
      <c r="V220" s="51"/>
      <c r="W220" s="51"/>
      <c r="X220" s="51">
        <f t="shared" si="48"/>
        <v>0</v>
      </c>
      <c r="Y220" s="51">
        <f t="shared" si="50"/>
        <v>0</v>
      </c>
      <c r="Z220" s="51"/>
      <c r="AA220" s="51"/>
      <c r="AB220" s="51"/>
      <c r="AC220" s="51">
        <f t="shared" si="51"/>
        <v>0</v>
      </c>
      <c r="AD220" s="56"/>
      <c r="AE220" s="56"/>
      <c r="AF220" s="56"/>
      <c r="AG220" s="56"/>
      <c r="AH220" s="56"/>
      <c r="AI220" s="56"/>
      <c r="AJ220" s="56"/>
      <c r="AK220" s="56">
        <v>0</v>
      </c>
      <c r="AL220" s="51">
        <f t="shared" si="49"/>
        <v>0</v>
      </c>
      <c r="AM220" s="56">
        <f t="shared" si="45"/>
        <v>0</v>
      </c>
      <c r="AN220" s="51">
        <f t="shared" si="54"/>
        <v>0</v>
      </c>
      <c r="AO220" s="54" t="e">
        <f t="shared" si="47"/>
        <v>#DIV/0!</v>
      </c>
      <c r="AP220" s="51"/>
      <c r="AQ220" s="26">
        <f t="shared" si="55"/>
        <v>0</v>
      </c>
      <c r="AR220" s="37">
        <f t="shared" si="52"/>
        <v>0</v>
      </c>
      <c r="AT220" s="23">
        <f t="shared" si="53"/>
        <v>0</v>
      </c>
    </row>
    <row r="221" spans="1:46" s="18" customFormat="1" ht="18.75" customHeight="1" hidden="1">
      <c r="A221" s="51"/>
      <c r="B221" s="52" t="s">
        <v>451</v>
      </c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>
        <v>0</v>
      </c>
      <c r="O221" s="51"/>
      <c r="P221" s="51"/>
      <c r="Q221" s="51"/>
      <c r="R221" s="51"/>
      <c r="S221" s="51"/>
      <c r="T221" s="51"/>
      <c r="U221" s="51"/>
      <c r="V221" s="51"/>
      <c r="W221" s="51"/>
      <c r="X221" s="51">
        <f t="shared" si="48"/>
        <v>0</v>
      </c>
      <c r="Y221" s="51">
        <f t="shared" si="50"/>
        <v>0</v>
      </c>
      <c r="Z221" s="51"/>
      <c r="AA221" s="51"/>
      <c r="AB221" s="51"/>
      <c r="AC221" s="51">
        <f t="shared" si="51"/>
        <v>0</v>
      </c>
      <c r="AD221" s="56"/>
      <c r="AE221" s="56"/>
      <c r="AF221" s="56"/>
      <c r="AG221" s="56"/>
      <c r="AH221" s="56"/>
      <c r="AI221" s="56"/>
      <c r="AJ221" s="56"/>
      <c r="AK221" s="56">
        <v>0</v>
      </c>
      <c r="AL221" s="51">
        <f t="shared" si="49"/>
        <v>0</v>
      </c>
      <c r="AM221" s="56">
        <f t="shared" si="45"/>
        <v>0</v>
      </c>
      <c r="AN221" s="51">
        <f t="shared" si="54"/>
        <v>0</v>
      </c>
      <c r="AO221" s="54" t="e">
        <f t="shared" si="47"/>
        <v>#DIV/0!</v>
      </c>
      <c r="AP221" s="51"/>
      <c r="AQ221" s="26">
        <f t="shared" si="55"/>
        <v>0</v>
      </c>
      <c r="AR221" s="37">
        <f t="shared" si="52"/>
        <v>0</v>
      </c>
      <c r="AT221" s="23">
        <f t="shared" si="53"/>
        <v>0</v>
      </c>
    </row>
    <row r="222" spans="1:46" s="18" customFormat="1" ht="18.75" customHeight="1" hidden="1">
      <c r="A222" s="51"/>
      <c r="B222" s="52" t="s">
        <v>269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>
        <v>0</v>
      </c>
      <c r="O222" s="51"/>
      <c r="P222" s="51"/>
      <c r="Q222" s="51"/>
      <c r="R222" s="51"/>
      <c r="S222" s="51"/>
      <c r="T222" s="51"/>
      <c r="U222" s="51"/>
      <c r="V222" s="51"/>
      <c r="W222" s="51"/>
      <c r="X222" s="51">
        <f t="shared" si="48"/>
        <v>0</v>
      </c>
      <c r="Y222" s="51">
        <f t="shared" si="50"/>
        <v>0</v>
      </c>
      <c r="Z222" s="51"/>
      <c r="AA222" s="51"/>
      <c r="AB222" s="51"/>
      <c r="AC222" s="51">
        <f t="shared" si="51"/>
        <v>0</v>
      </c>
      <c r="AD222" s="56"/>
      <c r="AE222" s="56"/>
      <c r="AF222" s="56"/>
      <c r="AG222" s="56"/>
      <c r="AH222" s="56"/>
      <c r="AI222" s="56"/>
      <c r="AJ222" s="56"/>
      <c r="AK222" s="56">
        <v>0</v>
      </c>
      <c r="AL222" s="51">
        <f t="shared" si="49"/>
        <v>0</v>
      </c>
      <c r="AM222" s="56">
        <f t="shared" si="45"/>
        <v>0</v>
      </c>
      <c r="AN222" s="51">
        <f t="shared" si="54"/>
        <v>0</v>
      </c>
      <c r="AO222" s="54" t="e">
        <f t="shared" si="47"/>
        <v>#DIV/0!</v>
      </c>
      <c r="AP222" s="51"/>
      <c r="AQ222" s="26">
        <f t="shared" si="55"/>
        <v>0</v>
      </c>
      <c r="AR222" s="37">
        <f t="shared" si="52"/>
        <v>0</v>
      </c>
      <c r="AT222" s="23">
        <f t="shared" si="53"/>
        <v>0</v>
      </c>
    </row>
    <row r="223" spans="1:46" s="18" customFormat="1" ht="18.75" customHeight="1" hidden="1">
      <c r="A223" s="51"/>
      <c r="B223" s="52" t="s">
        <v>452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>
        <v>0</v>
      </c>
      <c r="O223" s="51"/>
      <c r="P223" s="51"/>
      <c r="Q223" s="51"/>
      <c r="R223" s="51"/>
      <c r="S223" s="51"/>
      <c r="T223" s="51"/>
      <c r="U223" s="51"/>
      <c r="V223" s="51"/>
      <c r="W223" s="51"/>
      <c r="X223" s="51">
        <f t="shared" si="48"/>
        <v>0</v>
      </c>
      <c r="Y223" s="51">
        <f t="shared" si="50"/>
        <v>0</v>
      </c>
      <c r="Z223" s="51"/>
      <c r="AA223" s="51"/>
      <c r="AB223" s="51"/>
      <c r="AC223" s="51">
        <f t="shared" si="51"/>
        <v>0</v>
      </c>
      <c r="AD223" s="56"/>
      <c r="AE223" s="56"/>
      <c r="AF223" s="56"/>
      <c r="AG223" s="56"/>
      <c r="AH223" s="56"/>
      <c r="AI223" s="56"/>
      <c r="AJ223" s="56"/>
      <c r="AK223" s="56">
        <v>0</v>
      </c>
      <c r="AL223" s="51">
        <f t="shared" si="49"/>
        <v>0</v>
      </c>
      <c r="AM223" s="56">
        <f t="shared" si="45"/>
        <v>0</v>
      </c>
      <c r="AN223" s="51">
        <f t="shared" si="54"/>
        <v>0</v>
      </c>
      <c r="AO223" s="54" t="e">
        <f t="shared" si="47"/>
        <v>#DIV/0!</v>
      </c>
      <c r="AP223" s="51"/>
      <c r="AQ223" s="26">
        <f t="shared" si="55"/>
        <v>0</v>
      </c>
      <c r="AR223" s="37">
        <f t="shared" si="52"/>
        <v>0</v>
      </c>
      <c r="AT223" s="23">
        <f t="shared" si="53"/>
        <v>0</v>
      </c>
    </row>
    <row r="224" spans="1:46" s="18" customFormat="1" ht="18.75" customHeight="1" hidden="1">
      <c r="A224" s="51"/>
      <c r="B224" s="52" t="s">
        <v>453</v>
      </c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>
        <v>0</v>
      </c>
      <c r="O224" s="51"/>
      <c r="P224" s="51"/>
      <c r="Q224" s="51"/>
      <c r="R224" s="51"/>
      <c r="S224" s="51"/>
      <c r="T224" s="51"/>
      <c r="U224" s="51"/>
      <c r="V224" s="51"/>
      <c r="W224" s="51"/>
      <c r="X224" s="51">
        <f t="shared" si="48"/>
        <v>0</v>
      </c>
      <c r="Y224" s="51">
        <f t="shared" si="50"/>
        <v>0</v>
      </c>
      <c r="Z224" s="51"/>
      <c r="AA224" s="51"/>
      <c r="AB224" s="51"/>
      <c r="AC224" s="51">
        <f t="shared" si="51"/>
        <v>0</v>
      </c>
      <c r="AD224" s="56"/>
      <c r="AE224" s="56"/>
      <c r="AF224" s="56"/>
      <c r="AG224" s="56"/>
      <c r="AH224" s="56"/>
      <c r="AI224" s="56"/>
      <c r="AJ224" s="56"/>
      <c r="AK224" s="56">
        <v>0</v>
      </c>
      <c r="AL224" s="51">
        <f t="shared" si="49"/>
        <v>0</v>
      </c>
      <c r="AM224" s="56">
        <f t="shared" si="45"/>
        <v>0</v>
      </c>
      <c r="AN224" s="51">
        <f t="shared" si="54"/>
        <v>0</v>
      </c>
      <c r="AO224" s="54" t="e">
        <f t="shared" si="47"/>
        <v>#DIV/0!</v>
      </c>
      <c r="AP224" s="51"/>
      <c r="AQ224" s="26">
        <f t="shared" si="55"/>
        <v>0</v>
      </c>
      <c r="AR224" s="37">
        <f t="shared" si="52"/>
        <v>0</v>
      </c>
      <c r="AT224" s="23">
        <f t="shared" si="53"/>
        <v>0</v>
      </c>
    </row>
    <row r="225" spans="1:46" s="18" customFormat="1" ht="18.75" customHeight="1" hidden="1">
      <c r="A225" s="51"/>
      <c r="B225" s="52" t="s">
        <v>422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>
        <v>0</v>
      </c>
      <c r="O225" s="51"/>
      <c r="P225" s="51"/>
      <c r="Q225" s="51"/>
      <c r="R225" s="51"/>
      <c r="S225" s="51"/>
      <c r="T225" s="51"/>
      <c r="U225" s="51"/>
      <c r="V225" s="51"/>
      <c r="W225" s="51"/>
      <c r="X225" s="51">
        <f t="shared" si="48"/>
        <v>0</v>
      </c>
      <c r="Y225" s="51">
        <f t="shared" si="50"/>
        <v>0</v>
      </c>
      <c r="Z225" s="51"/>
      <c r="AA225" s="51"/>
      <c r="AB225" s="51"/>
      <c r="AC225" s="51">
        <f t="shared" si="51"/>
        <v>0</v>
      </c>
      <c r="AD225" s="56"/>
      <c r="AE225" s="56"/>
      <c r="AF225" s="56"/>
      <c r="AG225" s="56"/>
      <c r="AH225" s="56"/>
      <c r="AI225" s="56"/>
      <c r="AJ225" s="56"/>
      <c r="AK225" s="56">
        <v>0</v>
      </c>
      <c r="AL225" s="51">
        <f t="shared" si="49"/>
        <v>0</v>
      </c>
      <c r="AM225" s="56">
        <f t="shared" si="45"/>
        <v>0</v>
      </c>
      <c r="AN225" s="51">
        <f t="shared" si="54"/>
        <v>0</v>
      </c>
      <c r="AO225" s="54" t="e">
        <f t="shared" si="47"/>
        <v>#DIV/0!</v>
      </c>
      <c r="AP225" s="51"/>
      <c r="AQ225" s="26">
        <f t="shared" si="55"/>
        <v>0</v>
      </c>
      <c r="AR225" s="37">
        <f t="shared" si="52"/>
        <v>0</v>
      </c>
      <c r="AT225" s="23">
        <f t="shared" si="53"/>
        <v>0</v>
      </c>
    </row>
    <row r="226" spans="1:46" s="18" customFormat="1" ht="18.75" customHeight="1" hidden="1">
      <c r="A226" s="51"/>
      <c r="B226" s="52" t="s">
        <v>454</v>
      </c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>
        <v>0</v>
      </c>
      <c r="O226" s="51"/>
      <c r="P226" s="51"/>
      <c r="Q226" s="51"/>
      <c r="R226" s="51"/>
      <c r="S226" s="51"/>
      <c r="T226" s="51"/>
      <c r="U226" s="51"/>
      <c r="V226" s="51"/>
      <c r="W226" s="51"/>
      <c r="X226" s="51">
        <f t="shared" si="48"/>
        <v>0</v>
      </c>
      <c r="Y226" s="51">
        <f t="shared" si="50"/>
        <v>0</v>
      </c>
      <c r="Z226" s="51"/>
      <c r="AA226" s="51"/>
      <c r="AB226" s="51"/>
      <c r="AC226" s="51">
        <f t="shared" si="51"/>
        <v>0</v>
      </c>
      <c r="AD226" s="56"/>
      <c r="AE226" s="56"/>
      <c r="AF226" s="56"/>
      <c r="AG226" s="56"/>
      <c r="AH226" s="56"/>
      <c r="AI226" s="56"/>
      <c r="AJ226" s="56"/>
      <c r="AK226" s="56">
        <v>0</v>
      </c>
      <c r="AL226" s="51">
        <f t="shared" si="49"/>
        <v>0</v>
      </c>
      <c r="AM226" s="56">
        <f t="shared" si="45"/>
        <v>0</v>
      </c>
      <c r="AN226" s="51">
        <f t="shared" si="54"/>
        <v>0</v>
      </c>
      <c r="AO226" s="54" t="e">
        <f t="shared" si="47"/>
        <v>#DIV/0!</v>
      </c>
      <c r="AP226" s="51"/>
      <c r="AQ226" s="26">
        <f t="shared" si="55"/>
        <v>0</v>
      </c>
      <c r="AR226" s="37">
        <f t="shared" si="52"/>
        <v>0</v>
      </c>
      <c r="AT226" s="23">
        <f t="shared" si="53"/>
        <v>0</v>
      </c>
    </row>
    <row r="227" spans="1:46" s="18" customFormat="1" ht="18.75" customHeight="1" hidden="1">
      <c r="A227" s="51"/>
      <c r="B227" s="52" t="s">
        <v>455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>
        <v>0</v>
      </c>
      <c r="O227" s="51"/>
      <c r="P227" s="51"/>
      <c r="Q227" s="51"/>
      <c r="R227" s="51"/>
      <c r="S227" s="51"/>
      <c r="T227" s="51"/>
      <c r="U227" s="51"/>
      <c r="V227" s="51"/>
      <c r="W227" s="51"/>
      <c r="X227" s="51">
        <f t="shared" si="48"/>
        <v>0</v>
      </c>
      <c r="Y227" s="51">
        <f t="shared" si="50"/>
        <v>0</v>
      </c>
      <c r="Z227" s="51"/>
      <c r="AA227" s="51"/>
      <c r="AB227" s="51"/>
      <c r="AC227" s="51">
        <f t="shared" si="51"/>
        <v>0</v>
      </c>
      <c r="AD227" s="56"/>
      <c r="AE227" s="56"/>
      <c r="AF227" s="56"/>
      <c r="AG227" s="56"/>
      <c r="AH227" s="56"/>
      <c r="AI227" s="56"/>
      <c r="AJ227" s="56"/>
      <c r="AK227" s="56">
        <v>0</v>
      </c>
      <c r="AL227" s="51">
        <f t="shared" si="49"/>
        <v>0</v>
      </c>
      <c r="AM227" s="56">
        <f t="shared" si="45"/>
        <v>0</v>
      </c>
      <c r="AN227" s="51">
        <f t="shared" si="54"/>
        <v>0</v>
      </c>
      <c r="AO227" s="54" t="e">
        <f t="shared" si="47"/>
        <v>#DIV/0!</v>
      </c>
      <c r="AP227" s="51"/>
      <c r="AQ227" s="26">
        <f t="shared" si="55"/>
        <v>0</v>
      </c>
      <c r="AR227" s="37">
        <f t="shared" si="52"/>
        <v>0</v>
      </c>
      <c r="AT227" s="23">
        <f t="shared" si="53"/>
        <v>0</v>
      </c>
    </row>
    <row r="228" spans="1:46" s="33" customFormat="1" ht="35.25" customHeight="1">
      <c r="A228" s="51">
        <v>6</v>
      </c>
      <c r="B228" s="52" t="str">
        <f>B229</f>
        <v>UBND huyện Đăk Glei</v>
      </c>
      <c r="C228" s="51">
        <f>C229</f>
        <v>0</v>
      </c>
      <c r="D228" s="51">
        <v>1029</v>
      </c>
      <c r="E228" s="53">
        <v>17</v>
      </c>
      <c r="F228" s="53"/>
      <c r="G228" s="53"/>
      <c r="H228" s="51">
        <v>1029</v>
      </c>
      <c r="I228" s="53">
        <v>17</v>
      </c>
      <c r="J228" s="53"/>
      <c r="K228" s="51">
        <f>39+46+806</f>
        <v>891</v>
      </c>
      <c r="L228" s="51">
        <f>L229+L55</f>
        <v>0</v>
      </c>
      <c r="M228" s="51">
        <f>M229+M55</f>
        <v>954</v>
      </c>
      <c r="N228" s="51">
        <v>22</v>
      </c>
      <c r="O228" s="54">
        <f>N228/M228*100</f>
        <v>2.3060796645702304</v>
      </c>
      <c r="P228" s="51">
        <v>958</v>
      </c>
      <c r="Q228" s="51">
        <f aca="true" t="shared" si="56" ref="Q228:AF228">Q229+Q55</f>
        <v>0</v>
      </c>
      <c r="R228" s="51">
        <v>958</v>
      </c>
      <c r="S228" s="51">
        <f t="shared" si="56"/>
        <v>0</v>
      </c>
      <c r="T228" s="51">
        <f>39+46+806</f>
        <v>891</v>
      </c>
      <c r="U228" s="51">
        <f t="shared" si="56"/>
        <v>0</v>
      </c>
      <c r="V228" s="51">
        <v>891</v>
      </c>
      <c r="W228" s="51">
        <f t="shared" si="56"/>
        <v>0</v>
      </c>
      <c r="X228" s="51">
        <f t="shared" si="48"/>
        <v>67</v>
      </c>
      <c r="Y228" s="51">
        <f>Z228+AA228+AB228</f>
        <v>3</v>
      </c>
      <c r="Z228" s="51">
        <v>0</v>
      </c>
      <c r="AA228" s="51">
        <v>2</v>
      </c>
      <c r="AB228" s="51">
        <f t="shared" si="56"/>
        <v>1</v>
      </c>
      <c r="AC228" s="51">
        <f t="shared" si="56"/>
        <v>14</v>
      </c>
      <c r="AD228" s="51">
        <f t="shared" si="56"/>
        <v>2</v>
      </c>
      <c r="AE228" s="51">
        <f t="shared" si="56"/>
        <v>4</v>
      </c>
      <c r="AF228" s="51">
        <f t="shared" si="56"/>
        <v>8</v>
      </c>
      <c r="AG228" s="51">
        <v>5</v>
      </c>
      <c r="AH228" s="55">
        <v>0</v>
      </c>
      <c r="AI228" s="51">
        <v>2</v>
      </c>
      <c r="AJ228" s="51">
        <v>3</v>
      </c>
      <c r="AK228" s="56">
        <v>13</v>
      </c>
      <c r="AL228" s="51">
        <f t="shared" si="49"/>
        <v>950.6939203354298</v>
      </c>
      <c r="AM228" s="56">
        <f t="shared" si="45"/>
        <v>7.30607966457023</v>
      </c>
      <c r="AN228" s="51">
        <f t="shared" si="54"/>
        <v>29.30607966457023</v>
      </c>
      <c r="AO228" s="54">
        <f t="shared" si="47"/>
        <v>3.071916107397299</v>
      </c>
      <c r="AP228" s="51"/>
      <c r="AQ228" s="26">
        <f t="shared" si="55"/>
        <v>59.693920335429766</v>
      </c>
      <c r="AR228" s="37">
        <f t="shared" si="52"/>
        <v>59.693920335429766</v>
      </c>
      <c r="AT228" s="23">
        <f t="shared" si="53"/>
        <v>0</v>
      </c>
    </row>
    <row r="229" spans="1:46" s="19" customFormat="1" ht="18.75" customHeight="1" hidden="1">
      <c r="A229" s="51">
        <v>6</v>
      </c>
      <c r="B229" s="52" t="s">
        <v>130</v>
      </c>
      <c r="C229" s="51"/>
      <c r="D229" s="51">
        <v>942</v>
      </c>
      <c r="E229" s="51"/>
      <c r="F229" s="51"/>
      <c r="G229" s="51"/>
      <c r="H229" s="51">
        <v>942</v>
      </c>
      <c r="I229" s="51"/>
      <c r="J229" s="51"/>
      <c r="K229" s="51">
        <f>38+852</f>
        <v>890</v>
      </c>
      <c r="L229" s="51"/>
      <c r="M229" s="51">
        <v>942</v>
      </c>
      <c r="N229" s="51">
        <v>8</v>
      </c>
      <c r="O229" s="51"/>
      <c r="P229" s="51">
        <v>942</v>
      </c>
      <c r="Q229" s="51"/>
      <c r="R229" s="51">
        <v>942</v>
      </c>
      <c r="S229" s="51"/>
      <c r="T229" s="51">
        <f>38+852</f>
        <v>890</v>
      </c>
      <c r="U229" s="51"/>
      <c r="V229" s="51">
        <v>890</v>
      </c>
      <c r="W229" s="51"/>
      <c r="X229" s="51">
        <f t="shared" si="48"/>
        <v>52</v>
      </c>
      <c r="Y229" s="51">
        <f t="shared" si="50"/>
        <v>2</v>
      </c>
      <c r="Z229" s="57" t="s">
        <v>537</v>
      </c>
      <c r="AA229" s="57">
        <v>2</v>
      </c>
      <c r="AB229" s="57" t="s">
        <v>537</v>
      </c>
      <c r="AC229" s="51">
        <f t="shared" si="51"/>
        <v>14</v>
      </c>
      <c r="AD229" s="56">
        <v>2</v>
      </c>
      <c r="AE229" s="57">
        <v>4</v>
      </c>
      <c r="AF229" s="57">
        <v>8</v>
      </c>
      <c r="AG229" s="57"/>
      <c r="AH229" s="57"/>
      <c r="AI229" s="57"/>
      <c r="AJ229" s="57"/>
      <c r="AK229" s="56">
        <v>0</v>
      </c>
      <c r="AL229" s="51">
        <f t="shared" si="49"/>
        <v>942</v>
      </c>
      <c r="AM229" s="56">
        <f t="shared" si="45"/>
        <v>0</v>
      </c>
      <c r="AN229" s="51">
        <f t="shared" si="54"/>
        <v>8</v>
      </c>
      <c r="AO229" s="54">
        <f t="shared" si="47"/>
        <v>0.8492569002123143</v>
      </c>
      <c r="AP229" s="51"/>
      <c r="AQ229" s="26">
        <f t="shared" si="55"/>
        <v>52</v>
      </c>
      <c r="AR229" s="37">
        <f t="shared" si="52"/>
        <v>52</v>
      </c>
      <c r="AT229" s="23">
        <f t="shared" si="53"/>
        <v>0</v>
      </c>
    </row>
    <row r="230" spans="1:46" s="18" customFormat="1" ht="18.75" customHeight="1" hidden="1">
      <c r="A230" s="51"/>
      <c r="B230" s="52" t="s">
        <v>94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>
        <v>0</v>
      </c>
      <c r="O230" s="51"/>
      <c r="P230" s="51"/>
      <c r="Q230" s="51"/>
      <c r="R230" s="51"/>
      <c r="S230" s="51"/>
      <c r="T230" s="51"/>
      <c r="U230" s="51"/>
      <c r="V230" s="51"/>
      <c r="W230" s="51"/>
      <c r="X230" s="51">
        <f t="shared" si="48"/>
        <v>0</v>
      </c>
      <c r="Y230" s="51">
        <f t="shared" si="50"/>
        <v>0</v>
      </c>
      <c r="Z230" s="67"/>
      <c r="AA230" s="67"/>
      <c r="AB230" s="67"/>
      <c r="AC230" s="51">
        <f t="shared" si="51"/>
        <v>0</v>
      </c>
      <c r="AD230" s="56"/>
      <c r="AE230" s="56"/>
      <c r="AF230" s="56"/>
      <c r="AG230" s="56"/>
      <c r="AH230" s="56"/>
      <c r="AI230" s="56"/>
      <c r="AJ230" s="56"/>
      <c r="AK230" s="56">
        <v>0</v>
      </c>
      <c r="AL230" s="51">
        <f t="shared" si="49"/>
        <v>0</v>
      </c>
      <c r="AM230" s="56">
        <f t="shared" si="45"/>
        <v>0</v>
      </c>
      <c r="AN230" s="51">
        <f t="shared" si="54"/>
        <v>0</v>
      </c>
      <c r="AO230" s="54" t="e">
        <f t="shared" si="47"/>
        <v>#DIV/0!</v>
      </c>
      <c r="AP230" s="51"/>
      <c r="AQ230" s="26">
        <f t="shared" si="55"/>
        <v>0</v>
      </c>
      <c r="AR230" s="37">
        <f t="shared" si="52"/>
        <v>0</v>
      </c>
      <c r="AT230" s="23">
        <f t="shared" si="53"/>
        <v>0</v>
      </c>
    </row>
    <row r="231" spans="1:46" s="18" customFormat="1" ht="18.75" customHeight="1" hidden="1">
      <c r="A231" s="51"/>
      <c r="B231" s="52" t="s">
        <v>490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>
        <v>0</v>
      </c>
      <c r="O231" s="51"/>
      <c r="P231" s="51"/>
      <c r="Q231" s="51"/>
      <c r="R231" s="51"/>
      <c r="S231" s="51"/>
      <c r="T231" s="51"/>
      <c r="U231" s="51"/>
      <c r="V231" s="51"/>
      <c r="W231" s="51"/>
      <c r="X231" s="51">
        <f t="shared" si="48"/>
        <v>0</v>
      </c>
      <c r="Y231" s="51">
        <f t="shared" si="50"/>
        <v>0</v>
      </c>
      <c r="Z231" s="51"/>
      <c r="AA231" s="51"/>
      <c r="AB231" s="51"/>
      <c r="AC231" s="51">
        <f t="shared" si="51"/>
        <v>0</v>
      </c>
      <c r="AD231" s="56"/>
      <c r="AE231" s="56"/>
      <c r="AF231" s="56"/>
      <c r="AG231" s="56"/>
      <c r="AH231" s="56"/>
      <c r="AI231" s="56"/>
      <c r="AJ231" s="56"/>
      <c r="AK231" s="56">
        <v>0</v>
      </c>
      <c r="AL231" s="51">
        <f t="shared" si="49"/>
        <v>0</v>
      </c>
      <c r="AM231" s="56">
        <f t="shared" si="45"/>
        <v>0</v>
      </c>
      <c r="AN231" s="51">
        <f t="shared" si="54"/>
        <v>0</v>
      </c>
      <c r="AO231" s="54" t="e">
        <f t="shared" si="47"/>
        <v>#DIV/0!</v>
      </c>
      <c r="AP231" s="51"/>
      <c r="AQ231" s="26">
        <f t="shared" si="55"/>
        <v>0</v>
      </c>
      <c r="AR231" s="37">
        <f t="shared" si="52"/>
        <v>0</v>
      </c>
      <c r="AT231" s="23">
        <f t="shared" si="53"/>
        <v>0</v>
      </c>
    </row>
    <row r="232" spans="1:46" s="18" customFormat="1" ht="18.75" customHeight="1" hidden="1">
      <c r="A232" s="51"/>
      <c r="B232" s="52" t="s">
        <v>491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>
        <v>0</v>
      </c>
      <c r="O232" s="51"/>
      <c r="P232" s="51"/>
      <c r="Q232" s="51"/>
      <c r="R232" s="51"/>
      <c r="S232" s="51"/>
      <c r="T232" s="51"/>
      <c r="U232" s="51"/>
      <c r="V232" s="51"/>
      <c r="W232" s="51"/>
      <c r="X232" s="51">
        <f t="shared" si="48"/>
        <v>0</v>
      </c>
      <c r="Y232" s="51">
        <f t="shared" si="50"/>
        <v>0</v>
      </c>
      <c r="Z232" s="51"/>
      <c r="AA232" s="51"/>
      <c r="AB232" s="51"/>
      <c r="AC232" s="51">
        <f t="shared" si="51"/>
        <v>0</v>
      </c>
      <c r="AD232" s="56"/>
      <c r="AE232" s="56"/>
      <c r="AF232" s="56"/>
      <c r="AG232" s="56"/>
      <c r="AH232" s="56"/>
      <c r="AI232" s="56"/>
      <c r="AJ232" s="56"/>
      <c r="AK232" s="56">
        <v>0</v>
      </c>
      <c r="AL232" s="51">
        <f t="shared" si="49"/>
        <v>0</v>
      </c>
      <c r="AM232" s="56">
        <f t="shared" si="45"/>
        <v>0</v>
      </c>
      <c r="AN232" s="51">
        <f t="shared" si="54"/>
        <v>0</v>
      </c>
      <c r="AO232" s="54" t="e">
        <f t="shared" si="47"/>
        <v>#DIV/0!</v>
      </c>
      <c r="AP232" s="51"/>
      <c r="AQ232" s="26">
        <f t="shared" si="55"/>
        <v>0</v>
      </c>
      <c r="AR232" s="37">
        <f t="shared" si="52"/>
        <v>0</v>
      </c>
      <c r="AT232" s="23">
        <f t="shared" si="53"/>
        <v>0</v>
      </c>
    </row>
    <row r="233" spans="1:46" s="18" customFormat="1" ht="18.75" customHeight="1" hidden="1">
      <c r="A233" s="51"/>
      <c r="B233" s="52" t="s">
        <v>492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>
        <v>0</v>
      </c>
      <c r="O233" s="51"/>
      <c r="P233" s="51"/>
      <c r="Q233" s="51"/>
      <c r="R233" s="51"/>
      <c r="S233" s="51"/>
      <c r="T233" s="51"/>
      <c r="U233" s="51"/>
      <c r="V233" s="51"/>
      <c r="W233" s="51"/>
      <c r="X233" s="51">
        <f t="shared" si="48"/>
        <v>0</v>
      </c>
      <c r="Y233" s="51">
        <f t="shared" si="50"/>
        <v>0</v>
      </c>
      <c r="Z233" s="51"/>
      <c r="AA233" s="51"/>
      <c r="AB233" s="51"/>
      <c r="AC233" s="51">
        <f t="shared" si="51"/>
        <v>0</v>
      </c>
      <c r="AD233" s="56"/>
      <c r="AE233" s="56"/>
      <c r="AF233" s="56"/>
      <c r="AG233" s="56"/>
      <c r="AH233" s="56"/>
      <c r="AI233" s="56"/>
      <c r="AJ233" s="56"/>
      <c r="AK233" s="56">
        <v>0</v>
      </c>
      <c r="AL233" s="51">
        <f t="shared" si="49"/>
        <v>0</v>
      </c>
      <c r="AM233" s="56">
        <f aca="true" t="shared" si="57" ref="AM233:AM296">O233+AG233</f>
        <v>0</v>
      </c>
      <c r="AN233" s="51">
        <f t="shared" si="54"/>
        <v>0</v>
      </c>
      <c r="AO233" s="54" t="e">
        <f t="shared" si="47"/>
        <v>#DIV/0!</v>
      </c>
      <c r="AP233" s="51"/>
      <c r="AQ233" s="26">
        <f t="shared" si="55"/>
        <v>0</v>
      </c>
      <c r="AR233" s="37">
        <f t="shared" si="52"/>
        <v>0</v>
      </c>
      <c r="AT233" s="23">
        <f t="shared" si="53"/>
        <v>0</v>
      </c>
    </row>
    <row r="234" spans="1:46" s="18" customFormat="1" ht="18.75" customHeight="1" hidden="1">
      <c r="A234" s="51"/>
      <c r="B234" s="52" t="s">
        <v>493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>
        <v>0</v>
      </c>
      <c r="O234" s="51"/>
      <c r="P234" s="51"/>
      <c r="Q234" s="51"/>
      <c r="R234" s="51"/>
      <c r="S234" s="51"/>
      <c r="T234" s="51"/>
      <c r="U234" s="51"/>
      <c r="V234" s="51"/>
      <c r="W234" s="51"/>
      <c r="X234" s="51">
        <f t="shared" si="48"/>
        <v>0</v>
      </c>
      <c r="Y234" s="51">
        <f t="shared" si="50"/>
        <v>0</v>
      </c>
      <c r="Z234" s="51"/>
      <c r="AA234" s="51"/>
      <c r="AB234" s="51"/>
      <c r="AC234" s="51">
        <f t="shared" si="51"/>
        <v>0</v>
      </c>
      <c r="AD234" s="56"/>
      <c r="AE234" s="56"/>
      <c r="AF234" s="56"/>
      <c r="AG234" s="56"/>
      <c r="AH234" s="56"/>
      <c r="AI234" s="56"/>
      <c r="AJ234" s="56"/>
      <c r="AK234" s="56">
        <v>0</v>
      </c>
      <c r="AL234" s="51">
        <f t="shared" si="49"/>
        <v>0</v>
      </c>
      <c r="AM234" s="56">
        <f t="shared" si="57"/>
        <v>0</v>
      </c>
      <c r="AN234" s="51">
        <f t="shared" si="54"/>
        <v>0</v>
      </c>
      <c r="AO234" s="54" t="e">
        <f t="shared" si="47"/>
        <v>#DIV/0!</v>
      </c>
      <c r="AP234" s="51"/>
      <c r="AQ234" s="26">
        <f t="shared" si="55"/>
        <v>0</v>
      </c>
      <c r="AR234" s="37">
        <f t="shared" si="52"/>
        <v>0</v>
      </c>
      <c r="AT234" s="23">
        <f t="shared" si="53"/>
        <v>0</v>
      </c>
    </row>
    <row r="235" spans="1:46" s="18" customFormat="1" ht="18.75" customHeight="1" hidden="1">
      <c r="A235" s="51"/>
      <c r="B235" s="52" t="s">
        <v>494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>
        <v>0</v>
      </c>
      <c r="O235" s="51"/>
      <c r="P235" s="51"/>
      <c r="Q235" s="51"/>
      <c r="R235" s="51"/>
      <c r="S235" s="51"/>
      <c r="T235" s="51"/>
      <c r="U235" s="51"/>
      <c r="V235" s="51"/>
      <c r="W235" s="51"/>
      <c r="X235" s="51">
        <f t="shared" si="48"/>
        <v>0</v>
      </c>
      <c r="Y235" s="51">
        <f t="shared" si="50"/>
        <v>0</v>
      </c>
      <c r="Z235" s="51"/>
      <c r="AA235" s="51"/>
      <c r="AB235" s="51"/>
      <c r="AC235" s="51">
        <f t="shared" si="51"/>
        <v>0</v>
      </c>
      <c r="AD235" s="56"/>
      <c r="AE235" s="56"/>
      <c r="AF235" s="56"/>
      <c r="AG235" s="56"/>
      <c r="AH235" s="56"/>
      <c r="AI235" s="56"/>
      <c r="AJ235" s="56"/>
      <c r="AK235" s="56">
        <v>0</v>
      </c>
      <c r="AL235" s="51">
        <f t="shared" si="49"/>
        <v>0</v>
      </c>
      <c r="AM235" s="56">
        <f t="shared" si="57"/>
        <v>0</v>
      </c>
      <c r="AN235" s="51">
        <f t="shared" si="54"/>
        <v>0</v>
      </c>
      <c r="AO235" s="54" t="e">
        <f t="shared" si="47"/>
        <v>#DIV/0!</v>
      </c>
      <c r="AP235" s="51"/>
      <c r="AQ235" s="26">
        <f t="shared" si="55"/>
        <v>0</v>
      </c>
      <c r="AR235" s="37">
        <f t="shared" si="52"/>
        <v>0</v>
      </c>
      <c r="AT235" s="23">
        <f t="shared" si="53"/>
        <v>0</v>
      </c>
    </row>
    <row r="236" spans="1:46" s="18" customFormat="1" ht="18.75" customHeight="1" hidden="1">
      <c r="A236" s="51"/>
      <c r="B236" s="52" t="s">
        <v>495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>
        <v>0</v>
      </c>
      <c r="O236" s="51"/>
      <c r="P236" s="51"/>
      <c r="Q236" s="51"/>
      <c r="R236" s="51"/>
      <c r="S236" s="51"/>
      <c r="T236" s="51"/>
      <c r="U236" s="51"/>
      <c r="V236" s="51"/>
      <c r="W236" s="51"/>
      <c r="X236" s="51">
        <f t="shared" si="48"/>
        <v>0</v>
      </c>
      <c r="Y236" s="51">
        <f t="shared" si="50"/>
        <v>0</v>
      </c>
      <c r="Z236" s="51"/>
      <c r="AA236" s="51"/>
      <c r="AB236" s="51"/>
      <c r="AC236" s="51">
        <f t="shared" si="51"/>
        <v>0</v>
      </c>
      <c r="AD236" s="56"/>
      <c r="AE236" s="56"/>
      <c r="AF236" s="56"/>
      <c r="AG236" s="56"/>
      <c r="AH236" s="56"/>
      <c r="AI236" s="56"/>
      <c r="AJ236" s="56"/>
      <c r="AK236" s="56">
        <v>0</v>
      </c>
      <c r="AL236" s="51">
        <f t="shared" si="49"/>
        <v>0</v>
      </c>
      <c r="AM236" s="56">
        <f t="shared" si="57"/>
        <v>0</v>
      </c>
      <c r="AN236" s="51">
        <f t="shared" si="54"/>
        <v>0</v>
      </c>
      <c r="AO236" s="54" t="e">
        <f t="shared" si="47"/>
        <v>#DIV/0!</v>
      </c>
      <c r="AP236" s="51"/>
      <c r="AQ236" s="26">
        <f t="shared" si="55"/>
        <v>0</v>
      </c>
      <c r="AR236" s="37">
        <f t="shared" si="52"/>
        <v>0</v>
      </c>
      <c r="AT236" s="23">
        <f t="shared" si="53"/>
        <v>0</v>
      </c>
    </row>
    <row r="237" spans="1:46" s="18" customFormat="1" ht="18.75" customHeight="1" hidden="1">
      <c r="A237" s="51"/>
      <c r="B237" s="52" t="s">
        <v>496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>
        <v>0</v>
      </c>
      <c r="O237" s="51"/>
      <c r="P237" s="51"/>
      <c r="Q237" s="51"/>
      <c r="R237" s="51"/>
      <c r="S237" s="51"/>
      <c r="T237" s="51"/>
      <c r="U237" s="51"/>
      <c r="V237" s="51"/>
      <c r="W237" s="51"/>
      <c r="X237" s="51">
        <f t="shared" si="48"/>
        <v>0</v>
      </c>
      <c r="Y237" s="51">
        <f t="shared" si="50"/>
        <v>0</v>
      </c>
      <c r="Z237" s="51"/>
      <c r="AA237" s="51"/>
      <c r="AB237" s="51"/>
      <c r="AC237" s="51">
        <f t="shared" si="51"/>
        <v>0</v>
      </c>
      <c r="AD237" s="56"/>
      <c r="AE237" s="56"/>
      <c r="AF237" s="56"/>
      <c r="AG237" s="56"/>
      <c r="AH237" s="56"/>
      <c r="AI237" s="56"/>
      <c r="AJ237" s="56"/>
      <c r="AK237" s="56">
        <v>0</v>
      </c>
      <c r="AL237" s="51">
        <f t="shared" si="49"/>
        <v>0</v>
      </c>
      <c r="AM237" s="56">
        <f t="shared" si="57"/>
        <v>0</v>
      </c>
      <c r="AN237" s="51">
        <f t="shared" si="54"/>
        <v>0</v>
      </c>
      <c r="AO237" s="54" t="e">
        <f t="shared" si="47"/>
        <v>#DIV/0!</v>
      </c>
      <c r="AP237" s="51"/>
      <c r="AQ237" s="26">
        <f t="shared" si="55"/>
        <v>0</v>
      </c>
      <c r="AR237" s="37">
        <f t="shared" si="52"/>
        <v>0</v>
      </c>
      <c r="AT237" s="23">
        <f t="shared" si="53"/>
        <v>0</v>
      </c>
    </row>
    <row r="238" spans="1:46" s="18" customFormat="1" ht="18.75" customHeight="1" hidden="1">
      <c r="A238" s="51"/>
      <c r="B238" s="52" t="s">
        <v>497</v>
      </c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>
        <v>0</v>
      </c>
      <c r="O238" s="51"/>
      <c r="P238" s="51"/>
      <c r="Q238" s="51"/>
      <c r="R238" s="51"/>
      <c r="S238" s="51"/>
      <c r="T238" s="51"/>
      <c r="U238" s="51"/>
      <c r="V238" s="51"/>
      <c r="W238" s="51"/>
      <c r="X238" s="51">
        <f t="shared" si="48"/>
        <v>0</v>
      </c>
      <c r="Y238" s="51">
        <f t="shared" si="50"/>
        <v>0</v>
      </c>
      <c r="Z238" s="51"/>
      <c r="AA238" s="51"/>
      <c r="AB238" s="51"/>
      <c r="AC238" s="51">
        <f t="shared" si="51"/>
        <v>0</v>
      </c>
      <c r="AD238" s="56"/>
      <c r="AE238" s="56"/>
      <c r="AF238" s="56"/>
      <c r="AG238" s="56"/>
      <c r="AH238" s="56"/>
      <c r="AI238" s="56"/>
      <c r="AJ238" s="56"/>
      <c r="AK238" s="56">
        <v>0</v>
      </c>
      <c r="AL238" s="51">
        <f t="shared" si="49"/>
        <v>0</v>
      </c>
      <c r="AM238" s="56">
        <f t="shared" si="57"/>
        <v>0</v>
      </c>
      <c r="AN238" s="51">
        <f t="shared" si="54"/>
        <v>0</v>
      </c>
      <c r="AO238" s="54" t="e">
        <f t="shared" si="47"/>
        <v>#DIV/0!</v>
      </c>
      <c r="AP238" s="51"/>
      <c r="AQ238" s="26">
        <f t="shared" si="55"/>
        <v>0</v>
      </c>
      <c r="AR238" s="37">
        <f t="shared" si="52"/>
        <v>0</v>
      </c>
      <c r="AT238" s="23">
        <f t="shared" si="53"/>
        <v>0</v>
      </c>
    </row>
    <row r="239" spans="1:46" s="18" customFormat="1" ht="18.75" customHeight="1" hidden="1">
      <c r="A239" s="51"/>
      <c r="B239" s="52" t="s">
        <v>498</v>
      </c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>
        <v>0</v>
      </c>
      <c r="O239" s="51"/>
      <c r="P239" s="51"/>
      <c r="Q239" s="51"/>
      <c r="R239" s="51"/>
      <c r="S239" s="51"/>
      <c r="T239" s="51"/>
      <c r="U239" s="51"/>
      <c r="V239" s="51"/>
      <c r="W239" s="51"/>
      <c r="X239" s="51">
        <f t="shared" si="48"/>
        <v>0</v>
      </c>
      <c r="Y239" s="51">
        <f t="shared" si="50"/>
        <v>0</v>
      </c>
      <c r="Z239" s="51"/>
      <c r="AA239" s="51"/>
      <c r="AB239" s="51"/>
      <c r="AC239" s="51">
        <f t="shared" si="51"/>
        <v>0</v>
      </c>
      <c r="AD239" s="56"/>
      <c r="AE239" s="56"/>
      <c r="AF239" s="56"/>
      <c r="AG239" s="56"/>
      <c r="AH239" s="56"/>
      <c r="AI239" s="56"/>
      <c r="AJ239" s="56"/>
      <c r="AK239" s="56">
        <v>0</v>
      </c>
      <c r="AL239" s="51">
        <f t="shared" si="49"/>
        <v>0</v>
      </c>
      <c r="AM239" s="56">
        <f t="shared" si="57"/>
        <v>0</v>
      </c>
      <c r="AN239" s="51">
        <f t="shared" si="54"/>
        <v>0</v>
      </c>
      <c r="AO239" s="54" t="e">
        <f t="shared" si="47"/>
        <v>#DIV/0!</v>
      </c>
      <c r="AP239" s="51"/>
      <c r="AQ239" s="26">
        <f t="shared" si="55"/>
        <v>0</v>
      </c>
      <c r="AR239" s="37">
        <f t="shared" si="52"/>
        <v>0</v>
      </c>
      <c r="AT239" s="23">
        <f t="shared" si="53"/>
        <v>0</v>
      </c>
    </row>
    <row r="240" spans="1:46" s="18" customFormat="1" ht="18.75" customHeight="1" hidden="1">
      <c r="A240" s="51"/>
      <c r="B240" s="52" t="s">
        <v>499</v>
      </c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>
        <v>0</v>
      </c>
      <c r="O240" s="51"/>
      <c r="P240" s="51"/>
      <c r="Q240" s="51"/>
      <c r="R240" s="51"/>
      <c r="S240" s="51"/>
      <c r="T240" s="51"/>
      <c r="U240" s="51"/>
      <c r="V240" s="51"/>
      <c r="W240" s="51"/>
      <c r="X240" s="51">
        <f t="shared" si="48"/>
        <v>0</v>
      </c>
      <c r="Y240" s="51">
        <f t="shared" si="50"/>
        <v>0</v>
      </c>
      <c r="Z240" s="51"/>
      <c r="AA240" s="51"/>
      <c r="AB240" s="51"/>
      <c r="AC240" s="51">
        <f t="shared" si="51"/>
        <v>0</v>
      </c>
      <c r="AD240" s="56"/>
      <c r="AE240" s="56"/>
      <c r="AF240" s="56"/>
      <c r="AG240" s="56"/>
      <c r="AH240" s="56"/>
      <c r="AI240" s="56"/>
      <c r="AJ240" s="56"/>
      <c r="AK240" s="56">
        <v>0</v>
      </c>
      <c r="AL240" s="51">
        <f t="shared" si="49"/>
        <v>0</v>
      </c>
      <c r="AM240" s="56">
        <f t="shared" si="57"/>
        <v>0</v>
      </c>
      <c r="AN240" s="51">
        <f t="shared" si="54"/>
        <v>0</v>
      </c>
      <c r="AO240" s="54" t="e">
        <f t="shared" si="47"/>
        <v>#DIV/0!</v>
      </c>
      <c r="AP240" s="51"/>
      <c r="AQ240" s="26">
        <f t="shared" si="55"/>
        <v>0</v>
      </c>
      <c r="AR240" s="37">
        <f t="shared" si="52"/>
        <v>0</v>
      </c>
      <c r="AT240" s="23">
        <f t="shared" si="53"/>
        <v>0</v>
      </c>
    </row>
    <row r="241" spans="1:46" s="18" customFormat="1" ht="18.75" customHeight="1" hidden="1">
      <c r="A241" s="51"/>
      <c r="B241" s="52" t="s">
        <v>500</v>
      </c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>
        <v>0</v>
      </c>
      <c r="O241" s="51"/>
      <c r="P241" s="51"/>
      <c r="Q241" s="51"/>
      <c r="R241" s="51"/>
      <c r="S241" s="51"/>
      <c r="T241" s="51"/>
      <c r="U241" s="51"/>
      <c r="V241" s="51"/>
      <c r="W241" s="51"/>
      <c r="X241" s="51">
        <f t="shared" si="48"/>
        <v>0</v>
      </c>
      <c r="Y241" s="51">
        <f t="shared" si="50"/>
        <v>0</v>
      </c>
      <c r="Z241" s="51"/>
      <c r="AA241" s="51"/>
      <c r="AB241" s="51"/>
      <c r="AC241" s="51">
        <f t="shared" si="51"/>
        <v>0</v>
      </c>
      <c r="AD241" s="56"/>
      <c r="AE241" s="56"/>
      <c r="AF241" s="56"/>
      <c r="AG241" s="56"/>
      <c r="AH241" s="56"/>
      <c r="AI241" s="56"/>
      <c r="AJ241" s="56"/>
      <c r="AK241" s="56">
        <v>0</v>
      </c>
      <c r="AL241" s="51">
        <f t="shared" si="49"/>
        <v>0</v>
      </c>
      <c r="AM241" s="56">
        <f t="shared" si="57"/>
        <v>0</v>
      </c>
      <c r="AN241" s="51">
        <f t="shared" si="54"/>
        <v>0</v>
      </c>
      <c r="AO241" s="54" t="e">
        <f t="shared" si="47"/>
        <v>#DIV/0!</v>
      </c>
      <c r="AP241" s="51"/>
      <c r="AQ241" s="26">
        <f t="shared" si="55"/>
        <v>0</v>
      </c>
      <c r="AR241" s="37">
        <f t="shared" si="52"/>
        <v>0</v>
      </c>
      <c r="AT241" s="23">
        <f t="shared" si="53"/>
        <v>0</v>
      </c>
    </row>
    <row r="242" spans="1:46" s="18" customFormat="1" ht="18.75" customHeight="1" hidden="1">
      <c r="A242" s="51"/>
      <c r="B242" s="52" t="s">
        <v>501</v>
      </c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>
        <v>0</v>
      </c>
      <c r="O242" s="51"/>
      <c r="P242" s="51"/>
      <c r="Q242" s="51"/>
      <c r="R242" s="51"/>
      <c r="S242" s="51"/>
      <c r="T242" s="51"/>
      <c r="U242" s="51"/>
      <c r="V242" s="51"/>
      <c r="W242" s="51"/>
      <c r="X242" s="51">
        <f t="shared" si="48"/>
        <v>0</v>
      </c>
      <c r="Y242" s="51">
        <f t="shared" si="50"/>
        <v>0</v>
      </c>
      <c r="Z242" s="51"/>
      <c r="AA242" s="51"/>
      <c r="AB242" s="51"/>
      <c r="AC242" s="51">
        <f t="shared" si="51"/>
        <v>0</v>
      </c>
      <c r="AD242" s="56"/>
      <c r="AE242" s="56"/>
      <c r="AF242" s="56"/>
      <c r="AG242" s="56"/>
      <c r="AH242" s="56"/>
      <c r="AI242" s="56"/>
      <c r="AJ242" s="56"/>
      <c r="AK242" s="56">
        <v>0</v>
      </c>
      <c r="AL242" s="51">
        <f t="shared" si="49"/>
        <v>0</v>
      </c>
      <c r="AM242" s="56">
        <f t="shared" si="57"/>
        <v>0</v>
      </c>
      <c r="AN242" s="51">
        <f t="shared" si="54"/>
        <v>0</v>
      </c>
      <c r="AO242" s="54" t="e">
        <f t="shared" si="47"/>
        <v>#DIV/0!</v>
      </c>
      <c r="AP242" s="51"/>
      <c r="AQ242" s="26">
        <f t="shared" si="55"/>
        <v>0</v>
      </c>
      <c r="AR242" s="37">
        <f t="shared" si="52"/>
        <v>0</v>
      </c>
      <c r="AT242" s="23">
        <f t="shared" si="53"/>
        <v>0</v>
      </c>
    </row>
    <row r="243" spans="1:46" s="18" customFormat="1" ht="18.75" customHeight="1" hidden="1">
      <c r="A243" s="51"/>
      <c r="B243" s="52" t="s">
        <v>11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>
        <v>0</v>
      </c>
      <c r="O243" s="51"/>
      <c r="P243" s="51"/>
      <c r="Q243" s="51"/>
      <c r="R243" s="51"/>
      <c r="S243" s="51"/>
      <c r="T243" s="51"/>
      <c r="U243" s="51"/>
      <c r="V243" s="51"/>
      <c r="W243" s="51"/>
      <c r="X243" s="51">
        <f t="shared" si="48"/>
        <v>0</v>
      </c>
      <c r="Y243" s="51">
        <f t="shared" si="50"/>
        <v>0</v>
      </c>
      <c r="Z243" s="67"/>
      <c r="AA243" s="67"/>
      <c r="AB243" s="67"/>
      <c r="AC243" s="51">
        <f t="shared" si="51"/>
        <v>0</v>
      </c>
      <c r="AD243" s="56"/>
      <c r="AE243" s="56"/>
      <c r="AF243" s="56"/>
      <c r="AG243" s="56"/>
      <c r="AH243" s="56"/>
      <c r="AI243" s="56"/>
      <c r="AJ243" s="56"/>
      <c r="AK243" s="56">
        <v>0</v>
      </c>
      <c r="AL243" s="51">
        <f t="shared" si="49"/>
        <v>0</v>
      </c>
      <c r="AM243" s="56">
        <f t="shared" si="57"/>
        <v>0</v>
      </c>
      <c r="AN243" s="51">
        <f t="shared" si="54"/>
        <v>0</v>
      </c>
      <c r="AO243" s="54" t="e">
        <f aca="true" t="shared" si="58" ref="AO243:AO306">AN243/M243*100</f>
        <v>#DIV/0!</v>
      </c>
      <c r="AP243" s="51"/>
      <c r="AQ243" s="26">
        <f t="shared" si="55"/>
        <v>0</v>
      </c>
      <c r="AR243" s="37">
        <f t="shared" si="52"/>
        <v>0</v>
      </c>
      <c r="AT243" s="23">
        <f t="shared" si="53"/>
        <v>0</v>
      </c>
    </row>
    <row r="244" spans="1:46" s="18" customFormat="1" ht="18.75" customHeight="1" hidden="1">
      <c r="A244" s="51"/>
      <c r="B244" s="52" t="s">
        <v>502</v>
      </c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>
        <v>0</v>
      </c>
      <c r="O244" s="51"/>
      <c r="P244" s="51"/>
      <c r="Q244" s="51"/>
      <c r="R244" s="51"/>
      <c r="S244" s="51"/>
      <c r="T244" s="51"/>
      <c r="U244" s="51"/>
      <c r="V244" s="51"/>
      <c r="W244" s="51"/>
      <c r="X244" s="51">
        <f t="shared" si="48"/>
        <v>0</v>
      </c>
      <c r="Y244" s="51">
        <f t="shared" si="50"/>
        <v>0</v>
      </c>
      <c r="Z244" s="51"/>
      <c r="AA244" s="51"/>
      <c r="AB244" s="51"/>
      <c r="AC244" s="51">
        <f t="shared" si="51"/>
        <v>0</v>
      </c>
      <c r="AD244" s="56"/>
      <c r="AE244" s="56"/>
      <c r="AF244" s="56"/>
      <c r="AG244" s="56"/>
      <c r="AH244" s="56"/>
      <c r="AI244" s="56"/>
      <c r="AJ244" s="56"/>
      <c r="AK244" s="56">
        <v>0</v>
      </c>
      <c r="AL244" s="51">
        <f t="shared" si="49"/>
        <v>0</v>
      </c>
      <c r="AM244" s="56">
        <f t="shared" si="57"/>
        <v>0</v>
      </c>
      <c r="AN244" s="51">
        <f t="shared" si="54"/>
        <v>0</v>
      </c>
      <c r="AO244" s="54" t="e">
        <f t="shared" si="58"/>
        <v>#DIV/0!</v>
      </c>
      <c r="AP244" s="51"/>
      <c r="AQ244" s="26">
        <f t="shared" si="55"/>
        <v>0</v>
      </c>
      <c r="AR244" s="37">
        <f t="shared" si="52"/>
        <v>0</v>
      </c>
      <c r="AT244" s="23">
        <f t="shared" si="53"/>
        <v>0</v>
      </c>
    </row>
    <row r="245" spans="1:46" s="18" customFormat="1" ht="18.75" customHeight="1" hidden="1">
      <c r="A245" s="51"/>
      <c r="B245" s="52" t="s">
        <v>503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>
        <v>0</v>
      </c>
      <c r="O245" s="51"/>
      <c r="P245" s="51"/>
      <c r="Q245" s="51"/>
      <c r="R245" s="51"/>
      <c r="S245" s="51"/>
      <c r="T245" s="51"/>
      <c r="U245" s="51"/>
      <c r="V245" s="51"/>
      <c r="W245" s="51"/>
      <c r="X245" s="51">
        <f t="shared" si="48"/>
        <v>0</v>
      </c>
      <c r="Y245" s="51">
        <f t="shared" si="50"/>
        <v>0</v>
      </c>
      <c r="Z245" s="51"/>
      <c r="AA245" s="51"/>
      <c r="AB245" s="51"/>
      <c r="AC245" s="51">
        <f t="shared" si="51"/>
        <v>0</v>
      </c>
      <c r="AD245" s="56"/>
      <c r="AE245" s="56"/>
      <c r="AF245" s="56"/>
      <c r="AG245" s="56"/>
      <c r="AH245" s="56"/>
      <c r="AI245" s="56"/>
      <c r="AJ245" s="56"/>
      <c r="AK245" s="56">
        <v>0</v>
      </c>
      <c r="AL245" s="51">
        <f t="shared" si="49"/>
        <v>0</v>
      </c>
      <c r="AM245" s="56">
        <f t="shared" si="57"/>
        <v>0</v>
      </c>
      <c r="AN245" s="51">
        <f t="shared" si="54"/>
        <v>0</v>
      </c>
      <c r="AO245" s="54" t="e">
        <f t="shared" si="58"/>
        <v>#DIV/0!</v>
      </c>
      <c r="AP245" s="51"/>
      <c r="AQ245" s="26">
        <f t="shared" si="55"/>
        <v>0</v>
      </c>
      <c r="AR245" s="37">
        <f t="shared" si="52"/>
        <v>0</v>
      </c>
      <c r="AT245" s="23">
        <f t="shared" si="53"/>
        <v>0</v>
      </c>
    </row>
    <row r="246" spans="1:46" s="18" customFormat="1" ht="18.75" customHeight="1" hidden="1">
      <c r="A246" s="51"/>
      <c r="B246" s="52" t="s">
        <v>504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>
        <v>0</v>
      </c>
      <c r="O246" s="51"/>
      <c r="P246" s="51"/>
      <c r="Q246" s="51"/>
      <c r="R246" s="51"/>
      <c r="S246" s="51"/>
      <c r="T246" s="51"/>
      <c r="U246" s="51"/>
      <c r="V246" s="51"/>
      <c r="W246" s="51"/>
      <c r="X246" s="51">
        <f t="shared" si="48"/>
        <v>0</v>
      </c>
      <c r="Y246" s="51">
        <f t="shared" si="50"/>
        <v>0</v>
      </c>
      <c r="Z246" s="51"/>
      <c r="AA246" s="51"/>
      <c r="AB246" s="51"/>
      <c r="AC246" s="51">
        <f t="shared" si="51"/>
        <v>0</v>
      </c>
      <c r="AD246" s="56"/>
      <c r="AE246" s="56"/>
      <c r="AF246" s="56"/>
      <c r="AG246" s="56"/>
      <c r="AH246" s="56"/>
      <c r="AI246" s="56"/>
      <c r="AJ246" s="56"/>
      <c r="AK246" s="56">
        <v>0</v>
      </c>
      <c r="AL246" s="51">
        <f t="shared" si="49"/>
        <v>0</v>
      </c>
      <c r="AM246" s="56">
        <f t="shared" si="57"/>
        <v>0</v>
      </c>
      <c r="AN246" s="51">
        <f t="shared" si="54"/>
        <v>0</v>
      </c>
      <c r="AO246" s="54" t="e">
        <f t="shared" si="58"/>
        <v>#DIV/0!</v>
      </c>
      <c r="AP246" s="51"/>
      <c r="AQ246" s="26">
        <f t="shared" si="55"/>
        <v>0</v>
      </c>
      <c r="AR246" s="37">
        <f t="shared" si="52"/>
        <v>0</v>
      </c>
      <c r="AT246" s="23">
        <f t="shared" si="53"/>
        <v>0</v>
      </c>
    </row>
    <row r="247" spans="1:46" s="18" customFormat="1" ht="18.75" customHeight="1" hidden="1">
      <c r="A247" s="51"/>
      <c r="B247" s="52" t="s">
        <v>505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>
        <v>0</v>
      </c>
      <c r="O247" s="51"/>
      <c r="P247" s="51"/>
      <c r="Q247" s="51"/>
      <c r="R247" s="51"/>
      <c r="S247" s="51"/>
      <c r="T247" s="51"/>
      <c r="U247" s="51"/>
      <c r="V247" s="51"/>
      <c r="W247" s="51"/>
      <c r="X247" s="51">
        <f t="shared" si="48"/>
        <v>0</v>
      </c>
      <c r="Y247" s="51">
        <f t="shared" si="50"/>
        <v>0</v>
      </c>
      <c r="Z247" s="51"/>
      <c r="AA247" s="51"/>
      <c r="AB247" s="51"/>
      <c r="AC247" s="51">
        <f t="shared" si="51"/>
        <v>0</v>
      </c>
      <c r="AD247" s="56"/>
      <c r="AE247" s="56"/>
      <c r="AF247" s="56"/>
      <c r="AG247" s="56"/>
      <c r="AH247" s="56"/>
      <c r="AI247" s="56"/>
      <c r="AJ247" s="56"/>
      <c r="AK247" s="56">
        <v>0</v>
      </c>
      <c r="AL247" s="51">
        <f t="shared" si="49"/>
        <v>0</v>
      </c>
      <c r="AM247" s="56">
        <f t="shared" si="57"/>
        <v>0</v>
      </c>
      <c r="AN247" s="51">
        <f t="shared" si="54"/>
        <v>0</v>
      </c>
      <c r="AO247" s="54" t="e">
        <f t="shared" si="58"/>
        <v>#DIV/0!</v>
      </c>
      <c r="AP247" s="51"/>
      <c r="AQ247" s="26">
        <f t="shared" si="55"/>
        <v>0</v>
      </c>
      <c r="AR247" s="37">
        <f t="shared" si="52"/>
        <v>0</v>
      </c>
      <c r="AT247" s="23">
        <f t="shared" si="53"/>
        <v>0</v>
      </c>
    </row>
    <row r="248" spans="1:46" s="18" customFormat="1" ht="18.75" customHeight="1" hidden="1">
      <c r="A248" s="51"/>
      <c r="B248" s="52" t="s">
        <v>506</v>
      </c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>
        <v>0</v>
      </c>
      <c r="O248" s="51"/>
      <c r="P248" s="51"/>
      <c r="Q248" s="51"/>
      <c r="R248" s="51"/>
      <c r="S248" s="51"/>
      <c r="T248" s="51"/>
      <c r="U248" s="51"/>
      <c r="V248" s="51"/>
      <c r="W248" s="51"/>
      <c r="X248" s="51">
        <f t="shared" si="48"/>
        <v>0</v>
      </c>
      <c r="Y248" s="51">
        <f t="shared" si="50"/>
        <v>0</v>
      </c>
      <c r="Z248" s="51"/>
      <c r="AA248" s="51"/>
      <c r="AB248" s="51"/>
      <c r="AC248" s="51">
        <f t="shared" si="51"/>
        <v>0</v>
      </c>
      <c r="AD248" s="56"/>
      <c r="AE248" s="56"/>
      <c r="AF248" s="56"/>
      <c r="AG248" s="56"/>
      <c r="AH248" s="56"/>
      <c r="AI248" s="56"/>
      <c r="AJ248" s="56"/>
      <c r="AK248" s="56">
        <v>0</v>
      </c>
      <c r="AL248" s="51">
        <f t="shared" si="49"/>
        <v>0</v>
      </c>
      <c r="AM248" s="56">
        <f t="shared" si="57"/>
        <v>0</v>
      </c>
      <c r="AN248" s="51">
        <f t="shared" si="54"/>
        <v>0</v>
      </c>
      <c r="AO248" s="54" t="e">
        <f t="shared" si="58"/>
        <v>#DIV/0!</v>
      </c>
      <c r="AP248" s="51"/>
      <c r="AQ248" s="26">
        <f t="shared" si="55"/>
        <v>0</v>
      </c>
      <c r="AR248" s="37">
        <f t="shared" si="52"/>
        <v>0</v>
      </c>
      <c r="AT248" s="23">
        <f t="shared" si="53"/>
        <v>0</v>
      </c>
    </row>
    <row r="249" spans="1:46" s="18" customFormat="1" ht="18.75" customHeight="1" hidden="1">
      <c r="A249" s="51"/>
      <c r="B249" s="52" t="s">
        <v>507</v>
      </c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>
        <v>0</v>
      </c>
      <c r="O249" s="51"/>
      <c r="P249" s="51"/>
      <c r="Q249" s="51"/>
      <c r="R249" s="51"/>
      <c r="S249" s="51"/>
      <c r="T249" s="51"/>
      <c r="U249" s="51"/>
      <c r="V249" s="51"/>
      <c r="W249" s="51"/>
      <c r="X249" s="51">
        <f t="shared" si="48"/>
        <v>0</v>
      </c>
      <c r="Y249" s="51">
        <f t="shared" si="50"/>
        <v>0</v>
      </c>
      <c r="Z249" s="51"/>
      <c r="AA249" s="51"/>
      <c r="AB249" s="51"/>
      <c r="AC249" s="51">
        <f t="shared" si="51"/>
        <v>0</v>
      </c>
      <c r="AD249" s="56"/>
      <c r="AE249" s="56"/>
      <c r="AF249" s="56"/>
      <c r="AG249" s="56"/>
      <c r="AH249" s="56"/>
      <c r="AI249" s="56"/>
      <c r="AJ249" s="56"/>
      <c r="AK249" s="56">
        <v>0</v>
      </c>
      <c r="AL249" s="51">
        <f t="shared" si="49"/>
        <v>0</v>
      </c>
      <c r="AM249" s="56">
        <f t="shared" si="57"/>
        <v>0</v>
      </c>
      <c r="AN249" s="51">
        <f t="shared" si="54"/>
        <v>0</v>
      </c>
      <c r="AO249" s="54" t="e">
        <f t="shared" si="58"/>
        <v>#DIV/0!</v>
      </c>
      <c r="AP249" s="51"/>
      <c r="AQ249" s="26">
        <f t="shared" si="55"/>
        <v>0</v>
      </c>
      <c r="AR249" s="37">
        <f t="shared" si="52"/>
        <v>0</v>
      </c>
      <c r="AT249" s="23">
        <f t="shared" si="53"/>
        <v>0</v>
      </c>
    </row>
    <row r="250" spans="1:46" s="18" customFormat="1" ht="18.75" customHeight="1" hidden="1">
      <c r="A250" s="51"/>
      <c r="B250" s="52" t="s">
        <v>508</v>
      </c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>
        <v>0</v>
      </c>
      <c r="O250" s="51"/>
      <c r="P250" s="51"/>
      <c r="Q250" s="51"/>
      <c r="R250" s="51"/>
      <c r="S250" s="51"/>
      <c r="T250" s="51"/>
      <c r="U250" s="51"/>
      <c r="V250" s="51"/>
      <c r="W250" s="51"/>
      <c r="X250" s="51">
        <f t="shared" si="48"/>
        <v>0</v>
      </c>
      <c r="Y250" s="51">
        <f t="shared" si="50"/>
        <v>0</v>
      </c>
      <c r="Z250" s="51"/>
      <c r="AA250" s="51"/>
      <c r="AB250" s="51"/>
      <c r="AC250" s="51">
        <f t="shared" si="51"/>
        <v>0</v>
      </c>
      <c r="AD250" s="56"/>
      <c r="AE250" s="56"/>
      <c r="AF250" s="56"/>
      <c r="AG250" s="56"/>
      <c r="AH250" s="56"/>
      <c r="AI250" s="56"/>
      <c r="AJ250" s="56"/>
      <c r="AK250" s="56">
        <v>0</v>
      </c>
      <c r="AL250" s="51">
        <f t="shared" si="49"/>
        <v>0</v>
      </c>
      <c r="AM250" s="56">
        <f t="shared" si="57"/>
        <v>0</v>
      </c>
      <c r="AN250" s="51">
        <f t="shared" si="54"/>
        <v>0</v>
      </c>
      <c r="AO250" s="54" t="e">
        <f t="shared" si="58"/>
        <v>#DIV/0!</v>
      </c>
      <c r="AP250" s="51"/>
      <c r="AQ250" s="26">
        <f t="shared" si="55"/>
        <v>0</v>
      </c>
      <c r="AR250" s="37">
        <f t="shared" si="52"/>
        <v>0</v>
      </c>
      <c r="AT250" s="23">
        <f t="shared" si="53"/>
        <v>0</v>
      </c>
    </row>
    <row r="251" spans="1:46" s="18" customFormat="1" ht="18.75" customHeight="1" hidden="1">
      <c r="A251" s="51"/>
      <c r="B251" s="52" t="s">
        <v>509</v>
      </c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>
        <v>0</v>
      </c>
      <c r="O251" s="51"/>
      <c r="P251" s="51"/>
      <c r="Q251" s="51"/>
      <c r="R251" s="51"/>
      <c r="S251" s="51"/>
      <c r="T251" s="51"/>
      <c r="U251" s="51"/>
      <c r="V251" s="51"/>
      <c r="W251" s="51"/>
      <c r="X251" s="51">
        <f aca="true" t="shared" si="59" ref="X251:X314">P251-T251</f>
        <v>0</v>
      </c>
      <c r="Y251" s="51">
        <f t="shared" si="50"/>
        <v>0</v>
      </c>
      <c r="Z251" s="51"/>
      <c r="AA251" s="51"/>
      <c r="AB251" s="51"/>
      <c r="AC251" s="51">
        <f t="shared" si="51"/>
        <v>0</v>
      </c>
      <c r="AD251" s="56"/>
      <c r="AE251" s="56"/>
      <c r="AF251" s="56"/>
      <c r="AG251" s="56"/>
      <c r="AH251" s="56"/>
      <c r="AI251" s="56"/>
      <c r="AJ251" s="56"/>
      <c r="AK251" s="56">
        <v>0</v>
      </c>
      <c r="AL251" s="51">
        <f aca="true" t="shared" si="60" ref="AL251:AL314">P251-AM251</f>
        <v>0</v>
      </c>
      <c r="AM251" s="56">
        <f t="shared" si="57"/>
        <v>0</v>
      </c>
      <c r="AN251" s="51">
        <f t="shared" si="54"/>
        <v>0</v>
      </c>
      <c r="AO251" s="54" t="e">
        <f t="shared" si="58"/>
        <v>#DIV/0!</v>
      </c>
      <c r="AP251" s="51"/>
      <c r="AQ251" s="26">
        <f t="shared" si="55"/>
        <v>0</v>
      </c>
      <c r="AR251" s="37">
        <f t="shared" si="52"/>
        <v>0</v>
      </c>
      <c r="AT251" s="23">
        <f t="shared" si="53"/>
        <v>0</v>
      </c>
    </row>
    <row r="252" spans="1:46" s="18" customFormat="1" ht="18.75" customHeight="1" hidden="1">
      <c r="A252" s="51"/>
      <c r="B252" s="52" t="s">
        <v>510</v>
      </c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>
        <v>0</v>
      </c>
      <c r="O252" s="51"/>
      <c r="P252" s="51"/>
      <c r="Q252" s="51"/>
      <c r="R252" s="51"/>
      <c r="S252" s="51"/>
      <c r="T252" s="51"/>
      <c r="U252" s="51"/>
      <c r="V252" s="51"/>
      <c r="W252" s="51"/>
      <c r="X252" s="51">
        <f t="shared" si="59"/>
        <v>0</v>
      </c>
      <c r="Y252" s="51">
        <f t="shared" si="50"/>
        <v>0</v>
      </c>
      <c r="Z252" s="51"/>
      <c r="AA252" s="51"/>
      <c r="AB252" s="51"/>
      <c r="AC252" s="51">
        <f t="shared" si="51"/>
        <v>0</v>
      </c>
      <c r="AD252" s="56"/>
      <c r="AE252" s="56"/>
      <c r="AF252" s="56"/>
      <c r="AG252" s="56"/>
      <c r="AH252" s="56"/>
      <c r="AI252" s="56"/>
      <c r="AJ252" s="56"/>
      <c r="AK252" s="56">
        <v>0</v>
      </c>
      <c r="AL252" s="51">
        <f t="shared" si="60"/>
        <v>0</v>
      </c>
      <c r="AM252" s="56">
        <f t="shared" si="57"/>
        <v>0</v>
      </c>
      <c r="AN252" s="51">
        <f t="shared" si="54"/>
        <v>0</v>
      </c>
      <c r="AO252" s="54" t="e">
        <f t="shared" si="58"/>
        <v>#DIV/0!</v>
      </c>
      <c r="AP252" s="51"/>
      <c r="AQ252" s="26">
        <f t="shared" si="55"/>
        <v>0</v>
      </c>
      <c r="AR252" s="37">
        <f t="shared" si="52"/>
        <v>0</v>
      </c>
      <c r="AT252" s="23">
        <f t="shared" si="53"/>
        <v>0</v>
      </c>
    </row>
    <row r="253" spans="1:46" s="18" customFormat="1" ht="18.75" customHeight="1" hidden="1">
      <c r="A253" s="51"/>
      <c r="B253" s="52" t="s">
        <v>511</v>
      </c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>
        <v>0</v>
      </c>
      <c r="O253" s="51"/>
      <c r="P253" s="51"/>
      <c r="Q253" s="51"/>
      <c r="R253" s="51"/>
      <c r="S253" s="51"/>
      <c r="T253" s="51"/>
      <c r="U253" s="51"/>
      <c r="V253" s="51"/>
      <c r="W253" s="51"/>
      <c r="X253" s="51">
        <f t="shared" si="59"/>
        <v>0</v>
      </c>
      <c r="Y253" s="51">
        <f t="shared" si="50"/>
        <v>0</v>
      </c>
      <c r="Z253" s="51"/>
      <c r="AA253" s="51"/>
      <c r="AB253" s="51"/>
      <c r="AC253" s="51">
        <f t="shared" si="51"/>
        <v>0</v>
      </c>
      <c r="AD253" s="56"/>
      <c r="AE253" s="56"/>
      <c r="AF253" s="56"/>
      <c r="AG253" s="56"/>
      <c r="AH253" s="56"/>
      <c r="AI253" s="56"/>
      <c r="AJ253" s="56"/>
      <c r="AK253" s="56">
        <v>0</v>
      </c>
      <c r="AL253" s="51">
        <f t="shared" si="60"/>
        <v>0</v>
      </c>
      <c r="AM253" s="56">
        <f t="shared" si="57"/>
        <v>0</v>
      </c>
      <c r="AN253" s="51">
        <f t="shared" si="54"/>
        <v>0</v>
      </c>
      <c r="AO253" s="54" t="e">
        <f t="shared" si="58"/>
        <v>#DIV/0!</v>
      </c>
      <c r="AP253" s="51"/>
      <c r="AQ253" s="26">
        <f t="shared" si="55"/>
        <v>0</v>
      </c>
      <c r="AR253" s="37">
        <f t="shared" si="52"/>
        <v>0</v>
      </c>
      <c r="AT253" s="23">
        <f t="shared" si="53"/>
        <v>0</v>
      </c>
    </row>
    <row r="254" spans="1:46" s="9" customFormat="1" ht="18.75" customHeight="1" hidden="1">
      <c r="A254" s="51"/>
      <c r="B254" s="52" t="s">
        <v>512</v>
      </c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>
        <v>0</v>
      </c>
      <c r="O254" s="51"/>
      <c r="P254" s="51"/>
      <c r="Q254" s="51"/>
      <c r="R254" s="51"/>
      <c r="S254" s="51"/>
      <c r="T254" s="51"/>
      <c r="U254" s="51"/>
      <c r="V254" s="51"/>
      <c r="W254" s="51"/>
      <c r="X254" s="51">
        <f t="shared" si="59"/>
        <v>0</v>
      </c>
      <c r="Y254" s="51">
        <f t="shared" si="50"/>
        <v>0</v>
      </c>
      <c r="Z254" s="51"/>
      <c r="AA254" s="51"/>
      <c r="AB254" s="51"/>
      <c r="AC254" s="51">
        <f t="shared" si="51"/>
        <v>0</v>
      </c>
      <c r="AD254" s="56"/>
      <c r="AE254" s="56"/>
      <c r="AF254" s="56"/>
      <c r="AG254" s="56"/>
      <c r="AH254" s="56"/>
      <c r="AI254" s="56"/>
      <c r="AJ254" s="56"/>
      <c r="AK254" s="56">
        <v>0</v>
      </c>
      <c r="AL254" s="51">
        <f t="shared" si="60"/>
        <v>0</v>
      </c>
      <c r="AM254" s="56">
        <f t="shared" si="57"/>
        <v>0</v>
      </c>
      <c r="AN254" s="51">
        <f t="shared" si="54"/>
        <v>0</v>
      </c>
      <c r="AO254" s="54" t="e">
        <f t="shared" si="58"/>
        <v>#DIV/0!</v>
      </c>
      <c r="AP254" s="51"/>
      <c r="AQ254" s="26">
        <f t="shared" si="55"/>
        <v>0</v>
      </c>
      <c r="AR254" s="37">
        <f t="shared" si="52"/>
        <v>0</v>
      </c>
      <c r="AT254" s="23">
        <f t="shared" si="53"/>
        <v>0</v>
      </c>
    </row>
    <row r="255" spans="1:46" s="6" customFormat="1" ht="18.75" customHeight="1" hidden="1">
      <c r="A255" s="51"/>
      <c r="B255" s="52" t="s">
        <v>513</v>
      </c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>
        <v>0</v>
      </c>
      <c r="O255" s="51"/>
      <c r="P255" s="51"/>
      <c r="Q255" s="51"/>
      <c r="R255" s="51"/>
      <c r="S255" s="51"/>
      <c r="T255" s="51"/>
      <c r="U255" s="51"/>
      <c r="V255" s="51"/>
      <c r="W255" s="51"/>
      <c r="X255" s="51">
        <f t="shared" si="59"/>
        <v>0</v>
      </c>
      <c r="Y255" s="51">
        <f t="shared" si="50"/>
        <v>0</v>
      </c>
      <c r="Z255" s="51"/>
      <c r="AA255" s="51"/>
      <c r="AB255" s="51"/>
      <c r="AC255" s="51">
        <f t="shared" si="51"/>
        <v>0</v>
      </c>
      <c r="AD255" s="56"/>
      <c r="AE255" s="56"/>
      <c r="AF255" s="56"/>
      <c r="AG255" s="56"/>
      <c r="AH255" s="56"/>
      <c r="AI255" s="56"/>
      <c r="AJ255" s="56"/>
      <c r="AK255" s="56">
        <v>0</v>
      </c>
      <c r="AL255" s="51">
        <f t="shared" si="60"/>
        <v>0</v>
      </c>
      <c r="AM255" s="56">
        <f t="shared" si="57"/>
        <v>0</v>
      </c>
      <c r="AN255" s="51">
        <f t="shared" si="54"/>
        <v>0</v>
      </c>
      <c r="AO255" s="54" t="e">
        <f t="shared" si="58"/>
        <v>#DIV/0!</v>
      </c>
      <c r="AP255" s="59"/>
      <c r="AQ255" s="26">
        <f t="shared" si="55"/>
        <v>0</v>
      </c>
      <c r="AR255" s="37">
        <f t="shared" si="52"/>
        <v>0</v>
      </c>
      <c r="AT255" s="23">
        <f t="shared" si="53"/>
        <v>0</v>
      </c>
    </row>
    <row r="256" spans="1:46" s="6" customFormat="1" ht="18.75" customHeight="1" hidden="1">
      <c r="A256" s="51"/>
      <c r="B256" s="52" t="s">
        <v>514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>
        <v>0</v>
      </c>
      <c r="O256" s="51"/>
      <c r="P256" s="51"/>
      <c r="Q256" s="51"/>
      <c r="R256" s="51"/>
      <c r="S256" s="51"/>
      <c r="T256" s="51"/>
      <c r="U256" s="51"/>
      <c r="V256" s="51"/>
      <c r="W256" s="51"/>
      <c r="X256" s="51">
        <f t="shared" si="59"/>
        <v>0</v>
      </c>
      <c r="Y256" s="51">
        <f aca="true" t="shared" si="61" ref="Y256:Y320">Z256+AA256+AB256</f>
        <v>0</v>
      </c>
      <c r="Z256" s="51"/>
      <c r="AA256" s="51"/>
      <c r="AB256" s="51"/>
      <c r="AC256" s="51">
        <f aca="true" t="shared" si="62" ref="AC256:AC320">AD256+AE256+AF256</f>
        <v>0</v>
      </c>
      <c r="AD256" s="56"/>
      <c r="AE256" s="56"/>
      <c r="AF256" s="56"/>
      <c r="AG256" s="56"/>
      <c r="AH256" s="56"/>
      <c r="AI256" s="56"/>
      <c r="AJ256" s="56"/>
      <c r="AK256" s="56">
        <v>0</v>
      </c>
      <c r="AL256" s="51">
        <f t="shared" si="60"/>
        <v>0</v>
      </c>
      <c r="AM256" s="56">
        <f t="shared" si="57"/>
        <v>0</v>
      </c>
      <c r="AN256" s="51">
        <f t="shared" si="54"/>
        <v>0</v>
      </c>
      <c r="AO256" s="54" t="e">
        <f t="shared" si="58"/>
        <v>#DIV/0!</v>
      </c>
      <c r="AP256" s="51"/>
      <c r="AQ256" s="26">
        <f t="shared" si="55"/>
        <v>0</v>
      </c>
      <c r="AR256" s="37">
        <f t="shared" si="52"/>
        <v>0</v>
      </c>
      <c r="AT256" s="23">
        <f t="shared" si="53"/>
        <v>0</v>
      </c>
    </row>
    <row r="257" spans="1:46" s="18" customFormat="1" ht="18.75" customHeight="1" hidden="1">
      <c r="A257" s="51"/>
      <c r="B257" s="52" t="s">
        <v>515</v>
      </c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>
        <v>0</v>
      </c>
      <c r="O257" s="51"/>
      <c r="P257" s="51"/>
      <c r="Q257" s="51"/>
      <c r="R257" s="51"/>
      <c r="S257" s="51"/>
      <c r="T257" s="51"/>
      <c r="U257" s="51"/>
      <c r="V257" s="51"/>
      <c r="W257" s="51"/>
      <c r="X257" s="51">
        <f t="shared" si="59"/>
        <v>0</v>
      </c>
      <c r="Y257" s="51">
        <f t="shared" si="61"/>
        <v>0</v>
      </c>
      <c r="Z257" s="51"/>
      <c r="AA257" s="51"/>
      <c r="AB257" s="51"/>
      <c r="AC257" s="51">
        <f t="shared" si="62"/>
        <v>0</v>
      </c>
      <c r="AD257" s="56"/>
      <c r="AE257" s="56"/>
      <c r="AF257" s="56"/>
      <c r="AG257" s="56"/>
      <c r="AH257" s="56"/>
      <c r="AI257" s="56"/>
      <c r="AJ257" s="56"/>
      <c r="AK257" s="56">
        <v>0</v>
      </c>
      <c r="AL257" s="51">
        <f t="shared" si="60"/>
        <v>0</v>
      </c>
      <c r="AM257" s="56">
        <f t="shared" si="57"/>
        <v>0</v>
      </c>
      <c r="AN257" s="51">
        <f t="shared" si="54"/>
        <v>0</v>
      </c>
      <c r="AO257" s="54" t="e">
        <f t="shared" si="58"/>
        <v>#DIV/0!</v>
      </c>
      <c r="AP257" s="51"/>
      <c r="AQ257" s="26">
        <f t="shared" si="55"/>
        <v>0</v>
      </c>
      <c r="AR257" s="37">
        <f t="shared" si="52"/>
        <v>0</v>
      </c>
      <c r="AT257" s="23">
        <f t="shared" si="53"/>
        <v>0</v>
      </c>
    </row>
    <row r="258" spans="1:46" s="18" customFormat="1" ht="18.75" customHeight="1" hidden="1">
      <c r="A258" s="51"/>
      <c r="B258" s="52" t="s">
        <v>516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>
        <v>0</v>
      </c>
      <c r="O258" s="51"/>
      <c r="P258" s="51"/>
      <c r="Q258" s="51"/>
      <c r="R258" s="51"/>
      <c r="S258" s="51"/>
      <c r="T258" s="51"/>
      <c r="U258" s="51"/>
      <c r="V258" s="51"/>
      <c r="W258" s="51"/>
      <c r="X258" s="51">
        <f t="shared" si="59"/>
        <v>0</v>
      </c>
      <c r="Y258" s="51">
        <f t="shared" si="61"/>
        <v>0</v>
      </c>
      <c r="Z258" s="51"/>
      <c r="AA258" s="51"/>
      <c r="AB258" s="51"/>
      <c r="AC258" s="51">
        <f t="shared" si="62"/>
        <v>0</v>
      </c>
      <c r="AD258" s="56"/>
      <c r="AE258" s="56"/>
      <c r="AF258" s="56"/>
      <c r="AG258" s="56"/>
      <c r="AH258" s="56"/>
      <c r="AI258" s="56"/>
      <c r="AJ258" s="56"/>
      <c r="AK258" s="56">
        <v>0</v>
      </c>
      <c r="AL258" s="51">
        <f t="shared" si="60"/>
        <v>0</v>
      </c>
      <c r="AM258" s="56">
        <f t="shared" si="57"/>
        <v>0</v>
      </c>
      <c r="AN258" s="51">
        <f t="shared" si="54"/>
        <v>0</v>
      </c>
      <c r="AO258" s="54" t="e">
        <f t="shared" si="58"/>
        <v>#DIV/0!</v>
      </c>
      <c r="AP258" s="51"/>
      <c r="AQ258" s="26">
        <f t="shared" si="55"/>
        <v>0</v>
      </c>
      <c r="AR258" s="37">
        <f t="shared" si="52"/>
        <v>0</v>
      </c>
      <c r="AT258" s="23">
        <f t="shared" si="53"/>
        <v>0</v>
      </c>
    </row>
    <row r="259" spans="1:46" s="18" customFormat="1" ht="18.75" customHeight="1" hidden="1">
      <c r="A259" s="51"/>
      <c r="B259" s="52" t="s">
        <v>517</v>
      </c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>
        <v>0</v>
      </c>
      <c r="O259" s="51"/>
      <c r="P259" s="51"/>
      <c r="Q259" s="51"/>
      <c r="R259" s="51"/>
      <c r="S259" s="51"/>
      <c r="T259" s="51"/>
      <c r="U259" s="51"/>
      <c r="V259" s="51"/>
      <c r="W259" s="51"/>
      <c r="X259" s="51">
        <f t="shared" si="59"/>
        <v>0</v>
      </c>
      <c r="Y259" s="51">
        <f t="shared" si="61"/>
        <v>0</v>
      </c>
      <c r="Z259" s="51"/>
      <c r="AA259" s="51"/>
      <c r="AB259" s="51"/>
      <c r="AC259" s="51">
        <f t="shared" si="62"/>
        <v>0</v>
      </c>
      <c r="AD259" s="56"/>
      <c r="AE259" s="56"/>
      <c r="AF259" s="56"/>
      <c r="AG259" s="56"/>
      <c r="AH259" s="56"/>
      <c r="AI259" s="56"/>
      <c r="AJ259" s="56"/>
      <c r="AK259" s="56">
        <v>0</v>
      </c>
      <c r="AL259" s="51">
        <f t="shared" si="60"/>
        <v>0</v>
      </c>
      <c r="AM259" s="56">
        <f t="shared" si="57"/>
        <v>0</v>
      </c>
      <c r="AN259" s="51">
        <f t="shared" si="54"/>
        <v>0</v>
      </c>
      <c r="AO259" s="54" t="e">
        <f t="shared" si="58"/>
        <v>#DIV/0!</v>
      </c>
      <c r="AP259" s="51"/>
      <c r="AQ259" s="26">
        <f t="shared" si="55"/>
        <v>0</v>
      </c>
      <c r="AR259" s="37">
        <f t="shared" si="52"/>
        <v>0</v>
      </c>
      <c r="AT259" s="23">
        <f t="shared" si="53"/>
        <v>0</v>
      </c>
    </row>
    <row r="260" spans="1:46" s="18" customFormat="1" ht="18.75" customHeight="1" hidden="1">
      <c r="A260" s="51"/>
      <c r="B260" s="52" t="s">
        <v>518</v>
      </c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>
        <v>0</v>
      </c>
      <c r="O260" s="51"/>
      <c r="P260" s="51"/>
      <c r="Q260" s="51"/>
      <c r="R260" s="51"/>
      <c r="S260" s="51"/>
      <c r="T260" s="51"/>
      <c r="U260" s="51"/>
      <c r="V260" s="51"/>
      <c r="W260" s="51"/>
      <c r="X260" s="51">
        <f t="shared" si="59"/>
        <v>0</v>
      </c>
      <c r="Y260" s="51">
        <f t="shared" si="61"/>
        <v>0</v>
      </c>
      <c r="Z260" s="51"/>
      <c r="AA260" s="51"/>
      <c r="AB260" s="51"/>
      <c r="AC260" s="51">
        <f t="shared" si="62"/>
        <v>0</v>
      </c>
      <c r="AD260" s="56"/>
      <c r="AE260" s="56"/>
      <c r="AF260" s="56"/>
      <c r="AG260" s="56"/>
      <c r="AH260" s="56"/>
      <c r="AI260" s="56"/>
      <c r="AJ260" s="56"/>
      <c r="AK260" s="56">
        <v>0</v>
      </c>
      <c r="AL260" s="51">
        <f t="shared" si="60"/>
        <v>0</v>
      </c>
      <c r="AM260" s="56">
        <f t="shared" si="57"/>
        <v>0</v>
      </c>
      <c r="AN260" s="51">
        <f t="shared" si="54"/>
        <v>0</v>
      </c>
      <c r="AO260" s="54" t="e">
        <f t="shared" si="58"/>
        <v>#DIV/0!</v>
      </c>
      <c r="AP260" s="51"/>
      <c r="AQ260" s="26">
        <f t="shared" si="55"/>
        <v>0</v>
      </c>
      <c r="AR260" s="37">
        <f aca="true" t="shared" si="63" ref="AR260:AR323">AL260-T260</f>
        <v>0</v>
      </c>
      <c r="AT260" s="23">
        <f aca="true" t="shared" si="64" ref="AT260:AT323">P260-T260-X260</f>
        <v>0</v>
      </c>
    </row>
    <row r="261" spans="1:46" s="18" customFormat="1" ht="18.75" customHeight="1" hidden="1">
      <c r="A261" s="51"/>
      <c r="B261" s="52" t="s">
        <v>519</v>
      </c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>
        <v>0</v>
      </c>
      <c r="O261" s="51"/>
      <c r="P261" s="51"/>
      <c r="Q261" s="51"/>
      <c r="R261" s="51"/>
      <c r="S261" s="51"/>
      <c r="T261" s="51"/>
      <c r="U261" s="51"/>
      <c r="V261" s="51"/>
      <c r="W261" s="51"/>
      <c r="X261" s="51">
        <f t="shared" si="59"/>
        <v>0</v>
      </c>
      <c r="Y261" s="51">
        <f t="shared" si="61"/>
        <v>0</v>
      </c>
      <c r="Z261" s="51"/>
      <c r="AA261" s="51"/>
      <c r="AB261" s="51"/>
      <c r="AC261" s="51">
        <f t="shared" si="62"/>
        <v>0</v>
      </c>
      <c r="AD261" s="56"/>
      <c r="AE261" s="56"/>
      <c r="AF261" s="56"/>
      <c r="AG261" s="56"/>
      <c r="AH261" s="56"/>
      <c r="AI261" s="56"/>
      <c r="AJ261" s="56"/>
      <c r="AK261" s="56">
        <v>0</v>
      </c>
      <c r="AL261" s="51">
        <f t="shared" si="60"/>
        <v>0</v>
      </c>
      <c r="AM261" s="56">
        <f t="shared" si="57"/>
        <v>0</v>
      </c>
      <c r="AN261" s="51">
        <f aca="true" t="shared" si="65" ref="AN261:AN324">N261+AM261</f>
        <v>0</v>
      </c>
      <c r="AO261" s="54" t="e">
        <f t="shared" si="58"/>
        <v>#DIV/0!</v>
      </c>
      <c r="AP261" s="51"/>
      <c r="AQ261" s="26">
        <f t="shared" si="55"/>
        <v>0</v>
      </c>
      <c r="AR261" s="37">
        <f t="shared" si="63"/>
        <v>0</v>
      </c>
      <c r="AT261" s="23">
        <f t="shared" si="64"/>
        <v>0</v>
      </c>
    </row>
    <row r="262" spans="1:46" s="18" customFormat="1" ht="18.75" customHeight="1" hidden="1">
      <c r="A262" s="51"/>
      <c r="B262" s="52" t="s">
        <v>520</v>
      </c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>
        <v>0</v>
      </c>
      <c r="O262" s="51"/>
      <c r="P262" s="51"/>
      <c r="Q262" s="51"/>
      <c r="R262" s="51"/>
      <c r="S262" s="51"/>
      <c r="T262" s="51"/>
      <c r="U262" s="51"/>
      <c r="V262" s="51"/>
      <c r="W262" s="51"/>
      <c r="X262" s="51">
        <f t="shared" si="59"/>
        <v>0</v>
      </c>
      <c r="Y262" s="51">
        <f t="shared" si="61"/>
        <v>0</v>
      </c>
      <c r="Z262" s="51"/>
      <c r="AA262" s="51"/>
      <c r="AB262" s="51"/>
      <c r="AC262" s="51">
        <f t="shared" si="62"/>
        <v>0</v>
      </c>
      <c r="AD262" s="56"/>
      <c r="AE262" s="56"/>
      <c r="AF262" s="56"/>
      <c r="AG262" s="56"/>
      <c r="AH262" s="56"/>
      <c r="AI262" s="56"/>
      <c r="AJ262" s="56"/>
      <c r="AK262" s="56">
        <v>0</v>
      </c>
      <c r="AL262" s="51">
        <f t="shared" si="60"/>
        <v>0</v>
      </c>
      <c r="AM262" s="56">
        <f t="shared" si="57"/>
        <v>0</v>
      </c>
      <c r="AN262" s="51">
        <f t="shared" si="65"/>
        <v>0</v>
      </c>
      <c r="AO262" s="54" t="e">
        <f t="shared" si="58"/>
        <v>#DIV/0!</v>
      </c>
      <c r="AP262" s="51"/>
      <c r="AQ262" s="26">
        <f t="shared" si="55"/>
        <v>0</v>
      </c>
      <c r="AR262" s="37">
        <f t="shared" si="63"/>
        <v>0</v>
      </c>
      <c r="AT262" s="23">
        <f t="shared" si="64"/>
        <v>0</v>
      </c>
    </row>
    <row r="263" spans="1:46" s="18" customFormat="1" ht="18.75" customHeight="1" hidden="1">
      <c r="A263" s="51"/>
      <c r="B263" s="52" t="s">
        <v>521</v>
      </c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>
        <v>0</v>
      </c>
      <c r="O263" s="51"/>
      <c r="P263" s="51"/>
      <c r="Q263" s="51"/>
      <c r="R263" s="51"/>
      <c r="S263" s="51"/>
      <c r="T263" s="51"/>
      <c r="U263" s="51"/>
      <c r="V263" s="51"/>
      <c r="W263" s="51"/>
      <c r="X263" s="51">
        <f t="shared" si="59"/>
        <v>0</v>
      </c>
      <c r="Y263" s="51">
        <f t="shared" si="61"/>
        <v>0</v>
      </c>
      <c r="Z263" s="51"/>
      <c r="AA263" s="51"/>
      <c r="AB263" s="51"/>
      <c r="AC263" s="51">
        <f t="shared" si="62"/>
        <v>0</v>
      </c>
      <c r="AD263" s="56"/>
      <c r="AE263" s="56"/>
      <c r="AF263" s="56"/>
      <c r="AG263" s="56"/>
      <c r="AH263" s="56"/>
      <c r="AI263" s="56"/>
      <c r="AJ263" s="56"/>
      <c r="AK263" s="56">
        <v>0</v>
      </c>
      <c r="AL263" s="51">
        <f t="shared" si="60"/>
        <v>0</v>
      </c>
      <c r="AM263" s="56">
        <f t="shared" si="57"/>
        <v>0</v>
      </c>
      <c r="AN263" s="51">
        <f t="shared" si="65"/>
        <v>0</v>
      </c>
      <c r="AO263" s="54" t="e">
        <f t="shared" si="58"/>
        <v>#DIV/0!</v>
      </c>
      <c r="AP263" s="51"/>
      <c r="AQ263" s="26">
        <f t="shared" si="55"/>
        <v>0</v>
      </c>
      <c r="AR263" s="37">
        <f t="shared" si="63"/>
        <v>0</v>
      </c>
      <c r="AT263" s="23">
        <f t="shared" si="64"/>
        <v>0</v>
      </c>
    </row>
    <row r="264" spans="1:46" s="18" customFormat="1" ht="18.75" customHeight="1" hidden="1">
      <c r="A264" s="51"/>
      <c r="B264" s="52" t="s">
        <v>522</v>
      </c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>
        <v>0</v>
      </c>
      <c r="O264" s="51"/>
      <c r="P264" s="51"/>
      <c r="Q264" s="51"/>
      <c r="R264" s="51"/>
      <c r="S264" s="51"/>
      <c r="T264" s="51"/>
      <c r="U264" s="51"/>
      <c r="V264" s="51"/>
      <c r="W264" s="51"/>
      <c r="X264" s="51">
        <f t="shared" si="59"/>
        <v>0</v>
      </c>
      <c r="Y264" s="51">
        <f t="shared" si="61"/>
        <v>0</v>
      </c>
      <c r="Z264" s="51"/>
      <c r="AA264" s="51"/>
      <c r="AB264" s="51"/>
      <c r="AC264" s="51">
        <f t="shared" si="62"/>
        <v>0</v>
      </c>
      <c r="AD264" s="56"/>
      <c r="AE264" s="56"/>
      <c r="AF264" s="56"/>
      <c r="AG264" s="56"/>
      <c r="AH264" s="56"/>
      <c r="AI264" s="56"/>
      <c r="AJ264" s="56"/>
      <c r="AK264" s="56">
        <v>0</v>
      </c>
      <c r="AL264" s="51">
        <f t="shared" si="60"/>
        <v>0</v>
      </c>
      <c r="AM264" s="56">
        <f t="shared" si="57"/>
        <v>0</v>
      </c>
      <c r="AN264" s="51">
        <f t="shared" si="65"/>
        <v>0</v>
      </c>
      <c r="AO264" s="54" t="e">
        <f t="shared" si="58"/>
        <v>#DIV/0!</v>
      </c>
      <c r="AP264" s="51"/>
      <c r="AQ264" s="26">
        <f t="shared" si="55"/>
        <v>0</v>
      </c>
      <c r="AR264" s="37">
        <f t="shared" si="63"/>
        <v>0</v>
      </c>
      <c r="AT264" s="23">
        <f t="shared" si="64"/>
        <v>0</v>
      </c>
    </row>
    <row r="265" spans="1:46" s="18" customFormat="1" ht="18.75" customHeight="1" hidden="1">
      <c r="A265" s="51"/>
      <c r="B265" s="52" t="s">
        <v>523</v>
      </c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>
        <v>0</v>
      </c>
      <c r="O265" s="51"/>
      <c r="P265" s="51"/>
      <c r="Q265" s="51"/>
      <c r="R265" s="51"/>
      <c r="S265" s="51"/>
      <c r="T265" s="51"/>
      <c r="U265" s="51"/>
      <c r="V265" s="51"/>
      <c r="W265" s="51"/>
      <c r="X265" s="51">
        <f t="shared" si="59"/>
        <v>0</v>
      </c>
      <c r="Y265" s="51">
        <f t="shared" si="61"/>
        <v>0</v>
      </c>
      <c r="Z265" s="51"/>
      <c r="AA265" s="51"/>
      <c r="AB265" s="51"/>
      <c r="AC265" s="51">
        <f t="shared" si="62"/>
        <v>0</v>
      </c>
      <c r="AD265" s="56"/>
      <c r="AE265" s="56"/>
      <c r="AF265" s="56"/>
      <c r="AG265" s="56"/>
      <c r="AH265" s="56"/>
      <c r="AI265" s="56"/>
      <c r="AJ265" s="56"/>
      <c r="AK265" s="56">
        <v>0</v>
      </c>
      <c r="AL265" s="51">
        <f t="shared" si="60"/>
        <v>0</v>
      </c>
      <c r="AM265" s="56">
        <f t="shared" si="57"/>
        <v>0</v>
      </c>
      <c r="AN265" s="51">
        <f t="shared" si="65"/>
        <v>0</v>
      </c>
      <c r="AO265" s="54" t="e">
        <f t="shared" si="58"/>
        <v>#DIV/0!</v>
      </c>
      <c r="AP265" s="51"/>
      <c r="AQ265" s="26">
        <f aca="true" t="shared" si="66" ref="AQ265:AQ328">X265-AM265</f>
        <v>0</v>
      </c>
      <c r="AR265" s="37">
        <f t="shared" si="63"/>
        <v>0</v>
      </c>
      <c r="AT265" s="23">
        <f t="shared" si="64"/>
        <v>0</v>
      </c>
    </row>
    <row r="266" spans="1:46" s="18" customFormat="1" ht="18.75" customHeight="1" hidden="1">
      <c r="A266" s="51"/>
      <c r="B266" s="52" t="s">
        <v>524</v>
      </c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>
        <v>0</v>
      </c>
      <c r="O266" s="51"/>
      <c r="P266" s="51"/>
      <c r="Q266" s="51"/>
      <c r="R266" s="51"/>
      <c r="S266" s="51"/>
      <c r="T266" s="51"/>
      <c r="U266" s="51"/>
      <c r="V266" s="51"/>
      <c r="W266" s="51"/>
      <c r="X266" s="51">
        <f t="shared" si="59"/>
        <v>0</v>
      </c>
      <c r="Y266" s="51">
        <f t="shared" si="61"/>
        <v>0</v>
      </c>
      <c r="Z266" s="51"/>
      <c r="AA266" s="51"/>
      <c r="AB266" s="51"/>
      <c r="AC266" s="51">
        <f t="shared" si="62"/>
        <v>0</v>
      </c>
      <c r="AD266" s="56"/>
      <c r="AE266" s="56"/>
      <c r="AF266" s="56"/>
      <c r="AG266" s="56"/>
      <c r="AH266" s="56"/>
      <c r="AI266" s="56"/>
      <c r="AJ266" s="56"/>
      <c r="AK266" s="56">
        <v>0</v>
      </c>
      <c r="AL266" s="51">
        <f t="shared" si="60"/>
        <v>0</v>
      </c>
      <c r="AM266" s="56">
        <f t="shared" si="57"/>
        <v>0</v>
      </c>
      <c r="AN266" s="51">
        <f t="shared" si="65"/>
        <v>0</v>
      </c>
      <c r="AO266" s="54" t="e">
        <f t="shared" si="58"/>
        <v>#DIV/0!</v>
      </c>
      <c r="AP266" s="51"/>
      <c r="AQ266" s="26">
        <f t="shared" si="66"/>
        <v>0</v>
      </c>
      <c r="AR266" s="37">
        <f t="shared" si="63"/>
        <v>0</v>
      </c>
      <c r="AT266" s="23">
        <f t="shared" si="64"/>
        <v>0</v>
      </c>
    </row>
    <row r="267" spans="1:46" s="18" customFormat="1" ht="18.75" customHeight="1" hidden="1">
      <c r="A267" s="51"/>
      <c r="B267" s="52" t="s">
        <v>525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>
        <v>0</v>
      </c>
      <c r="O267" s="51"/>
      <c r="P267" s="51"/>
      <c r="Q267" s="51"/>
      <c r="R267" s="51"/>
      <c r="S267" s="51"/>
      <c r="T267" s="51"/>
      <c r="U267" s="51"/>
      <c r="V267" s="51"/>
      <c r="W267" s="51"/>
      <c r="X267" s="51">
        <f t="shared" si="59"/>
        <v>0</v>
      </c>
      <c r="Y267" s="51">
        <f t="shared" si="61"/>
        <v>0</v>
      </c>
      <c r="Z267" s="51"/>
      <c r="AA267" s="51"/>
      <c r="AB267" s="51"/>
      <c r="AC267" s="51">
        <f t="shared" si="62"/>
        <v>0</v>
      </c>
      <c r="AD267" s="56"/>
      <c r="AE267" s="56"/>
      <c r="AF267" s="56"/>
      <c r="AG267" s="56"/>
      <c r="AH267" s="56"/>
      <c r="AI267" s="56"/>
      <c r="AJ267" s="56"/>
      <c r="AK267" s="56">
        <v>0</v>
      </c>
      <c r="AL267" s="51">
        <f t="shared" si="60"/>
        <v>0</v>
      </c>
      <c r="AM267" s="56">
        <f t="shared" si="57"/>
        <v>0</v>
      </c>
      <c r="AN267" s="51">
        <f t="shared" si="65"/>
        <v>0</v>
      </c>
      <c r="AO267" s="54" t="e">
        <f t="shared" si="58"/>
        <v>#DIV/0!</v>
      </c>
      <c r="AP267" s="51"/>
      <c r="AQ267" s="26">
        <f t="shared" si="66"/>
        <v>0</v>
      </c>
      <c r="AR267" s="37">
        <f t="shared" si="63"/>
        <v>0</v>
      </c>
      <c r="AT267" s="23">
        <f t="shared" si="64"/>
        <v>0</v>
      </c>
    </row>
    <row r="268" spans="1:46" s="18" customFormat="1" ht="18.75" customHeight="1" hidden="1">
      <c r="A268" s="51"/>
      <c r="B268" s="52" t="s">
        <v>526</v>
      </c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>
        <v>0</v>
      </c>
      <c r="O268" s="51"/>
      <c r="P268" s="51"/>
      <c r="Q268" s="51"/>
      <c r="R268" s="51"/>
      <c r="S268" s="51"/>
      <c r="T268" s="51"/>
      <c r="U268" s="51"/>
      <c r="V268" s="51"/>
      <c r="W268" s="51"/>
      <c r="X268" s="51">
        <f t="shared" si="59"/>
        <v>0</v>
      </c>
      <c r="Y268" s="51">
        <f t="shared" si="61"/>
        <v>0</v>
      </c>
      <c r="Z268" s="51"/>
      <c r="AA268" s="51"/>
      <c r="AB268" s="51"/>
      <c r="AC268" s="51">
        <f t="shared" si="62"/>
        <v>0</v>
      </c>
      <c r="AD268" s="56"/>
      <c r="AE268" s="56"/>
      <c r="AF268" s="56"/>
      <c r="AG268" s="56"/>
      <c r="AH268" s="56"/>
      <c r="AI268" s="56"/>
      <c r="AJ268" s="56"/>
      <c r="AK268" s="56">
        <v>0</v>
      </c>
      <c r="AL268" s="51">
        <f t="shared" si="60"/>
        <v>0</v>
      </c>
      <c r="AM268" s="56">
        <f t="shared" si="57"/>
        <v>0</v>
      </c>
      <c r="AN268" s="51">
        <f t="shared" si="65"/>
        <v>0</v>
      </c>
      <c r="AO268" s="54" t="e">
        <f t="shared" si="58"/>
        <v>#DIV/0!</v>
      </c>
      <c r="AP268" s="51"/>
      <c r="AQ268" s="26">
        <f t="shared" si="66"/>
        <v>0</v>
      </c>
      <c r="AR268" s="37">
        <f t="shared" si="63"/>
        <v>0</v>
      </c>
      <c r="AT268" s="23">
        <f t="shared" si="64"/>
        <v>0</v>
      </c>
    </row>
    <row r="269" spans="1:46" s="6" customFormat="1" ht="18.75" customHeight="1" hidden="1">
      <c r="A269" s="51"/>
      <c r="B269" s="52" t="s">
        <v>527</v>
      </c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>
        <v>0</v>
      </c>
      <c r="O269" s="51"/>
      <c r="P269" s="51"/>
      <c r="Q269" s="51"/>
      <c r="R269" s="51"/>
      <c r="S269" s="51"/>
      <c r="T269" s="51"/>
      <c r="U269" s="51"/>
      <c r="V269" s="51"/>
      <c r="W269" s="51"/>
      <c r="X269" s="51">
        <f t="shared" si="59"/>
        <v>0</v>
      </c>
      <c r="Y269" s="51">
        <f t="shared" si="61"/>
        <v>0</v>
      </c>
      <c r="Z269" s="51"/>
      <c r="AA269" s="51"/>
      <c r="AB269" s="51"/>
      <c r="AC269" s="51">
        <f t="shared" si="62"/>
        <v>0</v>
      </c>
      <c r="AD269" s="56"/>
      <c r="AE269" s="56"/>
      <c r="AF269" s="56"/>
      <c r="AG269" s="56"/>
      <c r="AH269" s="56"/>
      <c r="AI269" s="56"/>
      <c r="AJ269" s="56"/>
      <c r="AK269" s="56">
        <v>0</v>
      </c>
      <c r="AL269" s="51">
        <f t="shared" si="60"/>
        <v>0</v>
      </c>
      <c r="AM269" s="56">
        <f t="shared" si="57"/>
        <v>0</v>
      </c>
      <c r="AN269" s="51">
        <f t="shared" si="65"/>
        <v>0</v>
      </c>
      <c r="AO269" s="54" t="e">
        <f t="shared" si="58"/>
        <v>#DIV/0!</v>
      </c>
      <c r="AP269" s="51"/>
      <c r="AQ269" s="26">
        <f t="shared" si="66"/>
        <v>0</v>
      </c>
      <c r="AR269" s="37">
        <f t="shared" si="63"/>
        <v>0</v>
      </c>
      <c r="AT269" s="23">
        <f t="shared" si="64"/>
        <v>0</v>
      </c>
    </row>
    <row r="270" spans="1:46" s="6" customFormat="1" ht="31.5" customHeight="1" hidden="1">
      <c r="A270" s="51"/>
      <c r="B270" s="52" t="s">
        <v>528</v>
      </c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>
        <v>0</v>
      </c>
      <c r="O270" s="51"/>
      <c r="P270" s="51"/>
      <c r="Q270" s="51"/>
      <c r="R270" s="51"/>
      <c r="S270" s="51"/>
      <c r="T270" s="51"/>
      <c r="U270" s="51"/>
      <c r="V270" s="51"/>
      <c r="W270" s="51"/>
      <c r="X270" s="51">
        <f t="shared" si="59"/>
        <v>0</v>
      </c>
      <c r="Y270" s="51">
        <f t="shared" si="61"/>
        <v>0</v>
      </c>
      <c r="Z270" s="51"/>
      <c r="AA270" s="51"/>
      <c r="AB270" s="51"/>
      <c r="AC270" s="51">
        <f t="shared" si="62"/>
        <v>0</v>
      </c>
      <c r="AD270" s="56"/>
      <c r="AE270" s="56"/>
      <c r="AF270" s="56"/>
      <c r="AG270" s="56"/>
      <c r="AH270" s="56"/>
      <c r="AI270" s="56"/>
      <c r="AJ270" s="56"/>
      <c r="AK270" s="56">
        <v>0</v>
      </c>
      <c r="AL270" s="51">
        <f t="shared" si="60"/>
        <v>0</v>
      </c>
      <c r="AM270" s="56">
        <f t="shared" si="57"/>
        <v>0</v>
      </c>
      <c r="AN270" s="51">
        <f t="shared" si="65"/>
        <v>0</v>
      </c>
      <c r="AO270" s="54" t="e">
        <f t="shared" si="58"/>
        <v>#DIV/0!</v>
      </c>
      <c r="AP270" s="51"/>
      <c r="AQ270" s="26">
        <f t="shared" si="66"/>
        <v>0</v>
      </c>
      <c r="AR270" s="37">
        <f t="shared" si="63"/>
        <v>0</v>
      </c>
      <c r="AT270" s="23">
        <f t="shared" si="64"/>
        <v>0</v>
      </c>
    </row>
    <row r="271" spans="1:46" s="31" customFormat="1" ht="25.5" customHeight="1">
      <c r="A271" s="51">
        <v>7</v>
      </c>
      <c r="B271" s="52" t="str">
        <f>B272</f>
        <v>UBND huyện Đăk Tô</v>
      </c>
      <c r="C271" s="51">
        <f>C272</f>
        <v>0</v>
      </c>
      <c r="D271" s="51">
        <v>1023</v>
      </c>
      <c r="E271" s="51">
        <v>20</v>
      </c>
      <c r="F271" s="51"/>
      <c r="G271" s="51"/>
      <c r="H271" s="51">
        <v>1023</v>
      </c>
      <c r="I271" s="51">
        <v>20</v>
      </c>
      <c r="J271" s="51"/>
      <c r="K271" s="51">
        <f>34+59+843</f>
        <v>936</v>
      </c>
      <c r="L271" s="51">
        <f>L272+L56</f>
        <v>0</v>
      </c>
      <c r="M271" s="51">
        <f>M272+M56</f>
        <v>976</v>
      </c>
      <c r="N271" s="51">
        <v>56</v>
      </c>
      <c r="O271" s="54">
        <f>N271/M271*100</f>
        <v>5.737704918032787</v>
      </c>
      <c r="P271" s="51">
        <v>958</v>
      </c>
      <c r="Q271" s="51">
        <f aca="true" t="shared" si="67" ref="Q271:W271">Q272+Q56</f>
        <v>0</v>
      </c>
      <c r="R271" s="51">
        <v>958</v>
      </c>
      <c r="S271" s="51">
        <f t="shared" si="67"/>
        <v>0</v>
      </c>
      <c r="T271" s="51">
        <f>34+59+843</f>
        <v>936</v>
      </c>
      <c r="U271" s="51">
        <f t="shared" si="67"/>
        <v>0</v>
      </c>
      <c r="V271" s="51">
        <v>936</v>
      </c>
      <c r="W271" s="51">
        <f t="shared" si="67"/>
        <v>0</v>
      </c>
      <c r="X271" s="51">
        <f t="shared" si="59"/>
        <v>22</v>
      </c>
      <c r="Y271" s="51">
        <f aca="true" t="shared" si="68" ref="Y271:AF271">Y272+Y56</f>
        <v>11</v>
      </c>
      <c r="Z271" s="51">
        <f t="shared" si="68"/>
        <v>0</v>
      </c>
      <c r="AA271" s="51">
        <f t="shared" si="68"/>
        <v>7</v>
      </c>
      <c r="AB271" s="51">
        <f t="shared" si="68"/>
        <v>4</v>
      </c>
      <c r="AC271" s="51">
        <f t="shared" si="68"/>
        <v>25</v>
      </c>
      <c r="AD271" s="51">
        <f t="shared" si="68"/>
        <v>9</v>
      </c>
      <c r="AE271" s="51">
        <f t="shared" si="68"/>
        <v>4</v>
      </c>
      <c r="AF271" s="51">
        <f t="shared" si="68"/>
        <v>12</v>
      </c>
      <c r="AG271" s="51">
        <v>20</v>
      </c>
      <c r="AH271" s="55">
        <v>9</v>
      </c>
      <c r="AI271" s="51">
        <v>8</v>
      </c>
      <c r="AJ271" s="51">
        <v>3</v>
      </c>
      <c r="AK271" s="56">
        <v>38</v>
      </c>
      <c r="AL271" s="51">
        <f t="shared" si="60"/>
        <v>932.2622950819672</v>
      </c>
      <c r="AM271" s="56">
        <f t="shared" si="57"/>
        <v>25.737704918032787</v>
      </c>
      <c r="AN271" s="51">
        <f t="shared" si="65"/>
        <v>81.73770491803279</v>
      </c>
      <c r="AO271" s="54">
        <f t="shared" si="58"/>
        <v>8.374764848159097</v>
      </c>
      <c r="AP271" s="51"/>
      <c r="AQ271" s="26">
        <f t="shared" si="66"/>
        <v>-3.7377049180327866</v>
      </c>
      <c r="AR271" s="37">
        <f t="shared" si="63"/>
        <v>-3.7377049180328186</v>
      </c>
      <c r="AT271" s="23">
        <f t="shared" si="64"/>
        <v>0</v>
      </c>
    </row>
    <row r="272" spans="1:46" s="18" customFormat="1" ht="18.75" customHeight="1" hidden="1">
      <c r="A272" s="51">
        <v>7</v>
      </c>
      <c r="B272" s="52" t="s">
        <v>41</v>
      </c>
      <c r="C272" s="51"/>
      <c r="D272" s="51">
        <v>939</v>
      </c>
      <c r="E272" s="51"/>
      <c r="F272" s="51"/>
      <c r="G272" s="51"/>
      <c r="H272" s="51">
        <v>939</v>
      </c>
      <c r="I272" s="51"/>
      <c r="J272" s="51"/>
      <c r="K272" s="51">
        <v>934</v>
      </c>
      <c r="L272" s="51"/>
      <c r="M272" s="51">
        <v>939</v>
      </c>
      <c r="N272" s="51">
        <v>17.5</v>
      </c>
      <c r="O272" s="51"/>
      <c r="P272" s="51">
        <v>939</v>
      </c>
      <c r="Q272" s="51"/>
      <c r="R272" s="51">
        <v>939</v>
      </c>
      <c r="S272" s="51"/>
      <c r="T272" s="51">
        <v>934</v>
      </c>
      <c r="U272" s="51"/>
      <c r="V272" s="51">
        <v>934</v>
      </c>
      <c r="W272" s="51"/>
      <c r="X272" s="51">
        <f t="shared" si="59"/>
        <v>5</v>
      </c>
      <c r="Y272" s="51">
        <f t="shared" si="61"/>
        <v>11</v>
      </c>
      <c r="Z272" s="57" t="s">
        <v>537</v>
      </c>
      <c r="AA272" s="51">
        <v>7</v>
      </c>
      <c r="AB272" s="51">
        <v>4</v>
      </c>
      <c r="AC272" s="51">
        <f t="shared" si="62"/>
        <v>24</v>
      </c>
      <c r="AD272" s="56">
        <f>8+1</f>
        <v>9</v>
      </c>
      <c r="AE272" s="56">
        <v>3</v>
      </c>
      <c r="AF272" s="56">
        <f>11+1</f>
        <v>12</v>
      </c>
      <c r="AG272" s="56"/>
      <c r="AH272" s="56"/>
      <c r="AI272" s="56"/>
      <c r="AJ272" s="56"/>
      <c r="AK272" s="56">
        <v>0</v>
      </c>
      <c r="AL272" s="51">
        <f t="shared" si="60"/>
        <v>939</v>
      </c>
      <c r="AM272" s="56">
        <f t="shared" si="57"/>
        <v>0</v>
      </c>
      <c r="AN272" s="51">
        <f t="shared" si="65"/>
        <v>17.5</v>
      </c>
      <c r="AO272" s="54">
        <f t="shared" si="58"/>
        <v>1.863684771033014</v>
      </c>
      <c r="AP272" s="51"/>
      <c r="AQ272" s="26">
        <f t="shared" si="66"/>
        <v>5</v>
      </c>
      <c r="AR272" s="37">
        <f t="shared" si="63"/>
        <v>5</v>
      </c>
      <c r="AT272" s="23">
        <f t="shared" si="64"/>
        <v>0</v>
      </c>
    </row>
    <row r="273" spans="1:46" s="18" customFormat="1" ht="18.75" customHeight="1" hidden="1">
      <c r="A273" s="51"/>
      <c r="B273" s="52" t="s">
        <v>392</v>
      </c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>
        <v>0</v>
      </c>
      <c r="O273" s="51"/>
      <c r="P273" s="51"/>
      <c r="Q273" s="51"/>
      <c r="R273" s="51"/>
      <c r="S273" s="51"/>
      <c r="T273" s="51"/>
      <c r="U273" s="51"/>
      <c r="V273" s="51"/>
      <c r="W273" s="51"/>
      <c r="X273" s="51">
        <f t="shared" si="59"/>
        <v>0</v>
      </c>
      <c r="Y273" s="51">
        <f t="shared" si="61"/>
        <v>0</v>
      </c>
      <c r="Z273" s="51"/>
      <c r="AA273" s="51"/>
      <c r="AB273" s="51"/>
      <c r="AC273" s="51">
        <f t="shared" si="62"/>
        <v>0</v>
      </c>
      <c r="AD273" s="56"/>
      <c r="AE273" s="56"/>
      <c r="AF273" s="56"/>
      <c r="AG273" s="56"/>
      <c r="AH273" s="56"/>
      <c r="AI273" s="56"/>
      <c r="AJ273" s="56"/>
      <c r="AK273" s="56">
        <v>0</v>
      </c>
      <c r="AL273" s="51">
        <f t="shared" si="60"/>
        <v>0</v>
      </c>
      <c r="AM273" s="56">
        <f t="shared" si="57"/>
        <v>0</v>
      </c>
      <c r="AN273" s="51">
        <f t="shared" si="65"/>
        <v>0</v>
      </c>
      <c r="AO273" s="54" t="e">
        <f t="shared" si="58"/>
        <v>#DIV/0!</v>
      </c>
      <c r="AP273" s="51"/>
      <c r="AQ273" s="26">
        <f t="shared" si="66"/>
        <v>0</v>
      </c>
      <c r="AR273" s="37">
        <f t="shared" si="63"/>
        <v>0</v>
      </c>
      <c r="AT273" s="23">
        <f t="shared" si="64"/>
        <v>0</v>
      </c>
    </row>
    <row r="274" spans="1:46" s="18" customFormat="1" ht="18.75" customHeight="1" hidden="1">
      <c r="A274" s="51"/>
      <c r="B274" s="52" t="s">
        <v>102</v>
      </c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>
        <v>0</v>
      </c>
      <c r="O274" s="51"/>
      <c r="P274" s="51"/>
      <c r="Q274" s="51"/>
      <c r="R274" s="51"/>
      <c r="S274" s="51"/>
      <c r="T274" s="51"/>
      <c r="U274" s="51"/>
      <c r="V274" s="51"/>
      <c r="W274" s="51"/>
      <c r="X274" s="51">
        <f t="shared" si="59"/>
        <v>0</v>
      </c>
      <c r="Y274" s="51">
        <f t="shared" si="61"/>
        <v>0</v>
      </c>
      <c r="Z274" s="51"/>
      <c r="AA274" s="51"/>
      <c r="AB274" s="51"/>
      <c r="AC274" s="51">
        <f t="shared" si="62"/>
        <v>0</v>
      </c>
      <c r="AD274" s="56"/>
      <c r="AE274" s="56"/>
      <c r="AF274" s="56"/>
      <c r="AG274" s="56"/>
      <c r="AH274" s="56"/>
      <c r="AI274" s="56"/>
      <c r="AJ274" s="56"/>
      <c r="AK274" s="56">
        <v>0</v>
      </c>
      <c r="AL274" s="51">
        <f t="shared" si="60"/>
        <v>0</v>
      </c>
      <c r="AM274" s="56">
        <f t="shared" si="57"/>
        <v>0</v>
      </c>
      <c r="AN274" s="51">
        <f t="shared" si="65"/>
        <v>0</v>
      </c>
      <c r="AO274" s="54" t="e">
        <f t="shared" si="58"/>
        <v>#DIV/0!</v>
      </c>
      <c r="AP274" s="51"/>
      <c r="AQ274" s="26">
        <f t="shared" si="66"/>
        <v>0</v>
      </c>
      <c r="AR274" s="37">
        <f t="shared" si="63"/>
        <v>0</v>
      </c>
      <c r="AT274" s="23">
        <f t="shared" si="64"/>
        <v>0</v>
      </c>
    </row>
    <row r="275" spans="1:46" s="18" customFormat="1" ht="18.75" customHeight="1" hidden="1">
      <c r="A275" s="51"/>
      <c r="B275" s="52" t="s">
        <v>391</v>
      </c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>
        <v>0</v>
      </c>
      <c r="O275" s="51"/>
      <c r="P275" s="51"/>
      <c r="Q275" s="51"/>
      <c r="R275" s="51"/>
      <c r="S275" s="51"/>
      <c r="T275" s="51"/>
      <c r="U275" s="51"/>
      <c r="V275" s="51"/>
      <c r="W275" s="51"/>
      <c r="X275" s="51">
        <f t="shared" si="59"/>
        <v>0</v>
      </c>
      <c r="Y275" s="51">
        <f t="shared" si="61"/>
        <v>0</v>
      </c>
      <c r="Z275" s="51"/>
      <c r="AA275" s="51"/>
      <c r="AB275" s="51"/>
      <c r="AC275" s="51">
        <f t="shared" si="62"/>
        <v>0</v>
      </c>
      <c r="AD275" s="56"/>
      <c r="AE275" s="56"/>
      <c r="AF275" s="56"/>
      <c r="AG275" s="56"/>
      <c r="AH275" s="56"/>
      <c r="AI275" s="56"/>
      <c r="AJ275" s="56"/>
      <c r="AK275" s="56">
        <v>0</v>
      </c>
      <c r="AL275" s="51">
        <f t="shared" si="60"/>
        <v>0</v>
      </c>
      <c r="AM275" s="56">
        <f t="shared" si="57"/>
        <v>0</v>
      </c>
      <c r="AN275" s="51">
        <f t="shared" si="65"/>
        <v>0</v>
      </c>
      <c r="AO275" s="54" t="e">
        <f t="shared" si="58"/>
        <v>#DIV/0!</v>
      </c>
      <c r="AP275" s="51"/>
      <c r="AQ275" s="26">
        <f t="shared" si="66"/>
        <v>0</v>
      </c>
      <c r="AR275" s="37">
        <f t="shared" si="63"/>
        <v>0</v>
      </c>
      <c r="AT275" s="23">
        <f t="shared" si="64"/>
        <v>0</v>
      </c>
    </row>
    <row r="276" spans="1:46" s="18" customFormat="1" ht="18.75" customHeight="1" hidden="1">
      <c r="A276" s="51"/>
      <c r="B276" s="52" t="s">
        <v>398</v>
      </c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>
        <v>0</v>
      </c>
      <c r="O276" s="51"/>
      <c r="P276" s="51"/>
      <c r="Q276" s="51"/>
      <c r="R276" s="51"/>
      <c r="S276" s="51"/>
      <c r="T276" s="51"/>
      <c r="U276" s="51"/>
      <c r="V276" s="51"/>
      <c r="W276" s="51"/>
      <c r="X276" s="51">
        <f t="shared" si="59"/>
        <v>0</v>
      </c>
      <c r="Y276" s="51">
        <f t="shared" si="61"/>
        <v>0</v>
      </c>
      <c r="Z276" s="51"/>
      <c r="AA276" s="51"/>
      <c r="AB276" s="51"/>
      <c r="AC276" s="51">
        <f t="shared" si="62"/>
        <v>0</v>
      </c>
      <c r="AD276" s="56"/>
      <c r="AE276" s="56"/>
      <c r="AF276" s="56"/>
      <c r="AG276" s="56"/>
      <c r="AH276" s="56"/>
      <c r="AI276" s="56"/>
      <c r="AJ276" s="56"/>
      <c r="AK276" s="56">
        <v>0</v>
      </c>
      <c r="AL276" s="51">
        <f t="shared" si="60"/>
        <v>0</v>
      </c>
      <c r="AM276" s="56">
        <f t="shared" si="57"/>
        <v>0</v>
      </c>
      <c r="AN276" s="51">
        <f t="shared" si="65"/>
        <v>0</v>
      </c>
      <c r="AO276" s="54" t="e">
        <f t="shared" si="58"/>
        <v>#DIV/0!</v>
      </c>
      <c r="AP276" s="51"/>
      <c r="AQ276" s="26">
        <f t="shared" si="66"/>
        <v>0</v>
      </c>
      <c r="AR276" s="37">
        <f t="shared" si="63"/>
        <v>0</v>
      </c>
      <c r="AT276" s="23">
        <f t="shared" si="64"/>
        <v>0</v>
      </c>
    </row>
    <row r="277" spans="1:46" s="18" customFormat="1" ht="18.75" customHeight="1" hidden="1">
      <c r="A277" s="51"/>
      <c r="B277" s="52" t="s">
        <v>104</v>
      </c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>
        <v>0</v>
      </c>
      <c r="O277" s="51"/>
      <c r="P277" s="51"/>
      <c r="Q277" s="51"/>
      <c r="R277" s="51"/>
      <c r="S277" s="51"/>
      <c r="T277" s="51"/>
      <c r="U277" s="51"/>
      <c r="V277" s="51"/>
      <c r="W277" s="51"/>
      <c r="X277" s="51">
        <f t="shared" si="59"/>
        <v>0</v>
      </c>
      <c r="Y277" s="51">
        <f t="shared" si="61"/>
        <v>0</v>
      </c>
      <c r="Z277" s="51"/>
      <c r="AA277" s="51"/>
      <c r="AB277" s="51"/>
      <c r="AC277" s="51">
        <f t="shared" si="62"/>
        <v>0</v>
      </c>
      <c r="AD277" s="56"/>
      <c r="AE277" s="56"/>
      <c r="AF277" s="56"/>
      <c r="AG277" s="56"/>
      <c r="AH277" s="56"/>
      <c r="AI277" s="56"/>
      <c r="AJ277" s="56"/>
      <c r="AK277" s="56">
        <v>0</v>
      </c>
      <c r="AL277" s="51">
        <f t="shared" si="60"/>
        <v>0</v>
      </c>
      <c r="AM277" s="56">
        <f t="shared" si="57"/>
        <v>0</v>
      </c>
      <c r="AN277" s="51">
        <f t="shared" si="65"/>
        <v>0</v>
      </c>
      <c r="AO277" s="54" t="e">
        <f t="shared" si="58"/>
        <v>#DIV/0!</v>
      </c>
      <c r="AP277" s="51"/>
      <c r="AQ277" s="26">
        <f t="shared" si="66"/>
        <v>0</v>
      </c>
      <c r="AR277" s="37">
        <f t="shared" si="63"/>
        <v>0</v>
      </c>
      <c r="AT277" s="23">
        <f t="shared" si="64"/>
        <v>0</v>
      </c>
    </row>
    <row r="278" spans="1:46" s="18" customFormat="1" ht="18.75" customHeight="1" hidden="1">
      <c r="A278" s="51"/>
      <c r="B278" s="52" t="s">
        <v>242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>
        <v>0</v>
      </c>
      <c r="O278" s="51"/>
      <c r="P278" s="51"/>
      <c r="Q278" s="51"/>
      <c r="R278" s="51"/>
      <c r="S278" s="51"/>
      <c r="T278" s="51"/>
      <c r="U278" s="51"/>
      <c r="V278" s="51"/>
      <c r="W278" s="51"/>
      <c r="X278" s="51">
        <f t="shared" si="59"/>
        <v>0</v>
      </c>
      <c r="Y278" s="51">
        <f t="shared" si="61"/>
        <v>0</v>
      </c>
      <c r="Z278" s="51"/>
      <c r="AA278" s="51"/>
      <c r="AB278" s="51"/>
      <c r="AC278" s="51">
        <f t="shared" si="62"/>
        <v>0</v>
      </c>
      <c r="AD278" s="56"/>
      <c r="AE278" s="56"/>
      <c r="AF278" s="56"/>
      <c r="AG278" s="56"/>
      <c r="AH278" s="56"/>
      <c r="AI278" s="56"/>
      <c r="AJ278" s="56"/>
      <c r="AK278" s="56">
        <v>0</v>
      </c>
      <c r="AL278" s="51">
        <f t="shared" si="60"/>
        <v>0</v>
      </c>
      <c r="AM278" s="56">
        <f t="shared" si="57"/>
        <v>0</v>
      </c>
      <c r="AN278" s="51">
        <f t="shared" si="65"/>
        <v>0</v>
      </c>
      <c r="AO278" s="54" t="e">
        <f t="shared" si="58"/>
        <v>#DIV/0!</v>
      </c>
      <c r="AP278" s="51"/>
      <c r="AQ278" s="26">
        <f t="shared" si="66"/>
        <v>0</v>
      </c>
      <c r="AR278" s="37">
        <f t="shared" si="63"/>
        <v>0</v>
      </c>
      <c r="AT278" s="23">
        <f t="shared" si="64"/>
        <v>0</v>
      </c>
    </row>
    <row r="279" spans="1:46" s="18" customFormat="1" ht="18.75" customHeight="1" hidden="1">
      <c r="A279" s="51"/>
      <c r="B279" s="52" t="s">
        <v>399</v>
      </c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>
        <v>0</v>
      </c>
      <c r="O279" s="51"/>
      <c r="P279" s="51"/>
      <c r="Q279" s="51"/>
      <c r="R279" s="51"/>
      <c r="S279" s="51"/>
      <c r="T279" s="51"/>
      <c r="U279" s="51"/>
      <c r="V279" s="51"/>
      <c r="W279" s="51"/>
      <c r="X279" s="51">
        <f t="shared" si="59"/>
        <v>0</v>
      </c>
      <c r="Y279" s="51">
        <f t="shared" si="61"/>
        <v>0</v>
      </c>
      <c r="Z279" s="51"/>
      <c r="AA279" s="51"/>
      <c r="AB279" s="51"/>
      <c r="AC279" s="51">
        <f t="shared" si="62"/>
        <v>0</v>
      </c>
      <c r="AD279" s="56"/>
      <c r="AE279" s="56"/>
      <c r="AF279" s="56"/>
      <c r="AG279" s="56"/>
      <c r="AH279" s="56"/>
      <c r="AI279" s="56"/>
      <c r="AJ279" s="56"/>
      <c r="AK279" s="56">
        <v>0</v>
      </c>
      <c r="AL279" s="51">
        <f t="shared" si="60"/>
        <v>0</v>
      </c>
      <c r="AM279" s="56">
        <f t="shared" si="57"/>
        <v>0</v>
      </c>
      <c r="AN279" s="51">
        <f t="shared" si="65"/>
        <v>0</v>
      </c>
      <c r="AO279" s="54" t="e">
        <f t="shared" si="58"/>
        <v>#DIV/0!</v>
      </c>
      <c r="AP279" s="51"/>
      <c r="AQ279" s="26">
        <f t="shared" si="66"/>
        <v>0</v>
      </c>
      <c r="AR279" s="37">
        <f t="shared" si="63"/>
        <v>0</v>
      </c>
      <c r="AT279" s="23">
        <f t="shared" si="64"/>
        <v>0</v>
      </c>
    </row>
    <row r="280" spans="1:46" s="18" customFormat="1" ht="18.75" customHeight="1" hidden="1">
      <c r="A280" s="51"/>
      <c r="B280" s="52" t="s">
        <v>400</v>
      </c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>
        <v>0</v>
      </c>
      <c r="O280" s="51"/>
      <c r="P280" s="51"/>
      <c r="Q280" s="51"/>
      <c r="R280" s="51"/>
      <c r="S280" s="51"/>
      <c r="T280" s="51"/>
      <c r="U280" s="51"/>
      <c r="V280" s="51"/>
      <c r="W280" s="51"/>
      <c r="X280" s="51">
        <f t="shared" si="59"/>
        <v>0</v>
      </c>
      <c r="Y280" s="51">
        <f t="shared" si="61"/>
        <v>0</v>
      </c>
      <c r="Z280" s="51"/>
      <c r="AA280" s="51"/>
      <c r="AB280" s="51"/>
      <c r="AC280" s="51">
        <f t="shared" si="62"/>
        <v>0</v>
      </c>
      <c r="AD280" s="56"/>
      <c r="AE280" s="56"/>
      <c r="AF280" s="56"/>
      <c r="AG280" s="56"/>
      <c r="AH280" s="56"/>
      <c r="AI280" s="56"/>
      <c r="AJ280" s="56"/>
      <c r="AK280" s="56">
        <v>0</v>
      </c>
      <c r="AL280" s="51">
        <f t="shared" si="60"/>
        <v>0</v>
      </c>
      <c r="AM280" s="56">
        <f t="shared" si="57"/>
        <v>0</v>
      </c>
      <c r="AN280" s="51">
        <f t="shared" si="65"/>
        <v>0</v>
      </c>
      <c r="AO280" s="54" t="e">
        <f t="shared" si="58"/>
        <v>#DIV/0!</v>
      </c>
      <c r="AP280" s="51"/>
      <c r="AQ280" s="26">
        <f t="shared" si="66"/>
        <v>0</v>
      </c>
      <c r="AR280" s="37">
        <f t="shared" si="63"/>
        <v>0</v>
      </c>
      <c r="AT280" s="23">
        <f t="shared" si="64"/>
        <v>0</v>
      </c>
    </row>
    <row r="281" spans="1:46" s="18" customFormat="1" ht="18.75" customHeight="1" hidden="1">
      <c r="A281" s="51"/>
      <c r="B281" s="52" t="s">
        <v>401</v>
      </c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>
        <v>0</v>
      </c>
      <c r="O281" s="51"/>
      <c r="P281" s="51"/>
      <c r="Q281" s="51"/>
      <c r="R281" s="51"/>
      <c r="S281" s="51"/>
      <c r="T281" s="51"/>
      <c r="U281" s="51"/>
      <c r="V281" s="51"/>
      <c r="W281" s="51"/>
      <c r="X281" s="51">
        <f t="shared" si="59"/>
        <v>0</v>
      </c>
      <c r="Y281" s="51">
        <f t="shared" si="61"/>
        <v>0</v>
      </c>
      <c r="Z281" s="51"/>
      <c r="AA281" s="51"/>
      <c r="AB281" s="51"/>
      <c r="AC281" s="51">
        <f t="shared" si="62"/>
        <v>0</v>
      </c>
      <c r="AD281" s="56"/>
      <c r="AE281" s="56"/>
      <c r="AF281" s="56"/>
      <c r="AG281" s="56"/>
      <c r="AH281" s="56"/>
      <c r="AI281" s="56"/>
      <c r="AJ281" s="56"/>
      <c r="AK281" s="56">
        <v>0</v>
      </c>
      <c r="AL281" s="51">
        <f t="shared" si="60"/>
        <v>0</v>
      </c>
      <c r="AM281" s="56">
        <f t="shared" si="57"/>
        <v>0</v>
      </c>
      <c r="AN281" s="51">
        <f t="shared" si="65"/>
        <v>0</v>
      </c>
      <c r="AO281" s="54" t="e">
        <f t="shared" si="58"/>
        <v>#DIV/0!</v>
      </c>
      <c r="AP281" s="51"/>
      <c r="AQ281" s="26">
        <f t="shared" si="66"/>
        <v>0</v>
      </c>
      <c r="AR281" s="37">
        <f t="shared" si="63"/>
        <v>0</v>
      </c>
      <c r="AT281" s="23">
        <f t="shared" si="64"/>
        <v>0</v>
      </c>
    </row>
    <row r="282" spans="1:46" s="6" customFormat="1" ht="18.75" customHeight="1" hidden="1">
      <c r="A282" s="51"/>
      <c r="B282" s="52" t="s">
        <v>402</v>
      </c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>
        <v>0</v>
      </c>
      <c r="O282" s="51"/>
      <c r="P282" s="51"/>
      <c r="Q282" s="51"/>
      <c r="R282" s="51"/>
      <c r="S282" s="51"/>
      <c r="T282" s="51"/>
      <c r="U282" s="51"/>
      <c r="V282" s="51"/>
      <c r="W282" s="51"/>
      <c r="X282" s="51">
        <f t="shared" si="59"/>
        <v>0</v>
      </c>
      <c r="Y282" s="51">
        <f t="shared" si="61"/>
        <v>0</v>
      </c>
      <c r="Z282" s="51"/>
      <c r="AA282" s="51"/>
      <c r="AB282" s="51"/>
      <c r="AC282" s="51">
        <f t="shared" si="62"/>
        <v>0</v>
      </c>
      <c r="AD282" s="56"/>
      <c r="AE282" s="56"/>
      <c r="AF282" s="56"/>
      <c r="AG282" s="56"/>
      <c r="AH282" s="56"/>
      <c r="AI282" s="56"/>
      <c r="AJ282" s="56"/>
      <c r="AK282" s="56">
        <v>0</v>
      </c>
      <c r="AL282" s="51">
        <f t="shared" si="60"/>
        <v>0</v>
      </c>
      <c r="AM282" s="56">
        <f t="shared" si="57"/>
        <v>0</v>
      </c>
      <c r="AN282" s="51">
        <f t="shared" si="65"/>
        <v>0</v>
      </c>
      <c r="AO282" s="54" t="e">
        <f t="shared" si="58"/>
        <v>#DIV/0!</v>
      </c>
      <c r="AP282" s="51"/>
      <c r="AQ282" s="26">
        <f t="shared" si="66"/>
        <v>0</v>
      </c>
      <c r="AR282" s="37">
        <f t="shared" si="63"/>
        <v>0</v>
      </c>
      <c r="AT282" s="23">
        <f t="shared" si="64"/>
        <v>0</v>
      </c>
    </row>
    <row r="283" spans="1:46" s="18" customFormat="1" ht="18.75" customHeight="1" hidden="1">
      <c r="A283" s="51"/>
      <c r="B283" s="52" t="s">
        <v>403</v>
      </c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>
        <v>0</v>
      </c>
      <c r="O283" s="51"/>
      <c r="P283" s="51"/>
      <c r="Q283" s="51"/>
      <c r="R283" s="51"/>
      <c r="S283" s="51"/>
      <c r="T283" s="51"/>
      <c r="U283" s="51"/>
      <c r="V283" s="51"/>
      <c r="W283" s="51"/>
      <c r="X283" s="51">
        <f t="shared" si="59"/>
        <v>0</v>
      </c>
      <c r="Y283" s="51">
        <f t="shared" si="61"/>
        <v>0</v>
      </c>
      <c r="Z283" s="51"/>
      <c r="AA283" s="51"/>
      <c r="AB283" s="51"/>
      <c r="AC283" s="51">
        <f t="shared" si="62"/>
        <v>0</v>
      </c>
      <c r="AD283" s="56"/>
      <c r="AE283" s="56"/>
      <c r="AF283" s="56"/>
      <c r="AG283" s="56"/>
      <c r="AH283" s="56"/>
      <c r="AI283" s="56"/>
      <c r="AJ283" s="56"/>
      <c r="AK283" s="56">
        <v>0</v>
      </c>
      <c r="AL283" s="51">
        <f t="shared" si="60"/>
        <v>0</v>
      </c>
      <c r="AM283" s="56">
        <f t="shared" si="57"/>
        <v>0</v>
      </c>
      <c r="AN283" s="51">
        <f t="shared" si="65"/>
        <v>0</v>
      </c>
      <c r="AO283" s="54" t="e">
        <f t="shared" si="58"/>
        <v>#DIV/0!</v>
      </c>
      <c r="AP283" s="51"/>
      <c r="AQ283" s="26">
        <f t="shared" si="66"/>
        <v>0</v>
      </c>
      <c r="AR283" s="37">
        <f t="shared" si="63"/>
        <v>0</v>
      </c>
      <c r="AT283" s="23">
        <f t="shared" si="64"/>
        <v>0</v>
      </c>
    </row>
    <row r="284" spans="1:46" s="18" customFormat="1" ht="18.75" customHeight="1" hidden="1">
      <c r="A284" s="51"/>
      <c r="B284" s="52" t="s">
        <v>404</v>
      </c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>
        <v>0</v>
      </c>
      <c r="O284" s="51"/>
      <c r="P284" s="51"/>
      <c r="Q284" s="51"/>
      <c r="R284" s="51"/>
      <c r="S284" s="51"/>
      <c r="T284" s="51"/>
      <c r="U284" s="51"/>
      <c r="V284" s="51"/>
      <c r="W284" s="51"/>
      <c r="X284" s="51">
        <f t="shared" si="59"/>
        <v>0</v>
      </c>
      <c r="Y284" s="51">
        <f t="shared" si="61"/>
        <v>0</v>
      </c>
      <c r="Z284" s="51"/>
      <c r="AA284" s="51"/>
      <c r="AB284" s="51"/>
      <c r="AC284" s="51">
        <f t="shared" si="62"/>
        <v>0</v>
      </c>
      <c r="AD284" s="56"/>
      <c r="AE284" s="56"/>
      <c r="AF284" s="56"/>
      <c r="AG284" s="56"/>
      <c r="AH284" s="56"/>
      <c r="AI284" s="56"/>
      <c r="AJ284" s="56"/>
      <c r="AK284" s="56">
        <v>0</v>
      </c>
      <c r="AL284" s="51">
        <f t="shared" si="60"/>
        <v>0</v>
      </c>
      <c r="AM284" s="56">
        <f t="shared" si="57"/>
        <v>0</v>
      </c>
      <c r="AN284" s="51">
        <f t="shared" si="65"/>
        <v>0</v>
      </c>
      <c r="AO284" s="54" t="e">
        <f t="shared" si="58"/>
        <v>#DIV/0!</v>
      </c>
      <c r="AP284" s="51"/>
      <c r="AQ284" s="26">
        <f t="shared" si="66"/>
        <v>0</v>
      </c>
      <c r="AR284" s="37">
        <f t="shared" si="63"/>
        <v>0</v>
      </c>
      <c r="AT284" s="23">
        <f t="shared" si="64"/>
        <v>0</v>
      </c>
    </row>
    <row r="285" spans="1:46" s="18" customFormat="1" ht="18.75" customHeight="1" hidden="1">
      <c r="A285" s="51"/>
      <c r="B285" s="52" t="s">
        <v>405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>
        <v>0</v>
      </c>
      <c r="O285" s="51"/>
      <c r="P285" s="51"/>
      <c r="Q285" s="51"/>
      <c r="R285" s="51"/>
      <c r="S285" s="51"/>
      <c r="T285" s="51"/>
      <c r="U285" s="51"/>
      <c r="V285" s="51"/>
      <c r="W285" s="51"/>
      <c r="X285" s="51">
        <f t="shared" si="59"/>
        <v>0</v>
      </c>
      <c r="Y285" s="51">
        <f t="shared" si="61"/>
        <v>0</v>
      </c>
      <c r="Z285" s="51"/>
      <c r="AA285" s="51"/>
      <c r="AB285" s="51"/>
      <c r="AC285" s="51">
        <f t="shared" si="62"/>
        <v>0</v>
      </c>
      <c r="AD285" s="56"/>
      <c r="AE285" s="56"/>
      <c r="AF285" s="56"/>
      <c r="AG285" s="56"/>
      <c r="AH285" s="56"/>
      <c r="AI285" s="56"/>
      <c r="AJ285" s="56"/>
      <c r="AK285" s="56">
        <v>0</v>
      </c>
      <c r="AL285" s="51">
        <f t="shared" si="60"/>
        <v>0</v>
      </c>
      <c r="AM285" s="56">
        <f t="shared" si="57"/>
        <v>0</v>
      </c>
      <c r="AN285" s="51">
        <f t="shared" si="65"/>
        <v>0</v>
      </c>
      <c r="AO285" s="54" t="e">
        <f t="shared" si="58"/>
        <v>#DIV/0!</v>
      </c>
      <c r="AP285" s="51"/>
      <c r="AQ285" s="26">
        <f t="shared" si="66"/>
        <v>0</v>
      </c>
      <c r="AR285" s="37">
        <f t="shared" si="63"/>
        <v>0</v>
      </c>
      <c r="AT285" s="23">
        <f t="shared" si="64"/>
        <v>0</v>
      </c>
    </row>
    <row r="286" spans="1:46" s="18" customFormat="1" ht="18.75" customHeight="1" hidden="1">
      <c r="A286" s="51"/>
      <c r="B286" s="52" t="s">
        <v>406</v>
      </c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>
        <v>0</v>
      </c>
      <c r="O286" s="51"/>
      <c r="P286" s="51"/>
      <c r="Q286" s="51"/>
      <c r="R286" s="51"/>
      <c r="S286" s="51"/>
      <c r="T286" s="51"/>
      <c r="U286" s="51"/>
      <c r="V286" s="51"/>
      <c r="W286" s="51"/>
      <c r="X286" s="51">
        <f t="shared" si="59"/>
        <v>0</v>
      </c>
      <c r="Y286" s="51">
        <f t="shared" si="61"/>
        <v>0</v>
      </c>
      <c r="Z286" s="51"/>
      <c r="AA286" s="51"/>
      <c r="AB286" s="51"/>
      <c r="AC286" s="51">
        <f t="shared" si="62"/>
        <v>0</v>
      </c>
      <c r="AD286" s="56"/>
      <c r="AE286" s="56"/>
      <c r="AF286" s="56"/>
      <c r="AG286" s="56"/>
      <c r="AH286" s="56"/>
      <c r="AI286" s="56"/>
      <c r="AJ286" s="56"/>
      <c r="AK286" s="56">
        <v>0</v>
      </c>
      <c r="AL286" s="51">
        <f t="shared" si="60"/>
        <v>0</v>
      </c>
      <c r="AM286" s="56">
        <f t="shared" si="57"/>
        <v>0</v>
      </c>
      <c r="AN286" s="51">
        <f t="shared" si="65"/>
        <v>0</v>
      </c>
      <c r="AO286" s="54" t="e">
        <f t="shared" si="58"/>
        <v>#DIV/0!</v>
      </c>
      <c r="AP286" s="51"/>
      <c r="AQ286" s="26">
        <f t="shared" si="66"/>
        <v>0</v>
      </c>
      <c r="AR286" s="37">
        <f t="shared" si="63"/>
        <v>0</v>
      </c>
      <c r="AT286" s="23">
        <f t="shared" si="64"/>
        <v>0</v>
      </c>
    </row>
    <row r="287" spans="1:46" s="18" customFormat="1" ht="18.75" customHeight="1" hidden="1">
      <c r="A287" s="51"/>
      <c r="B287" s="52" t="s">
        <v>69</v>
      </c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>
        <v>0</v>
      </c>
      <c r="O287" s="51"/>
      <c r="P287" s="51"/>
      <c r="Q287" s="51"/>
      <c r="R287" s="51"/>
      <c r="S287" s="51"/>
      <c r="T287" s="51"/>
      <c r="U287" s="51"/>
      <c r="V287" s="51"/>
      <c r="W287" s="51"/>
      <c r="X287" s="51">
        <f t="shared" si="59"/>
        <v>0</v>
      </c>
      <c r="Y287" s="51">
        <f t="shared" si="61"/>
        <v>0</v>
      </c>
      <c r="Z287" s="51"/>
      <c r="AA287" s="51"/>
      <c r="AB287" s="51"/>
      <c r="AC287" s="51">
        <f t="shared" si="62"/>
        <v>0</v>
      </c>
      <c r="AD287" s="56"/>
      <c r="AE287" s="56"/>
      <c r="AF287" s="56"/>
      <c r="AG287" s="56"/>
      <c r="AH287" s="56"/>
      <c r="AI287" s="56"/>
      <c r="AJ287" s="56"/>
      <c r="AK287" s="56">
        <v>0</v>
      </c>
      <c r="AL287" s="51">
        <f t="shared" si="60"/>
        <v>0</v>
      </c>
      <c r="AM287" s="56">
        <f t="shared" si="57"/>
        <v>0</v>
      </c>
      <c r="AN287" s="51">
        <f t="shared" si="65"/>
        <v>0</v>
      </c>
      <c r="AO287" s="54" t="e">
        <f t="shared" si="58"/>
        <v>#DIV/0!</v>
      </c>
      <c r="AP287" s="51"/>
      <c r="AQ287" s="26">
        <f t="shared" si="66"/>
        <v>0</v>
      </c>
      <c r="AR287" s="37">
        <f t="shared" si="63"/>
        <v>0</v>
      </c>
      <c r="AT287" s="23">
        <f t="shared" si="64"/>
        <v>0</v>
      </c>
    </row>
    <row r="288" spans="1:46" s="18" customFormat="1" ht="18.75" customHeight="1" hidden="1">
      <c r="A288" s="51"/>
      <c r="B288" s="52" t="s">
        <v>257</v>
      </c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>
        <v>0</v>
      </c>
      <c r="O288" s="51"/>
      <c r="P288" s="51"/>
      <c r="Q288" s="51"/>
      <c r="R288" s="51"/>
      <c r="S288" s="51"/>
      <c r="T288" s="51"/>
      <c r="U288" s="51"/>
      <c r="V288" s="51"/>
      <c r="W288" s="51"/>
      <c r="X288" s="51">
        <f t="shared" si="59"/>
        <v>0</v>
      </c>
      <c r="Y288" s="51">
        <f t="shared" si="61"/>
        <v>0</v>
      </c>
      <c r="Z288" s="51"/>
      <c r="AA288" s="51"/>
      <c r="AB288" s="51"/>
      <c r="AC288" s="51">
        <f t="shared" si="62"/>
        <v>0</v>
      </c>
      <c r="AD288" s="56"/>
      <c r="AE288" s="56"/>
      <c r="AF288" s="56"/>
      <c r="AG288" s="56"/>
      <c r="AH288" s="56"/>
      <c r="AI288" s="56"/>
      <c r="AJ288" s="56"/>
      <c r="AK288" s="56">
        <v>0</v>
      </c>
      <c r="AL288" s="51">
        <f t="shared" si="60"/>
        <v>0</v>
      </c>
      <c r="AM288" s="56">
        <f t="shared" si="57"/>
        <v>0</v>
      </c>
      <c r="AN288" s="51">
        <f t="shared" si="65"/>
        <v>0</v>
      </c>
      <c r="AO288" s="54" t="e">
        <f t="shared" si="58"/>
        <v>#DIV/0!</v>
      </c>
      <c r="AP288" s="51"/>
      <c r="AQ288" s="26">
        <f t="shared" si="66"/>
        <v>0</v>
      </c>
      <c r="AR288" s="37">
        <f t="shared" si="63"/>
        <v>0</v>
      </c>
      <c r="AT288" s="23">
        <f t="shared" si="64"/>
        <v>0</v>
      </c>
    </row>
    <row r="289" spans="1:46" s="18" customFormat="1" ht="18.75" customHeight="1" hidden="1">
      <c r="A289" s="51"/>
      <c r="B289" s="52" t="s">
        <v>407</v>
      </c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>
        <v>0</v>
      </c>
      <c r="O289" s="51"/>
      <c r="P289" s="51"/>
      <c r="Q289" s="51"/>
      <c r="R289" s="51"/>
      <c r="S289" s="51"/>
      <c r="T289" s="51"/>
      <c r="U289" s="51"/>
      <c r="V289" s="51"/>
      <c r="W289" s="51"/>
      <c r="X289" s="51">
        <f t="shared" si="59"/>
        <v>0</v>
      </c>
      <c r="Y289" s="51">
        <f t="shared" si="61"/>
        <v>0</v>
      </c>
      <c r="Z289" s="51"/>
      <c r="AA289" s="51"/>
      <c r="AB289" s="51"/>
      <c r="AC289" s="51">
        <f t="shared" si="62"/>
        <v>0</v>
      </c>
      <c r="AD289" s="56"/>
      <c r="AE289" s="56"/>
      <c r="AF289" s="56"/>
      <c r="AG289" s="56"/>
      <c r="AH289" s="56"/>
      <c r="AI289" s="56"/>
      <c r="AJ289" s="56"/>
      <c r="AK289" s="56">
        <v>0</v>
      </c>
      <c r="AL289" s="51">
        <f t="shared" si="60"/>
        <v>0</v>
      </c>
      <c r="AM289" s="56">
        <f t="shared" si="57"/>
        <v>0</v>
      </c>
      <c r="AN289" s="51">
        <f t="shared" si="65"/>
        <v>0</v>
      </c>
      <c r="AO289" s="54" t="e">
        <f t="shared" si="58"/>
        <v>#DIV/0!</v>
      </c>
      <c r="AP289" s="51"/>
      <c r="AQ289" s="26">
        <f t="shared" si="66"/>
        <v>0</v>
      </c>
      <c r="AR289" s="37">
        <f t="shared" si="63"/>
        <v>0</v>
      </c>
      <c r="AT289" s="23">
        <f t="shared" si="64"/>
        <v>0</v>
      </c>
    </row>
    <row r="290" spans="1:46" s="18" customFormat="1" ht="18.75" customHeight="1" hidden="1">
      <c r="A290" s="51"/>
      <c r="B290" s="52" t="s">
        <v>408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>
        <v>0</v>
      </c>
      <c r="O290" s="51"/>
      <c r="P290" s="51"/>
      <c r="Q290" s="51"/>
      <c r="R290" s="51"/>
      <c r="S290" s="51"/>
      <c r="T290" s="51"/>
      <c r="U290" s="51"/>
      <c r="V290" s="51"/>
      <c r="W290" s="51"/>
      <c r="X290" s="51">
        <f t="shared" si="59"/>
        <v>0</v>
      </c>
      <c r="Y290" s="51">
        <f t="shared" si="61"/>
        <v>0</v>
      </c>
      <c r="Z290" s="51"/>
      <c r="AA290" s="51"/>
      <c r="AB290" s="51"/>
      <c r="AC290" s="51">
        <f t="shared" si="62"/>
        <v>0</v>
      </c>
      <c r="AD290" s="56"/>
      <c r="AE290" s="56"/>
      <c r="AF290" s="56"/>
      <c r="AG290" s="56"/>
      <c r="AH290" s="56"/>
      <c r="AI290" s="56"/>
      <c r="AJ290" s="56"/>
      <c r="AK290" s="56">
        <v>0</v>
      </c>
      <c r="AL290" s="51">
        <f t="shared" si="60"/>
        <v>0</v>
      </c>
      <c r="AM290" s="56">
        <f t="shared" si="57"/>
        <v>0</v>
      </c>
      <c r="AN290" s="51">
        <f t="shared" si="65"/>
        <v>0</v>
      </c>
      <c r="AO290" s="54" t="e">
        <f t="shared" si="58"/>
        <v>#DIV/0!</v>
      </c>
      <c r="AP290" s="51"/>
      <c r="AQ290" s="26">
        <f t="shared" si="66"/>
        <v>0</v>
      </c>
      <c r="AR290" s="37">
        <f t="shared" si="63"/>
        <v>0</v>
      </c>
      <c r="AT290" s="23">
        <f t="shared" si="64"/>
        <v>0</v>
      </c>
    </row>
    <row r="291" spans="1:46" s="18" customFormat="1" ht="18.75" customHeight="1" hidden="1">
      <c r="A291" s="51"/>
      <c r="B291" s="52" t="s">
        <v>409</v>
      </c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>
        <v>0</v>
      </c>
      <c r="O291" s="51"/>
      <c r="P291" s="51"/>
      <c r="Q291" s="51"/>
      <c r="R291" s="51"/>
      <c r="S291" s="51"/>
      <c r="T291" s="51"/>
      <c r="U291" s="51"/>
      <c r="V291" s="51"/>
      <c r="W291" s="51"/>
      <c r="X291" s="51">
        <f t="shared" si="59"/>
        <v>0</v>
      </c>
      <c r="Y291" s="51">
        <f t="shared" si="61"/>
        <v>0</v>
      </c>
      <c r="Z291" s="51"/>
      <c r="AA291" s="51"/>
      <c r="AB291" s="51"/>
      <c r="AC291" s="51">
        <f t="shared" si="62"/>
        <v>0</v>
      </c>
      <c r="AD291" s="56"/>
      <c r="AE291" s="56"/>
      <c r="AF291" s="56"/>
      <c r="AG291" s="56"/>
      <c r="AH291" s="56"/>
      <c r="AI291" s="56"/>
      <c r="AJ291" s="56"/>
      <c r="AK291" s="56">
        <v>0</v>
      </c>
      <c r="AL291" s="51">
        <f t="shared" si="60"/>
        <v>0</v>
      </c>
      <c r="AM291" s="56">
        <f t="shared" si="57"/>
        <v>0</v>
      </c>
      <c r="AN291" s="51">
        <f t="shared" si="65"/>
        <v>0</v>
      </c>
      <c r="AO291" s="54" t="e">
        <f t="shared" si="58"/>
        <v>#DIV/0!</v>
      </c>
      <c r="AP291" s="51"/>
      <c r="AQ291" s="26">
        <f t="shared" si="66"/>
        <v>0</v>
      </c>
      <c r="AR291" s="37">
        <f t="shared" si="63"/>
        <v>0</v>
      </c>
      <c r="AT291" s="23">
        <f t="shared" si="64"/>
        <v>0</v>
      </c>
    </row>
    <row r="292" spans="1:46" s="18" customFormat="1" ht="18.75" customHeight="1" hidden="1">
      <c r="A292" s="51"/>
      <c r="B292" s="52" t="s">
        <v>410</v>
      </c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>
        <v>0</v>
      </c>
      <c r="O292" s="51"/>
      <c r="P292" s="51"/>
      <c r="Q292" s="51"/>
      <c r="R292" s="51"/>
      <c r="S292" s="51"/>
      <c r="T292" s="51"/>
      <c r="U292" s="51"/>
      <c r="V292" s="51"/>
      <c r="W292" s="51"/>
      <c r="X292" s="51">
        <f t="shared" si="59"/>
        <v>0</v>
      </c>
      <c r="Y292" s="51">
        <f t="shared" si="61"/>
        <v>0</v>
      </c>
      <c r="Z292" s="51"/>
      <c r="AA292" s="51"/>
      <c r="AB292" s="51"/>
      <c r="AC292" s="51">
        <f t="shared" si="62"/>
        <v>0</v>
      </c>
      <c r="AD292" s="56"/>
      <c r="AE292" s="56"/>
      <c r="AF292" s="56"/>
      <c r="AG292" s="56"/>
      <c r="AH292" s="56"/>
      <c r="AI292" s="56"/>
      <c r="AJ292" s="56"/>
      <c r="AK292" s="56">
        <v>0</v>
      </c>
      <c r="AL292" s="51">
        <f t="shared" si="60"/>
        <v>0</v>
      </c>
      <c r="AM292" s="56">
        <f t="shared" si="57"/>
        <v>0</v>
      </c>
      <c r="AN292" s="51">
        <f t="shared" si="65"/>
        <v>0</v>
      </c>
      <c r="AO292" s="54" t="e">
        <f t="shared" si="58"/>
        <v>#DIV/0!</v>
      </c>
      <c r="AP292" s="51"/>
      <c r="AQ292" s="26">
        <f t="shared" si="66"/>
        <v>0</v>
      </c>
      <c r="AR292" s="37">
        <f t="shared" si="63"/>
        <v>0</v>
      </c>
      <c r="AT292" s="23">
        <f t="shared" si="64"/>
        <v>0</v>
      </c>
    </row>
    <row r="293" spans="1:46" s="18" customFormat="1" ht="18.75" customHeight="1" hidden="1">
      <c r="A293" s="51"/>
      <c r="B293" s="52" t="s">
        <v>411</v>
      </c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>
        <v>0</v>
      </c>
      <c r="O293" s="51"/>
      <c r="P293" s="51"/>
      <c r="Q293" s="51"/>
      <c r="R293" s="51"/>
      <c r="S293" s="51"/>
      <c r="T293" s="51"/>
      <c r="U293" s="51"/>
      <c r="V293" s="51"/>
      <c r="W293" s="51"/>
      <c r="X293" s="51">
        <f t="shared" si="59"/>
        <v>0</v>
      </c>
      <c r="Y293" s="51">
        <f t="shared" si="61"/>
        <v>0</v>
      </c>
      <c r="Z293" s="51"/>
      <c r="AA293" s="51"/>
      <c r="AB293" s="51"/>
      <c r="AC293" s="51">
        <f t="shared" si="62"/>
        <v>0</v>
      </c>
      <c r="AD293" s="56"/>
      <c r="AE293" s="56"/>
      <c r="AF293" s="56"/>
      <c r="AG293" s="56"/>
      <c r="AH293" s="56"/>
      <c r="AI293" s="56"/>
      <c r="AJ293" s="56"/>
      <c r="AK293" s="56">
        <v>0</v>
      </c>
      <c r="AL293" s="51">
        <f t="shared" si="60"/>
        <v>0</v>
      </c>
      <c r="AM293" s="56">
        <f t="shared" si="57"/>
        <v>0</v>
      </c>
      <c r="AN293" s="51">
        <f t="shared" si="65"/>
        <v>0</v>
      </c>
      <c r="AO293" s="54" t="e">
        <f t="shared" si="58"/>
        <v>#DIV/0!</v>
      </c>
      <c r="AP293" s="51"/>
      <c r="AQ293" s="26">
        <f t="shared" si="66"/>
        <v>0</v>
      </c>
      <c r="AR293" s="37">
        <f t="shared" si="63"/>
        <v>0</v>
      </c>
      <c r="AT293" s="23">
        <f t="shared" si="64"/>
        <v>0</v>
      </c>
    </row>
    <row r="294" spans="1:46" s="18" customFormat="1" ht="18.75" customHeight="1" hidden="1">
      <c r="A294" s="51"/>
      <c r="B294" s="52" t="s">
        <v>412</v>
      </c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>
        <v>0</v>
      </c>
      <c r="O294" s="51"/>
      <c r="P294" s="51"/>
      <c r="Q294" s="51"/>
      <c r="R294" s="51"/>
      <c r="S294" s="51"/>
      <c r="T294" s="51"/>
      <c r="U294" s="51"/>
      <c r="V294" s="51"/>
      <c r="W294" s="51"/>
      <c r="X294" s="51">
        <f t="shared" si="59"/>
        <v>0</v>
      </c>
      <c r="Y294" s="51">
        <f t="shared" si="61"/>
        <v>0</v>
      </c>
      <c r="Z294" s="51"/>
      <c r="AA294" s="51"/>
      <c r="AB294" s="51"/>
      <c r="AC294" s="51">
        <f t="shared" si="62"/>
        <v>0</v>
      </c>
      <c r="AD294" s="56"/>
      <c r="AE294" s="56"/>
      <c r="AF294" s="56"/>
      <c r="AG294" s="56"/>
      <c r="AH294" s="56"/>
      <c r="AI294" s="56"/>
      <c r="AJ294" s="56"/>
      <c r="AK294" s="56">
        <v>0</v>
      </c>
      <c r="AL294" s="51">
        <f t="shared" si="60"/>
        <v>0</v>
      </c>
      <c r="AM294" s="56">
        <f t="shared" si="57"/>
        <v>0</v>
      </c>
      <c r="AN294" s="51">
        <f t="shared" si="65"/>
        <v>0</v>
      </c>
      <c r="AO294" s="54" t="e">
        <f t="shared" si="58"/>
        <v>#DIV/0!</v>
      </c>
      <c r="AP294" s="51"/>
      <c r="AQ294" s="26">
        <f t="shared" si="66"/>
        <v>0</v>
      </c>
      <c r="AR294" s="37">
        <f t="shared" si="63"/>
        <v>0</v>
      </c>
      <c r="AT294" s="23">
        <f t="shared" si="64"/>
        <v>0</v>
      </c>
    </row>
    <row r="295" spans="1:46" s="9" customFormat="1" ht="18.75" customHeight="1" hidden="1">
      <c r="A295" s="51"/>
      <c r="B295" s="52" t="s">
        <v>80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>
        <v>0</v>
      </c>
      <c r="O295" s="51"/>
      <c r="P295" s="51"/>
      <c r="Q295" s="51"/>
      <c r="R295" s="51"/>
      <c r="S295" s="51"/>
      <c r="T295" s="51"/>
      <c r="U295" s="51"/>
      <c r="V295" s="51"/>
      <c r="W295" s="51"/>
      <c r="X295" s="51">
        <f t="shared" si="59"/>
        <v>0</v>
      </c>
      <c r="Y295" s="51">
        <f t="shared" si="61"/>
        <v>0</v>
      </c>
      <c r="Z295" s="51"/>
      <c r="AA295" s="51"/>
      <c r="AB295" s="51"/>
      <c r="AC295" s="51">
        <f t="shared" si="62"/>
        <v>0</v>
      </c>
      <c r="AD295" s="56"/>
      <c r="AE295" s="56"/>
      <c r="AF295" s="56"/>
      <c r="AG295" s="56"/>
      <c r="AH295" s="56"/>
      <c r="AI295" s="56"/>
      <c r="AJ295" s="56"/>
      <c r="AK295" s="56">
        <v>0</v>
      </c>
      <c r="AL295" s="51">
        <f t="shared" si="60"/>
        <v>0</v>
      </c>
      <c r="AM295" s="56">
        <f t="shared" si="57"/>
        <v>0</v>
      </c>
      <c r="AN295" s="51">
        <f t="shared" si="65"/>
        <v>0</v>
      </c>
      <c r="AO295" s="54" t="e">
        <f t="shared" si="58"/>
        <v>#DIV/0!</v>
      </c>
      <c r="AP295" s="51"/>
      <c r="AQ295" s="26">
        <f t="shared" si="66"/>
        <v>0</v>
      </c>
      <c r="AR295" s="37">
        <f t="shared" si="63"/>
        <v>0</v>
      </c>
      <c r="AT295" s="23">
        <f t="shared" si="64"/>
        <v>0</v>
      </c>
    </row>
    <row r="296" spans="1:46" s="7" customFormat="1" ht="18.75" customHeight="1" hidden="1">
      <c r="A296" s="51"/>
      <c r="B296" s="52" t="s">
        <v>93</v>
      </c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>
        <v>0</v>
      </c>
      <c r="O296" s="51"/>
      <c r="P296" s="51"/>
      <c r="Q296" s="51"/>
      <c r="R296" s="51"/>
      <c r="S296" s="51"/>
      <c r="T296" s="51"/>
      <c r="U296" s="51"/>
      <c r="V296" s="51"/>
      <c r="W296" s="51"/>
      <c r="X296" s="51">
        <f t="shared" si="59"/>
        <v>0</v>
      </c>
      <c r="Y296" s="51">
        <f t="shared" si="61"/>
        <v>0</v>
      </c>
      <c r="Z296" s="51"/>
      <c r="AA296" s="51"/>
      <c r="AB296" s="51"/>
      <c r="AC296" s="51">
        <f t="shared" si="62"/>
        <v>0</v>
      </c>
      <c r="AD296" s="56"/>
      <c r="AE296" s="56"/>
      <c r="AF296" s="56"/>
      <c r="AG296" s="56"/>
      <c r="AH296" s="56"/>
      <c r="AI296" s="56"/>
      <c r="AJ296" s="56"/>
      <c r="AK296" s="56">
        <v>0</v>
      </c>
      <c r="AL296" s="51">
        <f t="shared" si="60"/>
        <v>0</v>
      </c>
      <c r="AM296" s="56">
        <f t="shared" si="57"/>
        <v>0</v>
      </c>
      <c r="AN296" s="51">
        <f t="shared" si="65"/>
        <v>0</v>
      </c>
      <c r="AO296" s="54" t="e">
        <f t="shared" si="58"/>
        <v>#DIV/0!</v>
      </c>
      <c r="AP296" s="51"/>
      <c r="AQ296" s="26">
        <f t="shared" si="66"/>
        <v>0</v>
      </c>
      <c r="AR296" s="37">
        <f t="shared" si="63"/>
        <v>0</v>
      </c>
      <c r="AT296" s="23">
        <f t="shared" si="64"/>
        <v>0</v>
      </c>
    </row>
    <row r="297" spans="1:46" s="6" customFormat="1" ht="18.75" customHeight="1" hidden="1">
      <c r="A297" s="51"/>
      <c r="B297" s="52" t="s">
        <v>413</v>
      </c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>
        <v>0</v>
      </c>
      <c r="O297" s="51"/>
      <c r="P297" s="51"/>
      <c r="Q297" s="51"/>
      <c r="R297" s="51"/>
      <c r="S297" s="51"/>
      <c r="T297" s="51"/>
      <c r="U297" s="51"/>
      <c r="V297" s="51"/>
      <c r="W297" s="51"/>
      <c r="X297" s="51">
        <f t="shared" si="59"/>
        <v>0</v>
      </c>
      <c r="Y297" s="51">
        <f t="shared" si="61"/>
        <v>0</v>
      </c>
      <c r="Z297" s="51"/>
      <c r="AA297" s="51"/>
      <c r="AB297" s="51"/>
      <c r="AC297" s="51">
        <f t="shared" si="62"/>
        <v>0</v>
      </c>
      <c r="AD297" s="56"/>
      <c r="AE297" s="56"/>
      <c r="AF297" s="56"/>
      <c r="AG297" s="56"/>
      <c r="AH297" s="56"/>
      <c r="AI297" s="56"/>
      <c r="AJ297" s="56"/>
      <c r="AK297" s="56">
        <v>0</v>
      </c>
      <c r="AL297" s="51">
        <f t="shared" si="60"/>
        <v>0</v>
      </c>
      <c r="AM297" s="56">
        <f aca="true" t="shared" si="69" ref="AM297:AM360">O297+AG297</f>
        <v>0</v>
      </c>
      <c r="AN297" s="51">
        <f t="shared" si="65"/>
        <v>0</v>
      </c>
      <c r="AO297" s="54" t="e">
        <f t="shared" si="58"/>
        <v>#DIV/0!</v>
      </c>
      <c r="AP297" s="51"/>
      <c r="AQ297" s="26">
        <f t="shared" si="66"/>
        <v>0</v>
      </c>
      <c r="AR297" s="37">
        <f t="shared" si="63"/>
        <v>0</v>
      </c>
      <c r="AT297" s="23">
        <f t="shared" si="64"/>
        <v>0</v>
      </c>
    </row>
    <row r="298" spans="1:46" s="6" customFormat="1" ht="18.75" customHeight="1" hidden="1">
      <c r="A298" s="51"/>
      <c r="B298" s="52" t="s">
        <v>414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>
        <v>0</v>
      </c>
      <c r="O298" s="51"/>
      <c r="P298" s="51"/>
      <c r="Q298" s="51"/>
      <c r="R298" s="51"/>
      <c r="S298" s="51"/>
      <c r="T298" s="51"/>
      <c r="U298" s="51"/>
      <c r="V298" s="51"/>
      <c r="W298" s="51"/>
      <c r="X298" s="51">
        <f t="shared" si="59"/>
        <v>0</v>
      </c>
      <c r="Y298" s="51">
        <f t="shared" si="61"/>
        <v>0</v>
      </c>
      <c r="Z298" s="51"/>
      <c r="AA298" s="51"/>
      <c r="AB298" s="51"/>
      <c r="AC298" s="51">
        <f t="shared" si="62"/>
        <v>0</v>
      </c>
      <c r="AD298" s="56"/>
      <c r="AE298" s="56"/>
      <c r="AF298" s="56"/>
      <c r="AG298" s="56"/>
      <c r="AH298" s="56"/>
      <c r="AI298" s="56"/>
      <c r="AJ298" s="56"/>
      <c r="AK298" s="56">
        <v>0</v>
      </c>
      <c r="AL298" s="51">
        <f t="shared" si="60"/>
        <v>0</v>
      </c>
      <c r="AM298" s="56">
        <f t="shared" si="69"/>
        <v>0</v>
      </c>
      <c r="AN298" s="51">
        <f t="shared" si="65"/>
        <v>0</v>
      </c>
      <c r="AO298" s="54" t="e">
        <f t="shared" si="58"/>
        <v>#DIV/0!</v>
      </c>
      <c r="AP298" s="51"/>
      <c r="AQ298" s="26">
        <f t="shared" si="66"/>
        <v>0</v>
      </c>
      <c r="AR298" s="37">
        <f t="shared" si="63"/>
        <v>0</v>
      </c>
      <c r="AT298" s="23">
        <f t="shared" si="64"/>
        <v>0</v>
      </c>
    </row>
    <row r="299" spans="1:46" s="6" customFormat="1" ht="18.75" customHeight="1" hidden="1">
      <c r="A299" s="51"/>
      <c r="B299" s="52" t="s">
        <v>415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>
        <v>0</v>
      </c>
      <c r="O299" s="51"/>
      <c r="P299" s="51"/>
      <c r="Q299" s="51"/>
      <c r="R299" s="51"/>
      <c r="S299" s="51"/>
      <c r="T299" s="51"/>
      <c r="U299" s="51"/>
      <c r="V299" s="51"/>
      <c r="W299" s="51"/>
      <c r="X299" s="51">
        <f t="shared" si="59"/>
        <v>0</v>
      </c>
      <c r="Y299" s="51">
        <f t="shared" si="61"/>
        <v>0</v>
      </c>
      <c r="Z299" s="51"/>
      <c r="AA299" s="51"/>
      <c r="AB299" s="51"/>
      <c r="AC299" s="51">
        <f t="shared" si="62"/>
        <v>0</v>
      </c>
      <c r="AD299" s="56"/>
      <c r="AE299" s="56"/>
      <c r="AF299" s="56"/>
      <c r="AG299" s="56"/>
      <c r="AH299" s="56"/>
      <c r="AI299" s="56"/>
      <c r="AJ299" s="56"/>
      <c r="AK299" s="56">
        <v>0</v>
      </c>
      <c r="AL299" s="51">
        <f t="shared" si="60"/>
        <v>0</v>
      </c>
      <c r="AM299" s="56">
        <f t="shared" si="69"/>
        <v>0</v>
      </c>
      <c r="AN299" s="51">
        <f t="shared" si="65"/>
        <v>0</v>
      </c>
      <c r="AO299" s="54" t="e">
        <f t="shared" si="58"/>
        <v>#DIV/0!</v>
      </c>
      <c r="AP299" s="51"/>
      <c r="AQ299" s="26">
        <f t="shared" si="66"/>
        <v>0</v>
      </c>
      <c r="AR299" s="37">
        <f t="shared" si="63"/>
        <v>0</v>
      </c>
      <c r="AT299" s="23">
        <f t="shared" si="64"/>
        <v>0</v>
      </c>
    </row>
    <row r="300" spans="1:46" s="6" customFormat="1" ht="18.75" customHeight="1" hidden="1">
      <c r="A300" s="51"/>
      <c r="B300" s="52" t="s">
        <v>416</v>
      </c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>
        <v>0</v>
      </c>
      <c r="O300" s="51"/>
      <c r="P300" s="51"/>
      <c r="Q300" s="51"/>
      <c r="R300" s="51"/>
      <c r="S300" s="51"/>
      <c r="T300" s="51"/>
      <c r="U300" s="51"/>
      <c r="V300" s="51"/>
      <c r="W300" s="51"/>
      <c r="X300" s="51">
        <f t="shared" si="59"/>
        <v>0</v>
      </c>
      <c r="Y300" s="51">
        <f t="shared" si="61"/>
        <v>0</v>
      </c>
      <c r="Z300" s="51"/>
      <c r="AA300" s="51"/>
      <c r="AB300" s="51"/>
      <c r="AC300" s="51">
        <f t="shared" si="62"/>
        <v>0</v>
      </c>
      <c r="AD300" s="56"/>
      <c r="AE300" s="56"/>
      <c r="AF300" s="56"/>
      <c r="AG300" s="56"/>
      <c r="AH300" s="56"/>
      <c r="AI300" s="56"/>
      <c r="AJ300" s="56"/>
      <c r="AK300" s="56">
        <v>0</v>
      </c>
      <c r="AL300" s="51">
        <f t="shared" si="60"/>
        <v>0</v>
      </c>
      <c r="AM300" s="56">
        <f t="shared" si="69"/>
        <v>0</v>
      </c>
      <c r="AN300" s="51">
        <f t="shared" si="65"/>
        <v>0</v>
      </c>
      <c r="AO300" s="54" t="e">
        <f t="shared" si="58"/>
        <v>#DIV/0!</v>
      </c>
      <c r="AP300" s="51"/>
      <c r="AQ300" s="26">
        <f t="shared" si="66"/>
        <v>0</v>
      </c>
      <c r="AR300" s="37">
        <f t="shared" si="63"/>
        <v>0</v>
      </c>
      <c r="AT300" s="23">
        <f t="shared" si="64"/>
        <v>0</v>
      </c>
    </row>
    <row r="301" spans="1:46" s="6" customFormat="1" ht="18.75" customHeight="1" hidden="1">
      <c r="A301" s="51"/>
      <c r="B301" s="52" t="s">
        <v>68</v>
      </c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>
        <v>0</v>
      </c>
      <c r="O301" s="51"/>
      <c r="P301" s="51"/>
      <c r="Q301" s="51"/>
      <c r="R301" s="51"/>
      <c r="S301" s="51"/>
      <c r="T301" s="51"/>
      <c r="U301" s="51"/>
      <c r="V301" s="51"/>
      <c r="W301" s="51"/>
      <c r="X301" s="51">
        <f t="shared" si="59"/>
        <v>0</v>
      </c>
      <c r="Y301" s="51">
        <f t="shared" si="61"/>
        <v>0</v>
      </c>
      <c r="Z301" s="51"/>
      <c r="AA301" s="51"/>
      <c r="AB301" s="51"/>
      <c r="AC301" s="51">
        <f t="shared" si="62"/>
        <v>0</v>
      </c>
      <c r="AD301" s="56"/>
      <c r="AE301" s="56"/>
      <c r="AF301" s="56"/>
      <c r="AG301" s="56"/>
      <c r="AH301" s="56"/>
      <c r="AI301" s="56"/>
      <c r="AJ301" s="56"/>
      <c r="AK301" s="56">
        <v>0</v>
      </c>
      <c r="AL301" s="51">
        <f t="shared" si="60"/>
        <v>0</v>
      </c>
      <c r="AM301" s="56">
        <f t="shared" si="69"/>
        <v>0</v>
      </c>
      <c r="AN301" s="51">
        <f t="shared" si="65"/>
        <v>0</v>
      </c>
      <c r="AO301" s="54" t="e">
        <f t="shared" si="58"/>
        <v>#DIV/0!</v>
      </c>
      <c r="AP301" s="51"/>
      <c r="AQ301" s="26">
        <f t="shared" si="66"/>
        <v>0</v>
      </c>
      <c r="AR301" s="37">
        <f t="shared" si="63"/>
        <v>0</v>
      </c>
      <c r="AT301" s="23">
        <f t="shared" si="64"/>
        <v>0</v>
      </c>
    </row>
    <row r="302" spans="1:46" s="6" customFormat="1" ht="18.75" customHeight="1" hidden="1">
      <c r="A302" s="51"/>
      <c r="B302" s="52" t="s">
        <v>223</v>
      </c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>
        <v>0</v>
      </c>
      <c r="O302" s="51"/>
      <c r="P302" s="51"/>
      <c r="Q302" s="51"/>
      <c r="R302" s="51"/>
      <c r="S302" s="51"/>
      <c r="T302" s="51"/>
      <c r="U302" s="51"/>
      <c r="V302" s="51"/>
      <c r="W302" s="51"/>
      <c r="X302" s="51">
        <f t="shared" si="59"/>
        <v>0</v>
      </c>
      <c r="Y302" s="51">
        <f t="shared" si="61"/>
        <v>0</v>
      </c>
      <c r="Z302" s="51"/>
      <c r="AA302" s="51"/>
      <c r="AB302" s="51"/>
      <c r="AC302" s="51">
        <f t="shared" si="62"/>
        <v>0</v>
      </c>
      <c r="AD302" s="56"/>
      <c r="AE302" s="56"/>
      <c r="AF302" s="56"/>
      <c r="AG302" s="56"/>
      <c r="AH302" s="56"/>
      <c r="AI302" s="56"/>
      <c r="AJ302" s="56"/>
      <c r="AK302" s="56">
        <v>0</v>
      </c>
      <c r="AL302" s="51">
        <f t="shared" si="60"/>
        <v>0</v>
      </c>
      <c r="AM302" s="56">
        <f t="shared" si="69"/>
        <v>0</v>
      </c>
      <c r="AN302" s="51">
        <f t="shared" si="65"/>
        <v>0</v>
      </c>
      <c r="AO302" s="54" t="e">
        <f t="shared" si="58"/>
        <v>#DIV/0!</v>
      </c>
      <c r="AP302" s="51"/>
      <c r="AQ302" s="26">
        <f t="shared" si="66"/>
        <v>0</v>
      </c>
      <c r="AR302" s="37">
        <f t="shared" si="63"/>
        <v>0</v>
      </c>
      <c r="AT302" s="23">
        <f t="shared" si="64"/>
        <v>0</v>
      </c>
    </row>
    <row r="303" spans="1:46" s="6" customFormat="1" ht="18.75" customHeight="1" hidden="1">
      <c r="A303" s="51"/>
      <c r="B303" s="52" t="s">
        <v>417</v>
      </c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>
        <v>0</v>
      </c>
      <c r="O303" s="51"/>
      <c r="P303" s="51"/>
      <c r="Q303" s="51"/>
      <c r="R303" s="51"/>
      <c r="S303" s="51"/>
      <c r="T303" s="51"/>
      <c r="U303" s="51"/>
      <c r="V303" s="51"/>
      <c r="W303" s="51"/>
      <c r="X303" s="51">
        <f t="shared" si="59"/>
        <v>0</v>
      </c>
      <c r="Y303" s="51">
        <f t="shared" si="61"/>
        <v>0</v>
      </c>
      <c r="Z303" s="51"/>
      <c r="AA303" s="51"/>
      <c r="AB303" s="51"/>
      <c r="AC303" s="51">
        <f t="shared" si="62"/>
        <v>0</v>
      </c>
      <c r="AD303" s="56"/>
      <c r="AE303" s="56"/>
      <c r="AF303" s="56"/>
      <c r="AG303" s="56"/>
      <c r="AH303" s="56"/>
      <c r="AI303" s="56"/>
      <c r="AJ303" s="56"/>
      <c r="AK303" s="56">
        <v>0</v>
      </c>
      <c r="AL303" s="51">
        <f t="shared" si="60"/>
        <v>0</v>
      </c>
      <c r="AM303" s="56">
        <f t="shared" si="69"/>
        <v>0</v>
      </c>
      <c r="AN303" s="51">
        <f t="shared" si="65"/>
        <v>0</v>
      </c>
      <c r="AO303" s="54" t="e">
        <f t="shared" si="58"/>
        <v>#DIV/0!</v>
      </c>
      <c r="AP303" s="51"/>
      <c r="AQ303" s="26">
        <f t="shared" si="66"/>
        <v>0</v>
      </c>
      <c r="AR303" s="37">
        <f t="shared" si="63"/>
        <v>0</v>
      </c>
      <c r="AT303" s="23">
        <f t="shared" si="64"/>
        <v>0</v>
      </c>
    </row>
    <row r="304" spans="1:46" s="6" customFormat="1" ht="18.75" customHeight="1" hidden="1">
      <c r="A304" s="51"/>
      <c r="B304" s="52" t="s">
        <v>253</v>
      </c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>
        <v>0</v>
      </c>
      <c r="O304" s="51"/>
      <c r="P304" s="51"/>
      <c r="Q304" s="51"/>
      <c r="R304" s="51"/>
      <c r="S304" s="51"/>
      <c r="T304" s="51"/>
      <c r="U304" s="51"/>
      <c r="V304" s="51"/>
      <c r="W304" s="51"/>
      <c r="X304" s="51">
        <f t="shared" si="59"/>
        <v>0</v>
      </c>
      <c r="Y304" s="51">
        <f t="shared" si="61"/>
        <v>0</v>
      </c>
      <c r="Z304" s="51"/>
      <c r="AA304" s="51"/>
      <c r="AB304" s="51"/>
      <c r="AC304" s="51">
        <f t="shared" si="62"/>
        <v>0</v>
      </c>
      <c r="AD304" s="56"/>
      <c r="AE304" s="56"/>
      <c r="AF304" s="56"/>
      <c r="AG304" s="56"/>
      <c r="AH304" s="56"/>
      <c r="AI304" s="56"/>
      <c r="AJ304" s="56"/>
      <c r="AK304" s="56">
        <v>0</v>
      </c>
      <c r="AL304" s="51">
        <f t="shared" si="60"/>
        <v>0</v>
      </c>
      <c r="AM304" s="56">
        <f t="shared" si="69"/>
        <v>0</v>
      </c>
      <c r="AN304" s="51">
        <f t="shared" si="65"/>
        <v>0</v>
      </c>
      <c r="AO304" s="54" t="e">
        <f t="shared" si="58"/>
        <v>#DIV/0!</v>
      </c>
      <c r="AP304" s="51"/>
      <c r="AQ304" s="26">
        <f t="shared" si="66"/>
        <v>0</v>
      </c>
      <c r="AR304" s="37">
        <f t="shared" si="63"/>
        <v>0</v>
      </c>
      <c r="AT304" s="23">
        <f t="shared" si="64"/>
        <v>0</v>
      </c>
    </row>
    <row r="305" spans="1:46" s="6" customFormat="1" ht="18.75" customHeight="1" hidden="1">
      <c r="A305" s="51"/>
      <c r="B305" s="52" t="s">
        <v>243</v>
      </c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>
        <v>0</v>
      </c>
      <c r="O305" s="51"/>
      <c r="P305" s="51"/>
      <c r="Q305" s="51"/>
      <c r="R305" s="51"/>
      <c r="S305" s="51"/>
      <c r="T305" s="51"/>
      <c r="U305" s="51"/>
      <c r="V305" s="51"/>
      <c r="W305" s="51"/>
      <c r="X305" s="51">
        <f t="shared" si="59"/>
        <v>0</v>
      </c>
      <c r="Y305" s="51">
        <f t="shared" si="61"/>
        <v>0</v>
      </c>
      <c r="Z305" s="51"/>
      <c r="AA305" s="51"/>
      <c r="AB305" s="51"/>
      <c r="AC305" s="51">
        <f t="shared" si="62"/>
        <v>0</v>
      </c>
      <c r="AD305" s="56"/>
      <c r="AE305" s="56"/>
      <c r="AF305" s="56"/>
      <c r="AG305" s="56"/>
      <c r="AH305" s="56"/>
      <c r="AI305" s="56"/>
      <c r="AJ305" s="56"/>
      <c r="AK305" s="56">
        <v>0</v>
      </c>
      <c r="AL305" s="51">
        <f t="shared" si="60"/>
        <v>0</v>
      </c>
      <c r="AM305" s="56">
        <f t="shared" si="69"/>
        <v>0</v>
      </c>
      <c r="AN305" s="51">
        <f t="shared" si="65"/>
        <v>0</v>
      </c>
      <c r="AO305" s="54" t="e">
        <f t="shared" si="58"/>
        <v>#DIV/0!</v>
      </c>
      <c r="AP305" s="51"/>
      <c r="AQ305" s="26">
        <f t="shared" si="66"/>
        <v>0</v>
      </c>
      <c r="AR305" s="37">
        <f t="shared" si="63"/>
        <v>0</v>
      </c>
      <c r="AT305" s="23">
        <f t="shared" si="64"/>
        <v>0</v>
      </c>
    </row>
    <row r="306" spans="1:46" s="6" customFormat="1" ht="18.75" customHeight="1" hidden="1">
      <c r="A306" s="51"/>
      <c r="B306" s="52" t="s">
        <v>244</v>
      </c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>
        <v>0</v>
      </c>
      <c r="O306" s="51"/>
      <c r="P306" s="51"/>
      <c r="Q306" s="51"/>
      <c r="R306" s="51"/>
      <c r="S306" s="51"/>
      <c r="T306" s="51"/>
      <c r="U306" s="51"/>
      <c r="V306" s="51"/>
      <c r="W306" s="51"/>
      <c r="X306" s="51">
        <f t="shared" si="59"/>
        <v>0</v>
      </c>
      <c r="Y306" s="51">
        <f t="shared" si="61"/>
        <v>0</v>
      </c>
      <c r="Z306" s="51"/>
      <c r="AA306" s="51"/>
      <c r="AB306" s="51"/>
      <c r="AC306" s="51">
        <f t="shared" si="62"/>
        <v>0</v>
      </c>
      <c r="AD306" s="56"/>
      <c r="AE306" s="56"/>
      <c r="AF306" s="56"/>
      <c r="AG306" s="56"/>
      <c r="AH306" s="56"/>
      <c r="AI306" s="56"/>
      <c r="AJ306" s="56"/>
      <c r="AK306" s="56">
        <v>0</v>
      </c>
      <c r="AL306" s="51">
        <f t="shared" si="60"/>
        <v>0</v>
      </c>
      <c r="AM306" s="56">
        <f t="shared" si="69"/>
        <v>0</v>
      </c>
      <c r="AN306" s="51">
        <f t="shared" si="65"/>
        <v>0</v>
      </c>
      <c r="AO306" s="54" t="e">
        <f t="shared" si="58"/>
        <v>#DIV/0!</v>
      </c>
      <c r="AP306" s="51"/>
      <c r="AQ306" s="26">
        <f t="shared" si="66"/>
        <v>0</v>
      </c>
      <c r="AR306" s="37">
        <f t="shared" si="63"/>
        <v>0</v>
      </c>
      <c r="AT306" s="23">
        <f t="shared" si="64"/>
        <v>0</v>
      </c>
    </row>
    <row r="307" spans="1:46" s="6" customFormat="1" ht="18.75" customHeight="1" hidden="1">
      <c r="A307" s="51"/>
      <c r="B307" s="52" t="s">
        <v>245</v>
      </c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>
        <v>0</v>
      </c>
      <c r="O307" s="51"/>
      <c r="P307" s="51"/>
      <c r="Q307" s="51"/>
      <c r="R307" s="51"/>
      <c r="S307" s="51"/>
      <c r="T307" s="51"/>
      <c r="U307" s="51"/>
      <c r="V307" s="51"/>
      <c r="W307" s="51"/>
      <c r="X307" s="51">
        <f t="shared" si="59"/>
        <v>0</v>
      </c>
      <c r="Y307" s="51">
        <f t="shared" si="61"/>
        <v>0</v>
      </c>
      <c r="Z307" s="51"/>
      <c r="AA307" s="51"/>
      <c r="AB307" s="51"/>
      <c r="AC307" s="51">
        <f t="shared" si="62"/>
        <v>0</v>
      </c>
      <c r="AD307" s="56"/>
      <c r="AE307" s="56"/>
      <c r="AF307" s="56"/>
      <c r="AG307" s="56"/>
      <c r="AH307" s="56"/>
      <c r="AI307" s="56"/>
      <c r="AJ307" s="56"/>
      <c r="AK307" s="56">
        <v>0</v>
      </c>
      <c r="AL307" s="51">
        <f t="shared" si="60"/>
        <v>0</v>
      </c>
      <c r="AM307" s="56">
        <f t="shared" si="69"/>
        <v>0</v>
      </c>
      <c r="AN307" s="51">
        <f t="shared" si="65"/>
        <v>0</v>
      </c>
      <c r="AO307" s="54" t="e">
        <f aca="true" t="shared" si="70" ref="AO307:AO370">AN307/M307*100</f>
        <v>#DIV/0!</v>
      </c>
      <c r="AP307" s="51"/>
      <c r="AQ307" s="26">
        <f t="shared" si="66"/>
        <v>0</v>
      </c>
      <c r="AR307" s="37">
        <f t="shared" si="63"/>
        <v>0</v>
      </c>
      <c r="AT307" s="23">
        <f t="shared" si="64"/>
        <v>0</v>
      </c>
    </row>
    <row r="308" spans="1:46" s="6" customFormat="1" ht="18.75" customHeight="1" hidden="1">
      <c r="A308" s="51"/>
      <c r="B308" s="52" t="s">
        <v>418</v>
      </c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>
        <v>0</v>
      </c>
      <c r="O308" s="51"/>
      <c r="P308" s="51"/>
      <c r="Q308" s="51"/>
      <c r="R308" s="51"/>
      <c r="S308" s="51"/>
      <c r="T308" s="51"/>
      <c r="U308" s="51"/>
      <c r="V308" s="51"/>
      <c r="W308" s="51"/>
      <c r="X308" s="51">
        <f t="shared" si="59"/>
        <v>0</v>
      </c>
      <c r="Y308" s="51">
        <f t="shared" si="61"/>
        <v>0</v>
      </c>
      <c r="Z308" s="51"/>
      <c r="AA308" s="51"/>
      <c r="AB308" s="51"/>
      <c r="AC308" s="51">
        <f t="shared" si="62"/>
        <v>0</v>
      </c>
      <c r="AD308" s="56"/>
      <c r="AE308" s="56"/>
      <c r="AF308" s="56"/>
      <c r="AG308" s="56"/>
      <c r="AH308" s="56"/>
      <c r="AI308" s="56"/>
      <c r="AJ308" s="56"/>
      <c r="AK308" s="56">
        <v>0</v>
      </c>
      <c r="AL308" s="51">
        <f t="shared" si="60"/>
        <v>0</v>
      </c>
      <c r="AM308" s="56">
        <f t="shared" si="69"/>
        <v>0</v>
      </c>
      <c r="AN308" s="51">
        <f t="shared" si="65"/>
        <v>0</v>
      </c>
      <c r="AO308" s="54" t="e">
        <f t="shared" si="70"/>
        <v>#DIV/0!</v>
      </c>
      <c r="AP308" s="51"/>
      <c r="AQ308" s="26">
        <f t="shared" si="66"/>
        <v>0</v>
      </c>
      <c r="AR308" s="37">
        <f t="shared" si="63"/>
        <v>0</v>
      </c>
      <c r="AT308" s="23">
        <f t="shared" si="64"/>
        <v>0</v>
      </c>
    </row>
    <row r="309" spans="1:46" s="6" customFormat="1" ht="18.75" customHeight="1" hidden="1">
      <c r="A309" s="51"/>
      <c r="B309" s="52" t="s">
        <v>246</v>
      </c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>
        <v>0</v>
      </c>
      <c r="O309" s="51"/>
      <c r="P309" s="51"/>
      <c r="Q309" s="51"/>
      <c r="R309" s="51"/>
      <c r="S309" s="51"/>
      <c r="T309" s="51"/>
      <c r="U309" s="51"/>
      <c r="V309" s="51"/>
      <c r="W309" s="51"/>
      <c r="X309" s="51">
        <f t="shared" si="59"/>
        <v>0</v>
      </c>
      <c r="Y309" s="51">
        <f t="shared" si="61"/>
        <v>0</v>
      </c>
      <c r="Z309" s="51"/>
      <c r="AA309" s="51"/>
      <c r="AB309" s="51"/>
      <c r="AC309" s="51">
        <f t="shared" si="62"/>
        <v>0</v>
      </c>
      <c r="AD309" s="56"/>
      <c r="AE309" s="56"/>
      <c r="AF309" s="56"/>
      <c r="AG309" s="56"/>
      <c r="AH309" s="56"/>
      <c r="AI309" s="56"/>
      <c r="AJ309" s="56"/>
      <c r="AK309" s="56">
        <v>0</v>
      </c>
      <c r="AL309" s="51">
        <f t="shared" si="60"/>
        <v>0</v>
      </c>
      <c r="AM309" s="56">
        <f t="shared" si="69"/>
        <v>0</v>
      </c>
      <c r="AN309" s="51">
        <f t="shared" si="65"/>
        <v>0</v>
      </c>
      <c r="AO309" s="54" t="e">
        <f t="shared" si="70"/>
        <v>#DIV/0!</v>
      </c>
      <c r="AP309" s="51"/>
      <c r="AQ309" s="26">
        <f t="shared" si="66"/>
        <v>0</v>
      </c>
      <c r="AR309" s="37">
        <f t="shared" si="63"/>
        <v>0</v>
      </c>
      <c r="AT309" s="23">
        <f t="shared" si="64"/>
        <v>0</v>
      </c>
    </row>
    <row r="310" spans="1:46" s="6" customFormat="1" ht="18.75" customHeight="1" hidden="1">
      <c r="A310" s="51"/>
      <c r="B310" s="52" t="s">
        <v>247</v>
      </c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>
        <v>0</v>
      </c>
      <c r="O310" s="51"/>
      <c r="P310" s="51"/>
      <c r="Q310" s="51"/>
      <c r="R310" s="51"/>
      <c r="S310" s="51"/>
      <c r="T310" s="51"/>
      <c r="U310" s="51"/>
      <c r="V310" s="51"/>
      <c r="W310" s="51"/>
      <c r="X310" s="51">
        <f t="shared" si="59"/>
        <v>0</v>
      </c>
      <c r="Y310" s="51">
        <f t="shared" si="61"/>
        <v>0</v>
      </c>
      <c r="Z310" s="51"/>
      <c r="AA310" s="51"/>
      <c r="AB310" s="51"/>
      <c r="AC310" s="51">
        <f t="shared" si="62"/>
        <v>0</v>
      </c>
      <c r="AD310" s="56"/>
      <c r="AE310" s="56"/>
      <c r="AF310" s="56"/>
      <c r="AG310" s="56"/>
      <c r="AH310" s="56"/>
      <c r="AI310" s="56"/>
      <c r="AJ310" s="56"/>
      <c r="AK310" s="56">
        <v>0</v>
      </c>
      <c r="AL310" s="51">
        <f t="shared" si="60"/>
        <v>0</v>
      </c>
      <c r="AM310" s="56">
        <f t="shared" si="69"/>
        <v>0</v>
      </c>
      <c r="AN310" s="51">
        <f t="shared" si="65"/>
        <v>0</v>
      </c>
      <c r="AO310" s="54" t="e">
        <f t="shared" si="70"/>
        <v>#DIV/0!</v>
      </c>
      <c r="AP310" s="51"/>
      <c r="AQ310" s="26">
        <f t="shared" si="66"/>
        <v>0</v>
      </c>
      <c r="AR310" s="37">
        <f t="shared" si="63"/>
        <v>0</v>
      </c>
      <c r="AT310" s="23">
        <f t="shared" si="64"/>
        <v>0</v>
      </c>
    </row>
    <row r="311" spans="1:46" s="31" customFormat="1" ht="30" customHeight="1">
      <c r="A311" s="51">
        <v>8</v>
      </c>
      <c r="B311" s="52" t="s">
        <v>114</v>
      </c>
      <c r="C311" s="51"/>
      <c r="D311" s="51">
        <v>848</v>
      </c>
      <c r="E311" s="51">
        <v>34</v>
      </c>
      <c r="F311" s="51"/>
      <c r="G311" s="51"/>
      <c r="H311" s="51">
        <v>848</v>
      </c>
      <c r="I311" s="51">
        <v>34</v>
      </c>
      <c r="J311" s="51"/>
      <c r="K311" s="51">
        <f>35+59+668</f>
        <v>762</v>
      </c>
      <c r="L311" s="51"/>
      <c r="M311" s="51">
        <v>884</v>
      </c>
      <c r="N311" s="51">
        <v>37</v>
      </c>
      <c r="O311" s="54">
        <f>N311/M311*100</f>
        <v>4.18552036199095</v>
      </c>
      <c r="P311" s="51">
        <v>869</v>
      </c>
      <c r="Q311" s="51"/>
      <c r="R311" s="51">
        <v>869</v>
      </c>
      <c r="S311" s="51"/>
      <c r="T311" s="51">
        <f>35+59+668</f>
        <v>762</v>
      </c>
      <c r="U311" s="51"/>
      <c r="V311" s="51">
        <v>762</v>
      </c>
      <c r="W311" s="51"/>
      <c r="X311" s="51">
        <f t="shared" si="59"/>
        <v>107</v>
      </c>
      <c r="Y311" s="51">
        <f t="shared" si="61"/>
        <v>21</v>
      </c>
      <c r="Z311" s="51">
        <v>2</v>
      </c>
      <c r="AA311" s="51">
        <v>15</v>
      </c>
      <c r="AB311" s="51">
        <v>4</v>
      </c>
      <c r="AC311" s="51">
        <f t="shared" si="62"/>
        <v>9</v>
      </c>
      <c r="AD311" s="56">
        <v>4</v>
      </c>
      <c r="AE311" s="56">
        <v>3</v>
      </c>
      <c r="AF311" s="56">
        <v>2</v>
      </c>
      <c r="AG311" s="56">
        <v>7</v>
      </c>
      <c r="AH311" s="58">
        <v>3</v>
      </c>
      <c r="AI311" s="56">
        <v>1</v>
      </c>
      <c r="AJ311" s="56">
        <v>3</v>
      </c>
      <c r="AK311" s="56">
        <v>22</v>
      </c>
      <c r="AL311" s="51">
        <f t="shared" si="60"/>
        <v>857.8144796380091</v>
      </c>
      <c r="AM311" s="56">
        <f t="shared" si="69"/>
        <v>11.18552036199095</v>
      </c>
      <c r="AN311" s="51">
        <f t="shared" si="65"/>
        <v>48.18552036199095</v>
      </c>
      <c r="AO311" s="54">
        <f t="shared" si="70"/>
        <v>5.450850719682235</v>
      </c>
      <c r="AP311" s="51"/>
      <c r="AQ311" s="26">
        <f t="shared" si="66"/>
        <v>95.81447963800905</v>
      </c>
      <c r="AR311" s="37">
        <f t="shared" si="63"/>
        <v>95.81447963800906</v>
      </c>
      <c r="AT311" s="23">
        <f t="shared" si="64"/>
        <v>0</v>
      </c>
    </row>
    <row r="312" spans="1:46" s="8" customFormat="1" ht="18.75" customHeight="1" hidden="1">
      <c r="A312" s="51"/>
      <c r="B312" s="52" t="s">
        <v>10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>
        <v>0</v>
      </c>
      <c r="O312" s="51"/>
      <c r="P312" s="51"/>
      <c r="Q312" s="51"/>
      <c r="R312" s="51"/>
      <c r="S312" s="51"/>
      <c r="T312" s="51"/>
      <c r="U312" s="51"/>
      <c r="V312" s="51"/>
      <c r="W312" s="51"/>
      <c r="X312" s="51">
        <f t="shared" si="59"/>
        <v>0</v>
      </c>
      <c r="Y312" s="51">
        <f t="shared" si="61"/>
        <v>0</v>
      </c>
      <c r="Z312" s="51"/>
      <c r="AA312" s="51"/>
      <c r="AB312" s="51"/>
      <c r="AC312" s="51">
        <f t="shared" si="62"/>
        <v>0</v>
      </c>
      <c r="AD312" s="56"/>
      <c r="AE312" s="56"/>
      <c r="AF312" s="56"/>
      <c r="AG312" s="56"/>
      <c r="AH312" s="56"/>
      <c r="AI312" s="56"/>
      <c r="AJ312" s="56"/>
      <c r="AK312" s="56">
        <v>0</v>
      </c>
      <c r="AL312" s="51">
        <f t="shared" si="60"/>
        <v>0</v>
      </c>
      <c r="AM312" s="56">
        <f t="shared" si="69"/>
        <v>0</v>
      </c>
      <c r="AN312" s="51">
        <f t="shared" si="65"/>
        <v>0</v>
      </c>
      <c r="AO312" s="54" t="e">
        <f t="shared" si="70"/>
        <v>#DIV/0!</v>
      </c>
      <c r="AP312" s="51"/>
      <c r="AQ312" s="26">
        <f t="shared" si="66"/>
        <v>0</v>
      </c>
      <c r="AR312" s="37">
        <f t="shared" si="63"/>
        <v>0</v>
      </c>
      <c r="AT312" s="23">
        <f t="shared" si="64"/>
        <v>0</v>
      </c>
    </row>
    <row r="313" spans="1:46" s="6" customFormat="1" ht="18.75" customHeight="1" hidden="1">
      <c r="A313" s="51"/>
      <c r="B313" s="52" t="s">
        <v>379</v>
      </c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>
        <v>0</v>
      </c>
      <c r="O313" s="51"/>
      <c r="P313" s="51"/>
      <c r="Q313" s="51"/>
      <c r="R313" s="51"/>
      <c r="S313" s="51"/>
      <c r="T313" s="51"/>
      <c r="U313" s="51"/>
      <c r="V313" s="51"/>
      <c r="W313" s="51"/>
      <c r="X313" s="51">
        <f t="shared" si="59"/>
        <v>0</v>
      </c>
      <c r="Y313" s="51">
        <f t="shared" si="61"/>
        <v>0</v>
      </c>
      <c r="Z313" s="51"/>
      <c r="AA313" s="51"/>
      <c r="AB313" s="51"/>
      <c r="AC313" s="51">
        <f t="shared" si="62"/>
        <v>0</v>
      </c>
      <c r="AD313" s="56"/>
      <c r="AE313" s="56"/>
      <c r="AF313" s="56"/>
      <c r="AG313" s="56"/>
      <c r="AH313" s="56"/>
      <c r="AI313" s="56"/>
      <c r="AJ313" s="56"/>
      <c r="AK313" s="56">
        <v>0</v>
      </c>
      <c r="AL313" s="51">
        <f t="shared" si="60"/>
        <v>0</v>
      </c>
      <c r="AM313" s="56">
        <f t="shared" si="69"/>
        <v>0</v>
      </c>
      <c r="AN313" s="51">
        <f t="shared" si="65"/>
        <v>0</v>
      </c>
      <c r="AO313" s="54" t="e">
        <f t="shared" si="70"/>
        <v>#DIV/0!</v>
      </c>
      <c r="AP313" s="51"/>
      <c r="AQ313" s="26">
        <f t="shared" si="66"/>
        <v>0</v>
      </c>
      <c r="AR313" s="37">
        <f t="shared" si="63"/>
        <v>0</v>
      </c>
      <c r="AT313" s="23">
        <f t="shared" si="64"/>
        <v>0</v>
      </c>
    </row>
    <row r="314" spans="1:46" s="6" customFormat="1" ht="18.75" customHeight="1" hidden="1">
      <c r="A314" s="51"/>
      <c r="B314" s="52" t="s">
        <v>380</v>
      </c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>
        <v>0</v>
      </c>
      <c r="O314" s="51"/>
      <c r="P314" s="51"/>
      <c r="Q314" s="51"/>
      <c r="R314" s="51"/>
      <c r="S314" s="51"/>
      <c r="T314" s="51"/>
      <c r="U314" s="51"/>
      <c r="V314" s="51"/>
      <c r="W314" s="51"/>
      <c r="X314" s="51">
        <f t="shared" si="59"/>
        <v>0</v>
      </c>
      <c r="Y314" s="51">
        <f t="shared" si="61"/>
        <v>0</v>
      </c>
      <c r="Z314" s="51"/>
      <c r="AA314" s="51"/>
      <c r="AB314" s="51"/>
      <c r="AC314" s="51">
        <f t="shared" si="62"/>
        <v>0</v>
      </c>
      <c r="AD314" s="56"/>
      <c r="AE314" s="56"/>
      <c r="AF314" s="56"/>
      <c r="AG314" s="56"/>
      <c r="AH314" s="56"/>
      <c r="AI314" s="56"/>
      <c r="AJ314" s="56"/>
      <c r="AK314" s="56">
        <v>0</v>
      </c>
      <c r="AL314" s="51">
        <f t="shared" si="60"/>
        <v>0</v>
      </c>
      <c r="AM314" s="56">
        <f t="shared" si="69"/>
        <v>0</v>
      </c>
      <c r="AN314" s="51">
        <f t="shared" si="65"/>
        <v>0</v>
      </c>
      <c r="AO314" s="54" t="e">
        <f t="shared" si="70"/>
        <v>#DIV/0!</v>
      </c>
      <c r="AP314" s="51"/>
      <c r="AQ314" s="26">
        <f t="shared" si="66"/>
        <v>0</v>
      </c>
      <c r="AR314" s="37">
        <f t="shared" si="63"/>
        <v>0</v>
      </c>
      <c r="AT314" s="23">
        <f t="shared" si="64"/>
        <v>0</v>
      </c>
    </row>
    <row r="315" spans="1:46" s="6" customFormat="1" ht="18.75" customHeight="1" hidden="1">
      <c r="A315" s="51"/>
      <c r="B315" s="52" t="s">
        <v>381</v>
      </c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>
        <v>0</v>
      </c>
      <c r="O315" s="51"/>
      <c r="P315" s="51"/>
      <c r="Q315" s="51"/>
      <c r="R315" s="51"/>
      <c r="S315" s="51"/>
      <c r="T315" s="51"/>
      <c r="U315" s="51"/>
      <c r="V315" s="51"/>
      <c r="W315" s="51"/>
      <c r="X315" s="51">
        <f aca="true" t="shared" si="71" ref="X315:X378">P315-T315</f>
        <v>0</v>
      </c>
      <c r="Y315" s="51">
        <f t="shared" si="61"/>
        <v>0</v>
      </c>
      <c r="Z315" s="51"/>
      <c r="AA315" s="51"/>
      <c r="AB315" s="51"/>
      <c r="AC315" s="51">
        <f t="shared" si="62"/>
        <v>0</v>
      </c>
      <c r="AD315" s="56"/>
      <c r="AE315" s="56"/>
      <c r="AF315" s="56"/>
      <c r="AG315" s="56"/>
      <c r="AH315" s="56"/>
      <c r="AI315" s="56"/>
      <c r="AJ315" s="56"/>
      <c r="AK315" s="56">
        <v>0</v>
      </c>
      <c r="AL315" s="51">
        <f aca="true" t="shared" si="72" ref="AL315:AL378">P315-AM315</f>
        <v>0</v>
      </c>
      <c r="AM315" s="56">
        <f t="shared" si="69"/>
        <v>0</v>
      </c>
      <c r="AN315" s="51">
        <f t="shared" si="65"/>
        <v>0</v>
      </c>
      <c r="AO315" s="54" t="e">
        <f t="shared" si="70"/>
        <v>#DIV/0!</v>
      </c>
      <c r="AP315" s="51"/>
      <c r="AQ315" s="26">
        <f t="shared" si="66"/>
        <v>0</v>
      </c>
      <c r="AR315" s="37">
        <f t="shared" si="63"/>
        <v>0</v>
      </c>
      <c r="AT315" s="23">
        <f t="shared" si="64"/>
        <v>0</v>
      </c>
    </row>
    <row r="316" spans="1:46" s="6" customFormat="1" ht="18.75" customHeight="1" hidden="1">
      <c r="A316" s="51"/>
      <c r="B316" s="52" t="s">
        <v>382</v>
      </c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>
        <v>0</v>
      </c>
      <c r="O316" s="51"/>
      <c r="P316" s="51"/>
      <c r="Q316" s="51"/>
      <c r="R316" s="51"/>
      <c r="S316" s="51"/>
      <c r="T316" s="51"/>
      <c r="U316" s="51"/>
      <c r="V316" s="51"/>
      <c r="W316" s="51"/>
      <c r="X316" s="51">
        <f t="shared" si="71"/>
        <v>0</v>
      </c>
      <c r="Y316" s="51">
        <f t="shared" si="61"/>
        <v>0</v>
      </c>
      <c r="Z316" s="51"/>
      <c r="AA316" s="51"/>
      <c r="AB316" s="51"/>
      <c r="AC316" s="51">
        <f t="shared" si="62"/>
        <v>0</v>
      </c>
      <c r="AD316" s="56"/>
      <c r="AE316" s="56"/>
      <c r="AF316" s="56"/>
      <c r="AG316" s="56"/>
      <c r="AH316" s="56"/>
      <c r="AI316" s="56"/>
      <c r="AJ316" s="56"/>
      <c r="AK316" s="56">
        <v>0</v>
      </c>
      <c r="AL316" s="51">
        <f t="shared" si="72"/>
        <v>0</v>
      </c>
      <c r="AM316" s="56">
        <f t="shared" si="69"/>
        <v>0</v>
      </c>
      <c r="AN316" s="51">
        <f t="shared" si="65"/>
        <v>0</v>
      </c>
      <c r="AO316" s="54" t="e">
        <f t="shared" si="70"/>
        <v>#DIV/0!</v>
      </c>
      <c r="AP316" s="51"/>
      <c r="AQ316" s="26">
        <f t="shared" si="66"/>
        <v>0</v>
      </c>
      <c r="AR316" s="37">
        <f t="shared" si="63"/>
        <v>0</v>
      </c>
      <c r="AT316" s="23">
        <f t="shared" si="64"/>
        <v>0</v>
      </c>
    </row>
    <row r="317" spans="1:46" s="6" customFormat="1" ht="18.75" customHeight="1" hidden="1">
      <c r="A317" s="51"/>
      <c r="B317" s="52" t="s">
        <v>383</v>
      </c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>
        <v>0</v>
      </c>
      <c r="O317" s="51"/>
      <c r="P317" s="51"/>
      <c r="Q317" s="51"/>
      <c r="R317" s="51"/>
      <c r="S317" s="51"/>
      <c r="T317" s="51"/>
      <c r="U317" s="51"/>
      <c r="V317" s="51"/>
      <c r="W317" s="51"/>
      <c r="X317" s="51">
        <f t="shared" si="71"/>
        <v>0</v>
      </c>
      <c r="Y317" s="51">
        <f t="shared" si="61"/>
        <v>0</v>
      </c>
      <c r="Z317" s="51"/>
      <c r="AA317" s="51"/>
      <c r="AB317" s="51"/>
      <c r="AC317" s="51">
        <f t="shared" si="62"/>
        <v>0</v>
      </c>
      <c r="AD317" s="56"/>
      <c r="AE317" s="56"/>
      <c r="AF317" s="56"/>
      <c r="AG317" s="56"/>
      <c r="AH317" s="56"/>
      <c r="AI317" s="56"/>
      <c r="AJ317" s="56"/>
      <c r="AK317" s="56">
        <v>0</v>
      </c>
      <c r="AL317" s="51">
        <f t="shared" si="72"/>
        <v>0</v>
      </c>
      <c r="AM317" s="56">
        <f t="shared" si="69"/>
        <v>0</v>
      </c>
      <c r="AN317" s="51">
        <f t="shared" si="65"/>
        <v>0</v>
      </c>
      <c r="AO317" s="54" t="e">
        <f t="shared" si="70"/>
        <v>#DIV/0!</v>
      </c>
      <c r="AP317" s="51"/>
      <c r="AQ317" s="26">
        <f t="shared" si="66"/>
        <v>0</v>
      </c>
      <c r="AR317" s="37">
        <f t="shared" si="63"/>
        <v>0</v>
      </c>
      <c r="AT317" s="23">
        <f t="shared" si="64"/>
        <v>0</v>
      </c>
    </row>
    <row r="318" spans="1:46" s="6" customFormat="1" ht="18.75" customHeight="1" hidden="1">
      <c r="A318" s="51"/>
      <c r="B318" s="52" t="s">
        <v>384</v>
      </c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>
        <v>0</v>
      </c>
      <c r="O318" s="51"/>
      <c r="P318" s="51"/>
      <c r="Q318" s="51"/>
      <c r="R318" s="51"/>
      <c r="S318" s="51"/>
      <c r="T318" s="51"/>
      <c r="U318" s="51"/>
      <c r="V318" s="51"/>
      <c r="W318" s="51"/>
      <c r="X318" s="51">
        <f t="shared" si="71"/>
        <v>0</v>
      </c>
      <c r="Y318" s="51">
        <f t="shared" si="61"/>
        <v>0</v>
      </c>
      <c r="Z318" s="51"/>
      <c r="AA318" s="51"/>
      <c r="AB318" s="51"/>
      <c r="AC318" s="51">
        <f t="shared" si="62"/>
        <v>0</v>
      </c>
      <c r="AD318" s="56"/>
      <c r="AE318" s="56"/>
      <c r="AF318" s="56"/>
      <c r="AG318" s="56"/>
      <c r="AH318" s="56"/>
      <c r="AI318" s="56"/>
      <c r="AJ318" s="56"/>
      <c r="AK318" s="56">
        <v>0</v>
      </c>
      <c r="AL318" s="51">
        <f t="shared" si="72"/>
        <v>0</v>
      </c>
      <c r="AM318" s="56">
        <f t="shared" si="69"/>
        <v>0</v>
      </c>
      <c r="AN318" s="51">
        <f t="shared" si="65"/>
        <v>0</v>
      </c>
      <c r="AO318" s="54" t="e">
        <f t="shared" si="70"/>
        <v>#DIV/0!</v>
      </c>
      <c r="AP318" s="51"/>
      <c r="AQ318" s="26">
        <f t="shared" si="66"/>
        <v>0</v>
      </c>
      <c r="AR318" s="37">
        <f t="shared" si="63"/>
        <v>0</v>
      </c>
      <c r="AT318" s="23">
        <f t="shared" si="64"/>
        <v>0</v>
      </c>
    </row>
    <row r="319" spans="1:46" s="6" customFormat="1" ht="18.75" customHeight="1" hidden="1">
      <c r="A319" s="51"/>
      <c r="B319" s="52" t="s">
        <v>385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>
        <v>0</v>
      </c>
      <c r="O319" s="51"/>
      <c r="P319" s="51"/>
      <c r="Q319" s="51"/>
      <c r="R319" s="51"/>
      <c r="S319" s="51"/>
      <c r="T319" s="51"/>
      <c r="U319" s="51"/>
      <c r="V319" s="51"/>
      <c r="W319" s="51"/>
      <c r="X319" s="51">
        <f t="shared" si="71"/>
        <v>0</v>
      </c>
      <c r="Y319" s="51">
        <f t="shared" si="61"/>
        <v>0</v>
      </c>
      <c r="Z319" s="51"/>
      <c r="AA319" s="51"/>
      <c r="AB319" s="51"/>
      <c r="AC319" s="51">
        <f t="shared" si="62"/>
        <v>0</v>
      </c>
      <c r="AD319" s="56"/>
      <c r="AE319" s="56"/>
      <c r="AF319" s="56"/>
      <c r="AG319" s="56"/>
      <c r="AH319" s="56"/>
      <c r="AI319" s="56"/>
      <c r="AJ319" s="56"/>
      <c r="AK319" s="56">
        <v>0</v>
      </c>
      <c r="AL319" s="51">
        <f t="shared" si="72"/>
        <v>0</v>
      </c>
      <c r="AM319" s="56">
        <f t="shared" si="69"/>
        <v>0</v>
      </c>
      <c r="AN319" s="51">
        <f t="shared" si="65"/>
        <v>0</v>
      </c>
      <c r="AO319" s="54" t="e">
        <f t="shared" si="70"/>
        <v>#DIV/0!</v>
      </c>
      <c r="AP319" s="51"/>
      <c r="AQ319" s="26">
        <f t="shared" si="66"/>
        <v>0</v>
      </c>
      <c r="AR319" s="37">
        <f t="shared" si="63"/>
        <v>0</v>
      </c>
      <c r="AT319" s="23">
        <f t="shared" si="64"/>
        <v>0</v>
      </c>
    </row>
    <row r="320" spans="1:46" s="6" customFormat="1" ht="18.75" customHeight="1" hidden="1">
      <c r="A320" s="51"/>
      <c r="B320" s="52" t="s">
        <v>386</v>
      </c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>
        <v>0</v>
      </c>
      <c r="O320" s="51"/>
      <c r="P320" s="51"/>
      <c r="Q320" s="51"/>
      <c r="R320" s="51"/>
      <c r="S320" s="51"/>
      <c r="T320" s="51"/>
      <c r="U320" s="51"/>
      <c r="V320" s="51"/>
      <c r="W320" s="51"/>
      <c r="X320" s="51">
        <f t="shared" si="71"/>
        <v>0</v>
      </c>
      <c r="Y320" s="51">
        <f t="shared" si="61"/>
        <v>0</v>
      </c>
      <c r="Z320" s="51"/>
      <c r="AA320" s="51"/>
      <c r="AB320" s="51"/>
      <c r="AC320" s="51">
        <f t="shared" si="62"/>
        <v>0</v>
      </c>
      <c r="AD320" s="56"/>
      <c r="AE320" s="56"/>
      <c r="AF320" s="56"/>
      <c r="AG320" s="56"/>
      <c r="AH320" s="56"/>
      <c r="AI320" s="56"/>
      <c r="AJ320" s="56"/>
      <c r="AK320" s="56">
        <v>0</v>
      </c>
      <c r="AL320" s="51">
        <f t="shared" si="72"/>
        <v>0</v>
      </c>
      <c r="AM320" s="56">
        <f t="shared" si="69"/>
        <v>0</v>
      </c>
      <c r="AN320" s="51">
        <f t="shared" si="65"/>
        <v>0</v>
      </c>
      <c r="AO320" s="54" t="e">
        <f t="shared" si="70"/>
        <v>#DIV/0!</v>
      </c>
      <c r="AP320" s="51"/>
      <c r="AQ320" s="26">
        <f t="shared" si="66"/>
        <v>0</v>
      </c>
      <c r="AR320" s="37">
        <f t="shared" si="63"/>
        <v>0</v>
      </c>
      <c r="AT320" s="23">
        <f t="shared" si="64"/>
        <v>0</v>
      </c>
    </row>
    <row r="321" spans="1:46" s="6" customFormat="1" ht="18.75" customHeight="1" hidden="1">
      <c r="A321" s="51"/>
      <c r="B321" s="52" t="s">
        <v>387</v>
      </c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>
        <v>0</v>
      </c>
      <c r="O321" s="51"/>
      <c r="P321" s="51"/>
      <c r="Q321" s="51"/>
      <c r="R321" s="51"/>
      <c r="S321" s="51"/>
      <c r="T321" s="51"/>
      <c r="U321" s="51"/>
      <c r="V321" s="51"/>
      <c r="W321" s="51"/>
      <c r="X321" s="51">
        <f t="shared" si="71"/>
        <v>0</v>
      </c>
      <c r="Y321" s="51">
        <f aca="true" t="shared" si="73" ref="Y321:Y385">Z321+AA321+AB321</f>
        <v>0</v>
      </c>
      <c r="Z321" s="51"/>
      <c r="AA321" s="51"/>
      <c r="AB321" s="51"/>
      <c r="AC321" s="51">
        <f aca="true" t="shared" si="74" ref="AC321:AC385">AD321+AE321+AF321</f>
        <v>0</v>
      </c>
      <c r="AD321" s="56"/>
      <c r="AE321" s="56"/>
      <c r="AF321" s="56"/>
      <c r="AG321" s="56"/>
      <c r="AH321" s="56"/>
      <c r="AI321" s="56"/>
      <c r="AJ321" s="56"/>
      <c r="AK321" s="56">
        <v>0</v>
      </c>
      <c r="AL321" s="51">
        <f t="shared" si="72"/>
        <v>0</v>
      </c>
      <c r="AM321" s="56">
        <f t="shared" si="69"/>
        <v>0</v>
      </c>
      <c r="AN321" s="51">
        <f t="shared" si="65"/>
        <v>0</v>
      </c>
      <c r="AO321" s="54" t="e">
        <f t="shared" si="70"/>
        <v>#DIV/0!</v>
      </c>
      <c r="AP321" s="51"/>
      <c r="AQ321" s="26">
        <f t="shared" si="66"/>
        <v>0</v>
      </c>
      <c r="AR321" s="37">
        <f t="shared" si="63"/>
        <v>0</v>
      </c>
      <c r="AT321" s="23">
        <f t="shared" si="64"/>
        <v>0</v>
      </c>
    </row>
    <row r="322" spans="1:46" s="6" customFormat="1" ht="18.75" customHeight="1" hidden="1">
      <c r="A322" s="51"/>
      <c r="B322" s="52" t="s">
        <v>388</v>
      </c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>
        <v>0</v>
      </c>
      <c r="O322" s="51"/>
      <c r="P322" s="51"/>
      <c r="Q322" s="51"/>
      <c r="R322" s="51"/>
      <c r="S322" s="51"/>
      <c r="T322" s="51"/>
      <c r="U322" s="51"/>
      <c r="V322" s="51"/>
      <c r="W322" s="51"/>
      <c r="X322" s="51">
        <f t="shared" si="71"/>
        <v>0</v>
      </c>
      <c r="Y322" s="51">
        <f t="shared" si="73"/>
        <v>0</v>
      </c>
      <c r="Z322" s="51"/>
      <c r="AA322" s="51"/>
      <c r="AB322" s="51"/>
      <c r="AC322" s="51">
        <f t="shared" si="74"/>
        <v>0</v>
      </c>
      <c r="AD322" s="56"/>
      <c r="AE322" s="56"/>
      <c r="AF322" s="56"/>
      <c r="AG322" s="56"/>
      <c r="AH322" s="56"/>
      <c r="AI322" s="56"/>
      <c r="AJ322" s="56"/>
      <c r="AK322" s="56">
        <v>0</v>
      </c>
      <c r="AL322" s="51">
        <f t="shared" si="72"/>
        <v>0</v>
      </c>
      <c r="AM322" s="56">
        <f t="shared" si="69"/>
        <v>0</v>
      </c>
      <c r="AN322" s="51">
        <f t="shared" si="65"/>
        <v>0</v>
      </c>
      <c r="AO322" s="54" t="e">
        <f t="shared" si="70"/>
        <v>#DIV/0!</v>
      </c>
      <c r="AP322" s="51"/>
      <c r="AQ322" s="26">
        <f t="shared" si="66"/>
        <v>0</v>
      </c>
      <c r="AR322" s="37">
        <f t="shared" si="63"/>
        <v>0</v>
      </c>
      <c r="AT322" s="23">
        <f t="shared" si="64"/>
        <v>0</v>
      </c>
    </row>
    <row r="323" spans="1:46" s="6" customFormat="1" ht="18.75" customHeight="1" hidden="1">
      <c r="A323" s="51"/>
      <c r="B323" s="52" t="s">
        <v>389</v>
      </c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>
        <v>0</v>
      </c>
      <c r="O323" s="51"/>
      <c r="P323" s="51"/>
      <c r="Q323" s="51"/>
      <c r="R323" s="51"/>
      <c r="S323" s="51"/>
      <c r="T323" s="51"/>
      <c r="U323" s="51"/>
      <c r="V323" s="51"/>
      <c r="W323" s="51"/>
      <c r="X323" s="51">
        <f t="shared" si="71"/>
        <v>0</v>
      </c>
      <c r="Y323" s="51">
        <f t="shared" si="73"/>
        <v>0</v>
      </c>
      <c r="Z323" s="51"/>
      <c r="AA323" s="51"/>
      <c r="AB323" s="51"/>
      <c r="AC323" s="51">
        <f t="shared" si="74"/>
        <v>0</v>
      </c>
      <c r="AD323" s="56"/>
      <c r="AE323" s="56"/>
      <c r="AF323" s="56"/>
      <c r="AG323" s="56"/>
      <c r="AH323" s="56"/>
      <c r="AI323" s="56"/>
      <c r="AJ323" s="56"/>
      <c r="AK323" s="56">
        <v>0</v>
      </c>
      <c r="AL323" s="51">
        <f t="shared" si="72"/>
        <v>0</v>
      </c>
      <c r="AM323" s="56">
        <f t="shared" si="69"/>
        <v>0</v>
      </c>
      <c r="AN323" s="51">
        <f t="shared" si="65"/>
        <v>0</v>
      </c>
      <c r="AO323" s="54" t="e">
        <f t="shared" si="70"/>
        <v>#DIV/0!</v>
      </c>
      <c r="AP323" s="51"/>
      <c r="AQ323" s="26">
        <f t="shared" si="66"/>
        <v>0</v>
      </c>
      <c r="AR323" s="37">
        <f t="shared" si="63"/>
        <v>0</v>
      </c>
      <c r="AT323" s="23">
        <f t="shared" si="64"/>
        <v>0</v>
      </c>
    </row>
    <row r="324" spans="1:46" s="6" customFormat="1" ht="18.75" customHeight="1" hidden="1">
      <c r="A324" s="51"/>
      <c r="B324" s="52" t="s">
        <v>390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>
        <v>0</v>
      </c>
      <c r="O324" s="51"/>
      <c r="P324" s="51"/>
      <c r="Q324" s="51"/>
      <c r="R324" s="51"/>
      <c r="S324" s="51"/>
      <c r="T324" s="51"/>
      <c r="U324" s="51"/>
      <c r="V324" s="51"/>
      <c r="W324" s="51"/>
      <c r="X324" s="51">
        <f t="shared" si="71"/>
        <v>0</v>
      </c>
      <c r="Y324" s="51">
        <f t="shared" si="73"/>
        <v>0</v>
      </c>
      <c r="Z324" s="51"/>
      <c r="AA324" s="51"/>
      <c r="AB324" s="51"/>
      <c r="AC324" s="51">
        <f t="shared" si="74"/>
        <v>0</v>
      </c>
      <c r="AD324" s="56"/>
      <c r="AE324" s="56"/>
      <c r="AF324" s="56"/>
      <c r="AG324" s="56"/>
      <c r="AH324" s="56"/>
      <c r="AI324" s="56"/>
      <c r="AJ324" s="56"/>
      <c r="AK324" s="56">
        <v>0</v>
      </c>
      <c r="AL324" s="51">
        <f t="shared" si="72"/>
        <v>0</v>
      </c>
      <c r="AM324" s="56">
        <f t="shared" si="69"/>
        <v>0</v>
      </c>
      <c r="AN324" s="51">
        <f t="shared" si="65"/>
        <v>0</v>
      </c>
      <c r="AO324" s="54" t="e">
        <f t="shared" si="70"/>
        <v>#DIV/0!</v>
      </c>
      <c r="AP324" s="51"/>
      <c r="AQ324" s="26">
        <f t="shared" si="66"/>
        <v>0</v>
      </c>
      <c r="AR324" s="37">
        <f aca="true" t="shared" si="75" ref="AR324:AR387">AL324-T324</f>
        <v>0</v>
      </c>
      <c r="AT324" s="23">
        <f aca="true" t="shared" si="76" ref="AT324:AT387">P324-T324-X324</f>
        <v>0</v>
      </c>
    </row>
    <row r="325" spans="1:46" s="6" customFormat="1" ht="18.75" customHeight="1" hidden="1">
      <c r="A325" s="51"/>
      <c r="B325" s="52" t="s">
        <v>105</v>
      </c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>
        <v>0</v>
      </c>
      <c r="O325" s="51"/>
      <c r="P325" s="51"/>
      <c r="Q325" s="51"/>
      <c r="R325" s="51"/>
      <c r="S325" s="51"/>
      <c r="T325" s="51"/>
      <c r="U325" s="51"/>
      <c r="V325" s="51"/>
      <c r="W325" s="51"/>
      <c r="X325" s="51">
        <f t="shared" si="71"/>
        <v>0</v>
      </c>
      <c r="Y325" s="51">
        <f t="shared" si="73"/>
        <v>0</v>
      </c>
      <c r="Z325" s="51"/>
      <c r="AA325" s="51"/>
      <c r="AB325" s="51"/>
      <c r="AC325" s="51">
        <f t="shared" si="74"/>
        <v>0</v>
      </c>
      <c r="AD325" s="56"/>
      <c r="AE325" s="56"/>
      <c r="AF325" s="56"/>
      <c r="AG325" s="56"/>
      <c r="AH325" s="56"/>
      <c r="AI325" s="56"/>
      <c r="AJ325" s="56"/>
      <c r="AK325" s="56">
        <v>0</v>
      </c>
      <c r="AL325" s="51">
        <f t="shared" si="72"/>
        <v>0</v>
      </c>
      <c r="AM325" s="56">
        <f t="shared" si="69"/>
        <v>0</v>
      </c>
      <c r="AN325" s="51">
        <f aca="true" t="shared" si="77" ref="AN325:AN388">N325+AM325</f>
        <v>0</v>
      </c>
      <c r="AO325" s="54" t="e">
        <f t="shared" si="70"/>
        <v>#DIV/0!</v>
      </c>
      <c r="AP325" s="51"/>
      <c r="AQ325" s="26">
        <f t="shared" si="66"/>
        <v>0</v>
      </c>
      <c r="AR325" s="37">
        <f t="shared" si="75"/>
        <v>0</v>
      </c>
      <c r="AT325" s="23">
        <f t="shared" si="76"/>
        <v>0</v>
      </c>
    </row>
    <row r="326" spans="1:46" s="6" customFormat="1" ht="18.75" customHeight="1" hidden="1">
      <c r="A326" s="51"/>
      <c r="B326" s="52" t="s">
        <v>368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>
        <v>0</v>
      </c>
      <c r="O326" s="51"/>
      <c r="P326" s="51"/>
      <c r="Q326" s="51"/>
      <c r="R326" s="51"/>
      <c r="S326" s="51"/>
      <c r="T326" s="51"/>
      <c r="U326" s="51"/>
      <c r="V326" s="51"/>
      <c r="W326" s="51"/>
      <c r="X326" s="51">
        <f t="shared" si="71"/>
        <v>0</v>
      </c>
      <c r="Y326" s="51">
        <f t="shared" si="73"/>
        <v>0</v>
      </c>
      <c r="Z326" s="51"/>
      <c r="AA326" s="51"/>
      <c r="AB326" s="51"/>
      <c r="AC326" s="51">
        <f t="shared" si="74"/>
        <v>0</v>
      </c>
      <c r="AD326" s="56"/>
      <c r="AE326" s="56"/>
      <c r="AF326" s="56"/>
      <c r="AG326" s="56"/>
      <c r="AH326" s="56"/>
      <c r="AI326" s="56"/>
      <c r="AJ326" s="56"/>
      <c r="AK326" s="56">
        <v>0</v>
      </c>
      <c r="AL326" s="51">
        <f t="shared" si="72"/>
        <v>0</v>
      </c>
      <c r="AM326" s="56">
        <f t="shared" si="69"/>
        <v>0</v>
      </c>
      <c r="AN326" s="51">
        <f t="shared" si="77"/>
        <v>0</v>
      </c>
      <c r="AO326" s="54" t="e">
        <f t="shared" si="70"/>
        <v>#DIV/0!</v>
      </c>
      <c r="AP326" s="51"/>
      <c r="AQ326" s="26">
        <f t="shared" si="66"/>
        <v>0</v>
      </c>
      <c r="AR326" s="37">
        <f t="shared" si="75"/>
        <v>0</v>
      </c>
      <c r="AT326" s="23">
        <f t="shared" si="76"/>
        <v>0</v>
      </c>
    </row>
    <row r="327" spans="1:46" s="6" customFormat="1" ht="18.75" customHeight="1" hidden="1">
      <c r="A327" s="51"/>
      <c r="B327" s="52" t="s">
        <v>369</v>
      </c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>
        <v>0</v>
      </c>
      <c r="O327" s="51"/>
      <c r="P327" s="51"/>
      <c r="Q327" s="51"/>
      <c r="R327" s="51"/>
      <c r="S327" s="51"/>
      <c r="T327" s="51"/>
      <c r="U327" s="51"/>
      <c r="V327" s="51"/>
      <c r="W327" s="51"/>
      <c r="X327" s="51">
        <f t="shared" si="71"/>
        <v>0</v>
      </c>
      <c r="Y327" s="51">
        <f t="shared" si="73"/>
        <v>0</v>
      </c>
      <c r="Z327" s="51"/>
      <c r="AA327" s="51"/>
      <c r="AB327" s="51"/>
      <c r="AC327" s="51">
        <f t="shared" si="74"/>
        <v>0</v>
      </c>
      <c r="AD327" s="56"/>
      <c r="AE327" s="56"/>
      <c r="AF327" s="56"/>
      <c r="AG327" s="56"/>
      <c r="AH327" s="56"/>
      <c r="AI327" s="56"/>
      <c r="AJ327" s="56"/>
      <c r="AK327" s="56">
        <v>0</v>
      </c>
      <c r="AL327" s="51">
        <f t="shared" si="72"/>
        <v>0</v>
      </c>
      <c r="AM327" s="56">
        <f t="shared" si="69"/>
        <v>0</v>
      </c>
      <c r="AN327" s="51">
        <f t="shared" si="77"/>
        <v>0</v>
      </c>
      <c r="AO327" s="54" t="e">
        <f t="shared" si="70"/>
        <v>#DIV/0!</v>
      </c>
      <c r="AP327" s="51"/>
      <c r="AQ327" s="26">
        <f t="shared" si="66"/>
        <v>0</v>
      </c>
      <c r="AR327" s="37">
        <f t="shared" si="75"/>
        <v>0</v>
      </c>
      <c r="AT327" s="23">
        <f t="shared" si="76"/>
        <v>0</v>
      </c>
    </row>
    <row r="328" spans="1:46" s="6" customFormat="1" ht="18.75" customHeight="1" hidden="1">
      <c r="A328" s="51"/>
      <c r="B328" s="52" t="s">
        <v>370</v>
      </c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>
        <v>0</v>
      </c>
      <c r="O328" s="51"/>
      <c r="P328" s="51"/>
      <c r="Q328" s="51"/>
      <c r="R328" s="51"/>
      <c r="S328" s="51"/>
      <c r="T328" s="51"/>
      <c r="U328" s="51"/>
      <c r="V328" s="51"/>
      <c r="W328" s="51"/>
      <c r="X328" s="51">
        <f t="shared" si="71"/>
        <v>0</v>
      </c>
      <c r="Y328" s="51">
        <f t="shared" si="73"/>
        <v>0</v>
      </c>
      <c r="Z328" s="51"/>
      <c r="AA328" s="51"/>
      <c r="AB328" s="51"/>
      <c r="AC328" s="51">
        <f t="shared" si="74"/>
        <v>0</v>
      </c>
      <c r="AD328" s="56"/>
      <c r="AE328" s="56"/>
      <c r="AF328" s="56"/>
      <c r="AG328" s="56"/>
      <c r="AH328" s="56"/>
      <c r="AI328" s="56"/>
      <c r="AJ328" s="56"/>
      <c r="AK328" s="56">
        <v>0</v>
      </c>
      <c r="AL328" s="51">
        <f t="shared" si="72"/>
        <v>0</v>
      </c>
      <c r="AM328" s="56">
        <f t="shared" si="69"/>
        <v>0</v>
      </c>
      <c r="AN328" s="51">
        <f t="shared" si="77"/>
        <v>0</v>
      </c>
      <c r="AO328" s="54" t="e">
        <f t="shared" si="70"/>
        <v>#DIV/0!</v>
      </c>
      <c r="AP328" s="51"/>
      <c r="AQ328" s="26">
        <f t="shared" si="66"/>
        <v>0</v>
      </c>
      <c r="AR328" s="37">
        <f t="shared" si="75"/>
        <v>0</v>
      </c>
      <c r="AT328" s="23">
        <f t="shared" si="76"/>
        <v>0</v>
      </c>
    </row>
    <row r="329" spans="1:46" s="6" customFormat="1" ht="18.75" customHeight="1" hidden="1">
      <c r="A329" s="51"/>
      <c r="B329" s="52" t="s">
        <v>371</v>
      </c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>
        <v>0</v>
      </c>
      <c r="O329" s="51"/>
      <c r="P329" s="51"/>
      <c r="Q329" s="51"/>
      <c r="R329" s="51"/>
      <c r="S329" s="51"/>
      <c r="T329" s="51"/>
      <c r="U329" s="51"/>
      <c r="V329" s="51"/>
      <c r="W329" s="51"/>
      <c r="X329" s="51">
        <f t="shared" si="71"/>
        <v>0</v>
      </c>
      <c r="Y329" s="51">
        <f t="shared" si="73"/>
        <v>0</v>
      </c>
      <c r="Z329" s="51"/>
      <c r="AA329" s="51"/>
      <c r="AB329" s="51"/>
      <c r="AC329" s="51">
        <f t="shared" si="74"/>
        <v>0</v>
      </c>
      <c r="AD329" s="56"/>
      <c r="AE329" s="56"/>
      <c r="AF329" s="56"/>
      <c r="AG329" s="56"/>
      <c r="AH329" s="56"/>
      <c r="AI329" s="56"/>
      <c r="AJ329" s="56"/>
      <c r="AK329" s="56">
        <v>0</v>
      </c>
      <c r="AL329" s="51">
        <f t="shared" si="72"/>
        <v>0</v>
      </c>
      <c r="AM329" s="56">
        <f t="shared" si="69"/>
        <v>0</v>
      </c>
      <c r="AN329" s="51">
        <f t="shared" si="77"/>
        <v>0</v>
      </c>
      <c r="AO329" s="54" t="e">
        <f t="shared" si="70"/>
        <v>#DIV/0!</v>
      </c>
      <c r="AP329" s="51"/>
      <c r="AQ329" s="26">
        <f aca="true" t="shared" si="78" ref="AQ329:AQ392">X329-AM329</f>
        <v>0</v>
      </c>
      <c r="AR329" s="37">
        <f t="shared" si="75"/>
        <v>0</v>
      </c>
      <c r="AT329" s="23">
        <f t="shared" si="76"/>
        <v>0</v>
      </c>
    </row>
    <row r="330" spans="1:46" s="6" customFormat="1" ht="18.75" customHeight="1" hidden="1">
      <c r="A330" s="51"/>
      <c r="B330" s="52" t="s">
        <v>372</v>
      </c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>
        <v>0</v>
      </c>
      <c r="O330" s="51"/>
      <c r="P330" s="51"/>
      <c r="Q330" s="51"/>
      <c r="R330" s="51"/>
      <c r="S330" s="51"/>
      <c r="T330" s="51"/>
      <c r="U330" s="51"/>
      <c r="V330" s="51"/>
      <c r="W330" s="51"/>
      <c r="X330" s="51">
        <f t="shared" si="71"/>
        <v>0</v>
      </c>
      <c r="Y330" s="51">
        <f t="shared" si="73"/>
        <v>0</v>
      </c>
      <c r="Z330" s="51"/>
      <c r="AA330" s="51"/>
      <c r="AB330" s="51"/>
      <c r="AC330" s="51">
        <f t="shared" si="74"/>
        <v>0</v>
      </c>
      <c r="AD330" s="56"/>
      <c r="AE330" s="56"/>
      <c r="AF330" s="56"/>
      <c r="AG330" s="56"/>
      <c r="AH330" s="56"/>
      <c r="AI330" s="56"/>
      <c r="AJ330" s="56"/>
      <c r="AK330" s="56">
        <v>0</v>
      </c>
      <c r="AL330" s="51">
        <f t="shared" si="72"/>
        <v>0</v>
      </c>
      <c r="AM330" s="56">
        <f t="shared" si="69"/>
        <v>0</v>
      </c>
      <c r="AN330" s="51">
        <f t="shared" si="77"/>
        <v>0</v>
      </c>
      <c r="AO330" s="54" t="e">
        <f t="shared" si="70"/>
        <v>#DIV/0!</v>
      </c>
      <c r="AP330" s="51"/>
      <c r="AQ330" s="26">
        <f t="shared" si="78"/>
        <v>0</v>
      </c>
      <c r="AR330" s="37">
        <f t="shared" si="75"/>
        <v>0</v>
      </c>
      <c r="AT330" s="23">
        <f t="shared" si="76"/>
        <v>0</v>
      </c>
    </row>
    <row r="331" spans="1:46" s="6" customFormat="1" ht="18.75" customHeight="1" hidden="1">
      <c r="A331" s="51"/>
      <c r="B331" s="52" t="s">
        <v>373</v>
      </c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>
        <v>0</v>
      </c>
      <c r="O331" s="51"/>
      <c r="P331" s="51"/>
      <c r="Q331" s="51"/>
      <c r="R331" s="51"/>
      <c r="S331" s="51"/>
      <c r="T331" s="51"/>
      <c r="U331" s="51"/>
      <c r="V331" s="51"/>
      <c r="W331" s="51"/>
      <c r="X331" s="51">
        <f t="shared" si="71"/>
        <v>0</v>
      </c>
      <c r="Y331" s="51">
        <f t="shared" si="73"/>
        <v>0</v>
      </c>
      <c r="Z331" s="51"/>
      <c r="AA331" s="51"/>
      <c r="AB331" s="51"/>
      <c r="AC331" s="51">
        <f t="shared" si="74"/>
        <v>0</v>
      </c>
      <c r="AD331" s="56"/>
      <c r="AE331" s="56"/>
      <c r="AF331" s="56"/>
      <c r="AG331" s="56"/>
      <c r="AH331" s="56"/>
      <c r="AI331" s="56"/>
      <c r="AJ331" s="56"/>
      <c r="AK331" s="56">
        <v>0</v>
      </c>
      <c r="AL331" s="51">
        <f t="shared" si="72"/>
        <v>0</v>
      </c>
      <c r="AM331" s="56">
        <f t="shared" si="69"/>
        <v>0</v>
      </c>
      <c r="AN331" s="51">
        <f t="shared" si="77"/>
        <v>0</v>
      </c>
      <c r="AO331" s="54" t="e">
        <f t="shared" si="70"/>
        <v>#DIV/0!</v>
      </c>
      <c r="AP331" s="51"/>
      <c r="AQ331" s="26">
        <f t="shared" si="78"/>
        <v>0</v>
      </c>
      <c r="AR331" s="37">
        <f t="shared" si="75"/>
        <v>0</v>
      </c>
      <c r="AT331" s="23">
        <f t="shared" si="76"/>
        <v>0</v>
      </c>
    </row>
    <row r="332" spans="1:46" s="6" customFormat="1" ht="18.75" customHeight="1" hidden="1">
      <c r="A332" s="51"/>
      <c r="B332" s="52" t="s">
        <v>374</v>
      </c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>
        <v>0</v>
      </c>
      <c r="O332" s="51"/>
      <c r="P332" s="51"/>
      <c r="Q332" s="51"/>
      <c r="R332" s="51"/>
      <c r="S332" s="51"/>
      <c r="T332" s="51"/>
      <c r="U332" s="51"/>
      <c r="V332" s="51"/>
      <c r="W332" s="51"/>
      <c r="X332" s="51">
        <f t="shared" si="71"/>
        <v>0</v>
      </c>
      <c r="Y332" s="51">
        <f t="shared" si="73"/>
        <v>0</v>
      </c>
      <c r="Z332" s="51"/>
      <c r="AA332" s="51"/>
      <c r="AB332" s="51"/>
      <c r="AC332" s="51">
        <f t="shared" si="74"/>
        <v>0</v>
      </c>
      <c r="AD332" s="56"/>
      <c r="AE332" s="56"/>
      <c r="AF332" s="56"/>
      <c r="AG332" s="56"/>
      <c r="AH332" s="56"/>
      <c r="AI332" s="56"/>
      <c r="AJ332" s="56"/>
      <c r="AK332" s="56">
        <v>0</v>
      </c>
      <c r="AL332" s="51">
        <f t="shared" si="72"/>
        <v>0</v>
      </c>
      <c r="AM332" s="56">
        <f t="shared" si="69"/>
        <v>0</v>
      </c>
      <c r="AN332" s="51">
        <f t="shared" si="77"/>
        <v>0</v>
      </c>
      <c r="AO332" s="54" t="e">
        <f t="shared" si="70"/>
        <v>#DIV/0!</v>
      </c>
      <c r="AP332" s="51"/>
      <c r="AQ332" s="26">
        <f t="shared" si="78"/>
        <v>0</v>
      </c>
      <c r="AR332" s="37">
        <f t="shared" si="75"/>
        <v>0</v>
      </c>
      <c r="AT332" s="23">
        <f t="shared" si="76"/>
        <v>0</v>
      </c>
    </row>
    <row r="333" spans="1:46" s="6" customFormat="1" ht="18.75" customHeight="1" hidden="1">
      <c r="A333" s="51"/>
      <c r="B333" s="52" t="s">
        <v>375</v>
      </c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>
        <v>0</v>
      </c>
      <c r="O333" s="51"/>
      <c r="P333" s="51"/>
      <c r="Q333" s="51"/>
      <c r="R333" s="51"/>
      <c r="S333" s="51"/>
      <c r="T333" s="51"/>
      <c r="U333" s="51"/>
      <c r="V333" s="51"/>
      <c r="W333" s="51"/>
      <c r="X333" s="51">
        <f t="shared" si="71"/>
        <v>0</v>
      </c>
      <c r="Y333" s="51">
        <f t="shared" si="73"/>
        <v>0</v>
      </c>
      <c r="Z333" s="51"/>
      <c r="AA333" s="51"/>
      <c r="AB333" s="51"/>
      <c r="AC333" s="51">
        <f t="shared" si="74"/>
        <v>0</v>
      </c>
      <c r="AD333" s="56"/>
      <c r="AE333" s="56"/>
      <c r="AF333" s="56"/>
      <c r="AG333" s="56"/>
      <c r="AH333" s="56"/>
      <c r="AI333" s="56"/>
      <c r="AJ333" s="56"/>
      <c r="AK333" s="56">
        <v>0</v>
      </c>
      <c r="AL333" s="51">
        <f t="shared" si="72"/>
        <v>0</v>
      </c>
      <c r="AM333" s="56">
        <f t="shared" si="69"/>
        <v>0</v>
      </c>
      <c r="AN333" s="51">
        <f t="shared" si="77"/>
        <v>0</v>
      </c>
      <c r="AO333" s="54" t="e">
        <f t="shared" si="70"/>
        <v>#DIV/0!</v>
      </c>
      <c r="AP333" s="51"/>
      <c r="AQ333" s="26">
        <f t="shared" si="78"/>
        <v>0</v>
      </c>
      <c r="AR333" s="37">
        <f t="shared" si="75"/>
        <v>0</v>
      </c>
      <c r="AT333" s="23">
        <f t="shared" si="76"/>
        <v>0</v>
      </c>
    </row>
    <row r="334" spans="1:46" s="6" customFormat="1" ht="18.75" customHeight="1" hidden="1">
      <c r="A334" s="51"/>
      <c r="B334" s="52" t="s">
        <v>376</v>
      </c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>
        <v>0</v>
      </c>
      <c r="O334" s="51"/>
      <c r="P334" s="51"/>
      <c r="Q334" s="51"/>
      <c r="R334" s="51"/>
      <c r="S334" s="51"/>
      <c r="T334" s="51"/>
      <c r="U334" s="51"/>
      <c r="V334" s="51"/>
      <c r="W334" s="51"/>
      <c r="X334" s="51">
        <f t="shared" si="71"/>
        <v>0</v>
      </c>
      <c r="Y334" s="51">
        <f t="shared" si="73"/>
        <v>0</v>
      </c>
      <c r="Z334" s="51"/>
      <c r="AA334" s="51"/>
      <c r="AB334" s="51"/>
      <c r="AC334" s="51">
        <f t="shared" si="74"/>
        <v>0</v>
      </c>
      <c r="AD334" s="56"/>
      <c r="AE334" s="56"/>
      <c r="AF334" s="56"/>
      <c r="AG334" s="56"/>
      <c r="AH334" s="56"/>
      <c r="AI334" s="56"/>
      <c r="AJ334" s="56"/>
      <c r="AK334" s="56">
        <v>0</v>
      </c>
      <c r="AL334" s="51">
        <f t="shared" si="72"/>
        <v>0</v>
      </c>
      <c r="AM334" s="56">
        <f t="shared" si="69"/>
        <v>0</v>
      </c>
      <c r="AN334" s="51">
        <f t="shared" si="77"/>
        <v>0</v>
      </c>
      <c r="AO334" s="54" t="e">
        <f t="shared" si="70"/>
        <v>#DIV/0!</v>
      </c>
      <c r="AP334" s="51"/>
      <c r="AQ334" s="26">
        <f t="shared" si="78"/>
        <v>0</v>
      </c>
      <c r="AR334" s="37">
        <f t="shared" si="75"/>
        <v>0</v>
      </c>
      <c r="AT334" s="23">
        <f t="shared" si="76"/>
        <v>0</v>
      </c>
    </row>
    <row r="335" spans="1:46" s="6" customFormat="1" ht="18.75" customHeight="1" hidden="1">
      <c r="A335" s="51"/>
      <c r="B335" s="52" t="s">
        <v>377</v>
      </c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>
        <v>0</v>
      </c>
      <c r="O335" s="51"/>
      <c r="P335" s="51"/>
      <c r="Q335" s="51"/>
      <c r="R335" s="51"/>
      <c r="S335" s="51"/>
      <c r="T335" s="51"/>
      <c r="U335" s="51"/>
      <c r="V335" s="51"/>
      <c r="W335" s="51"/>
      <c r="X335" s="51">
        <f t="shared" si="71"/>
        <v>0</v>
      </c>
      <c r="Y335" s="51">
        <f t="shared" si="73"/>
        <v>0</v>
      </c>
      <c r="Z335" s="51"/>
      <c r="AA335" s="51"/>
      <c r="AB335" s="51"/>
      <c r="AC335" s="51">
        <f t="shared" si="74"/>
        <v>0</v>
      </c>
      <c r="AD335" s="56"/>
      <c r="AE335" s="56"/>
      <c r="AF335" s="56"/>
      <c r="AG335" s="56"/>
      <c r="AH335" s="56"/>
      <c r="AI335" s="56"/>
      <c r="AJ335" s="56"/>
      <c r="AK335" s="56">
        <v>0</v>
      </c>
      <c r="AL335" s="51">
        <f t="shared" si="72"/>
        <v>0</v>
      </c>
      <c r="AM335" s="56">
        <f t="shared" si="69"/>
        <v>0</v>
      </c>
      <c r="AN335" s="51">
        <f t="shared" si="77"/>
        <v>0</v>
      </c>
      <c r="AO335" s="54" t="e">
        <f t="shared" si="70"/>
        <v>#DIV/0!</v>
      </c>
      <c r="AP335" s="51"/>
      <c r="AQ335" s="26">
        <f t="shared" si="78"/>
        <v>0</v>
      </c>
      <c r="AR335" s="37">
        <f t="shared" si="75"/>
        <v>0</v>
      </c>
      <c r="AT335" s="23">
        <f t="shared" si="76"/>
        <v>0</v>
      </c>
    </row>
    <row r="336" spans="1:46" s="6" customFormat="1" ht="18.75" customHeight="1" hidden="1">
      <c r="A336" s="51"/>
      <c r="B336" s="52" t="s">
        <v>378</v>
      </c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>
        <v>0</v>
      </c>
      <c r="O336" s="51"/>
      <c r="P336" s="51"/>
      <c r="Q336" s="51"/>
      <c r="R336" s="51"/>
      <c r="S336" s="51"/>
      <c r="T336" s="51"/>
      <c r="U336" s="51"/>
      <c r="V336" s="51"/>
      <c r="W336" s="51"/>
      <c r="X336" s="51">
        <f t="shared" si="71"/>
        <v>0</v>
      </c>
      <c r="Y336" s="51">
        <f t="shared" si="73"/>
        <v>0</v>
      </c>
      <c r="Z336" s="51"/>
      <c r="AA336" s="51"/>
      <c r="AB336" s="51"/>
      <c r="AC336" s="51">
        <f t="shared" si="74"/>
        <v>0</v>
      </c>
      <c r="AD336" s="56"/>
      <c r="AE336" s="56"/>
      <c r="AF336" s="56"/>
      <c r="AG336" s="56"/>
      <c r="AH336" s="56"/>
      <c r="AI336" s="56"/>
      <c r="AJ336" s="56"/>
      <c r="AK336" s="56">
        <v>0</v>
      </c>
      <c r="AL336" s="51">
        <f t="shared" si="72"/>
        <v>0</v>
      </c>
      <c r="AM336" s="56">
        <f t="shared" si="69"/>
        <v>0</v>
      </c>
      <c r="AN336" s="51">
        <f t="shared" si="77"/>
        <v>0</v>
      </c>
      <c r="AO336" s="54" t="e">
        <f t="shared" si="70"/>
        <v>#DIV/0!</v>
      </c>
      <c r="AP336" s="51"/>
      <c r="AQ336" s="26">
        <f t="shared" si="78"/>
        <v>0</v>
      </c>
      <c r="AR336" s="37">
        <f t="shared" si="75"/>
        <v>0</v>
      </c>
      <c r="AT336" s="23">
        <f t="shared" si="76"/>
        <v>0</v>
      </c>
    </row>
    <row r="337" spans="1:46" s="6" customFormat="1" ht="18.75" customHeight="1" hidden="1">
      <c r="A337" s="51"/>
      <c r="B337" s="52" t="s">
        <v>94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>
        <v>0</v>
      </c>
      <c r="O337" s="51"/>
      <c r="P337" s="51"/>
      <c r="Q337" s="51"/>
      <c r="R337" s="51"/>
      <c r="S337" s="51"/>
      <c r="T337" s="51"/>
      <c r="U337" s="51"/>
      <c r="V337" s="51"/>
      <c r="W337" s="51"/>
      <c r="X337" s="51">
        <f t="shared" si="71"/>
        <v>0</v>
      </c>
      <c r="Y337" s="51">
        <f t="shared" si="73"/>
        <v>0</v>
      </c>
      <c r="Z337" s="51"/>
      <c r="AA337" s="51"/>
      <c r="AB337" s="51"/>
      <c r="AC337" s="51">
        <f t="shared" si="74"/>
        <v>0</v>
      </c>
      <c r="AD337" s="56"/>
      <c r="AE337" s="56"/>
      <c r="AF337" s="56"/>
      <c r="AG337" s="56"/>
      <c r="AH337" s="56"/>
      <c r="AI337" s="56"/>
      <c r="AJ337" s="56"/>
      <c r="AK337" s="56">
        <v>0</v>
      </c>
      <c r="AL337" s="51">
        <f t="shared" si="72"/>
        <v>0</v>
      </c>
      <c r="AM337" s="56">
        <f t="shared" si="69"/>
        <v>0</v>
      </c>
      <c r="AN337" s="51">
        <f t="shared" si="77"/>
        <v>0</v>
      </c>
      <c r="AO337" s="54" t="e">
        <f t="shared" si="70"/>
        <v>#DIV/0!</v>
      </c>
      <c r="AP337" s="51"/>
      <c r="AQ337" s="26">
        <f t="shared" si="78"/>
        <v>0</v>
      </c>
      <c r="AR337" s="37">
        <f t="shared" si="75"/>
        <v>0</v>
      </c>
      <c r="AT337" s="23">
        <f t="shared" si="76"/>
        <v>0</v>
      </c>
    </row>
    <row r="338" spans="1:46" s="6" customFormat="1" ht="18.75" customHeight="1" hidden="1">
      <c r="A338" s="51"/>
      <c r="B338" s="52" t="s">
        <v>357</v>
      </c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>
        <v>0</v>
      </c>
      <c r="O338" s="51"/>
      <c r="P338" s="51"/>
      <c r="Q338" s="51"/>
      <c r="R338" s="51"/>
      <c r="S338" s="51"/>
      <c r="T338" s="51"/>
      <c r="U338" s="51"/>
      <c r="V338" s="51"/>
      <c r="W338" s="51"/>
      <c r="X338" s="51">
        <f t="shared" si="71"/>
        <v>0</v>
      </c>
      <c r="Y338" s="51">
        <f t="shared" si="73"/>
        <v>0</v>
      </c>
      <c r="Z338" s="51"/>
      <c r="AA338" s="51"/>
      <c r="AB338" s="51"/>
      <c r="AC338" s="51">
        <f t="shared" si="74"/>
        <v>0</v>
      </c>
      <c r="AD338" s="56"/>
      <c r="AE338" s="56"/>
      <c r="AF338" s="56"/>
      <c r="AG338" s="56"/>
      <c r="AH338" s="56"/>
      <c r="AI338" s="56"/>
      <c r="AJ338" s="56"/>
      <c r="AK338" s="56">
        <v>0</v>
      </c>
      <c r="AL338" s="51">
        <f t="shared" si="72"/>
        <v>0</v>
      </c>
      <c r="AM338" s="56">
        <f t="shared" si="69"/>
        <v>0</v>
      </c>
      <c r="AN338" s="51">
        <f t="shared" si="77"/>
        <v>0</v>
      </c>
      <c r="AO338" s="54" t="e">
        <f t="shared" si="70"/>
        <v>#DIV/0!</v>
      </c>
      <c r="AP338" s="51"/>
      <c r="AQ338" s="26">
        <f t="shared" si="78"/>
        <v>0</v>
      </c>
      <c r="AR338" s="37">
        <f t="shared" si="75"/>
        <v>0</v>
      </c>
      <c r="AT338" s="23">
        <f t="shared" si="76"/>
        <v>0</v>
      </c>
    </row>
    <row r="339" spans="1:46" s="6" customFormat="1" ht="18.75" customHeight="1" hidden="1">
      <c r="A339" s="51"/>
      <c r="B339" s="52" t="s">
        <v>358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>
        <v>0</v>
      </c>
      <c r="O339" s="51"/>
      <c r="P339" s="51"/>
      <c r="Q339" s="51"/>
      <c r="R339" s="51"/>
      <c r="S339" s="51"/>
      <c r="T339" s="51"/>
      <c r="U339" s="51"/>
      <c r="V339" s="51"/>
      <c r="W339" s="51"/>
      <c r="X339" s="51">
        <f t="shared" si="71"/>
        <v>0</v>
      </c>
      <c r="Y339" s="51">
        <f t="shared" si="73"/>
        <v>0</v>
      </c>
      <c r="Z339" s="51"/>
      <c r="AA339" s="51"/>
      <c r="AB339" s="51"/>
      <c r="AC339" s="51">
        <f t="shared" si="74"/>
        <v>0</v>
      </c>
      <c r="AD339" s="56"/>
      <c r="AE339" s="56"/>
      <c r="AF339" s="56"/>
      <c r="AG339" s="56"/>
      <c r="AH339" s="56"/>
      <c r="AI339" s="56"/>
      <c r="AJ339" s="56"/>
      <c r="AK339" s="56">
        <v>0</v>
      </c>
      <c r="AL339" s="51">
        <f t="shared" si="72"/>
        <v>0</v>
      </c>
      <c r="AM339" s="56">
        <f t="shared" si="69"/>
        <v>0</v>
      </c>
      <c r="AN339" s="51">
        <f t="shared" si="77"/>
        <v>0</v>
      </c>
      <c r="AO339" s="54" t="e">
        <f t="shared" si="70"/>
        <v>#DIV/0!</v>
      </c>
      <c r="AP339" s="51"/>
      <c r="AQ339" s="26">
        <f t="shared" si="78"/>
        <v>0</v>
      </c>
      <c r="AR339" s="37">
        <f t="shared" si="75"/>
        <v>0</v>
      </c>
      <c r="AT339" s="23">
        <f t="shared" si="76"/>
        <v>0</v>
      </c>
    </row>
    <row r="340" spans="1:46" s="6" customFormat="1" ht="18.75" customHeight="1" hidden="1">
      <c r="A340" s="51"/>
      <c r="B340" s="52" t="s">
        <v>359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>
        <v>0</v>
      </c>
      <c r="O340" s="51"/>
      <c r="P340" s="51"/>
      <c r="Q340" s="51"/>
      <c r="R340" s="51"/>
      <c r="S340" s="51"/>
      <c r="T340" s="51"/>
      <c r="U340" s="51"/>
      <c r="V340" s="51"/>
      <c r="W340" s="51"/>
      <c r="X340" s="51">
        <f t="shared" si="71"/>
        <v>0</v>
      </c>
      <c r="Y340" s="51">
        <f t="shared" si="73"/>
        <v>0</v>
      </c>
      <c r="Z340" s="51"/>
      <c r="AA340" s="51"/>
      <c r="AB340" s="51"/>
      <c r="AC340" s="51">
        <f t="shared" si="74"/>
        <v>0</v>
      </c>
      <c r="AD340" s="56"/>
      <c r="AE340" s="56"/>
      <c r="AF340" s="56"/>
      <c r="AG340" s="56"/>
      <c r="AH340" s="56"/>
      <c r="AI340" s="56"/>
      <c r="AJ340" s="56"/>
      <c r="AK340" s="56">
        <v>0</v>
      </c>
      <c r="AL340" s="51">
        <f t="shared" si="72"/>
        <v>0</v>
      </c>
      <c r="AM340" s="56">
        <f t="shared" si="69"/>
        <v>0</v>
      </c>
      <c r="AN340" s="51">
        <f t="shared" si="77"/>
        <v>0</v>
      </c>
      <c r="AO340" s="54" t="e">
        <f t="shared" si="70"/>
        <v>#DIV/0!</v>
      </c>
      <c r="AP340" s="51"/>
      <c r="AQ340" s="26">
        <f t="shared" si="78"/>
        <v>0</v>
      </c>
      <c r="AR340" s="37">
        <f t="shared" si="75"/>
        <v>0</v>
      </c>
      <c r="AT340" s="23">
        <f t="shared" si="76"/>
        <v>0</v>
      </c>
    </row>
    <row r="341" spans="1:46" s="6" customFormat="1" ht="18.75" customHeight="1" hidden="1">
      <c r="A341" s="51"/>
      <c r="B341" s="52" t="s">
        <v>360</v>
      </c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>
        <v>0</v>
      </c>
      <c r="O341" s="51"/>
      <c r="P341" s="51"/>
      <c r="Q341" s="51"/>
      <c r="R341" s="51"/>
      <c r="S341" s="51"/>
      <c r="T341" s="51"/>
      <c r="U341" s="51"/>
      <c r="V341" s="51"/>
      <c r="W341" s="51"/>
      <c r="X341" s="51">
        <f t="shared" si="71"/>
        <v>0</v>
      </c>
      <c r="Y341" s="51">
        <f t="shared" si="73"/>
        <v>0</v>
      </c>
      <c r="Z341" s="51"/>
      <c r="AA341" s="51"/>
      <c r="AB341" s="51"/>
      <c r="AC341" s="51">
        <f t="shared" si="74"/>
        <v>0</v>
      </c>
      <c r="AD341" s="56"/>
      <c r="AE341" s="56"/>
      <c r="AF341" s="56"/>
      <c r="AG341" s="56"/>
      <c r="AH341" s="56"/>
      <c r="AI341" s="56"/>
      <c r="AJ341" s="56"/>
      <c r="AK341" s="56">
        <v>0</v>
      </c>
      <c r="AL341" s="51">
        <f t="shared" si="72"/>
        <v>0</v>
      </c>
      <c r="AM341" s="56">
        <f t="shared" si="69"/>
        <v>0</v>
      </c>
      <c r="AN341" s="51">
        <f t="shared" si="77"/>
        <v>0</v>
      </c>
      <c r="AO341" s="54" t="e">
        <f t="shared" si="70"/>
        <v>#DIV/0!</v>
      </c>
      <c r="AP341" s="51"/>
      <c r="AQ341" s="26">
        <f t="shared" si="78"/>
        <v>0</v>
      </c>
      <c r="AR341" s="37">
        <f t="shared" si="75"/>
        <v>0</v>
      </c>
      <c r="AT341" s="23">
        <f t="shared" si="76"/>
        <v>0</v>
      </c>
    </row>
    <row r="342" spans="1:46" s="6" customFormat="1" ht="18.75" customHeight="1" hidden="1">
      <c r="A342" s="51"/>
      <c r="B342" s="52" t="s">
        <v>361</v>
      </c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>
        <v>0</v>
      </c>
      <c r="O342" s="51"/>
      <c r="P342" s="51"/>
      <c r="Q342" s="51"/>
      <c r="R342" s="51"/>
      <c r="S342" s="51"/>
      <c r="T342" s="51"/>
      <c r="U342" s="51"/>
      <c r="V342" s="51"/>
      <c r="W342" s="51"/>
      <c r="X342" s="51">
        <f t="shared" si="71"/>
        <v>0</v>
      </c>
      <c r="Y342" s="51">
        <f t="shared" si="73"/>
        <v>0</v>
      </c>
      <c r="Z342" s="51"/>
      <c r="AA342" s="51"/>
      <c r="AB342" s="51"/>
      <c r="AC342" s="51">
        <f t="shared" si="74"/>
        <v>0</v>
      </c>
      <c r="AD342" s="56"/>
      <c r="AE342" s="56"/>
      <c r="AF342" s="56"/>
      <c r="AG342" s="56"/>
      <c r="AH342" s="56"/>
      <c r="AI342" s="56"/>
      <c r="AJ342" s="56"/>
      <c r="AK342" s="56">
        <v>0</v>
      </c>
      <c r="AL342" s="51">
        <f t="shared" si="72"/>
        <v>0</v>
      </c>
      <c r="AM342" s="56">
        <f t="shared" si="69"/>
        <v>0</v>
      </c>
      <c r="AN342" s="51">
        <f t="shared" si="77"/>
        <v>0</v>
      </c>
      <c r="AO342" s="54" t="e">
        <f t="shared" si="70"/>
        <v>#DIV/0!</v>
      </c>
      <c r="AP342" s="51"/>
      <c r="AQ342" s="26">
        <f t="shared" si="78"/>
        <v>0</v>
      </c>
      <c r="AR342" s="37">
        <f t="shared" si="75"/>
        <v>0</v>
      </c>
      <c r="AT342" s="23">
        <f t="shared" si="76"/>
        <v>0</v>
      </c>
    </row>
    <row r="343" spans="1:46" s="6" customFormat="1" ht="18.75" customHeight="1" hidden="1">
      <c r="A343" s="51"/>
      <c r="B343" s="52" t="s">
        <v>362</v>
      </c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>
        <v>0</v>
      </c>
      <c r="O343" s="51"/>
      <c r="P343" s="51"/>
      <c r="Q343" s="51"/>
      <c r="R343" s="51"/>
      <c r="S343" s="51"/>
      <c r="T343" s="51"/>
      <c r="U343" s="51"/>
      <c r="V343" s="51"/>
      <c r="W343" s="51"/>
      <c r="X343" s="51">
        <f t="shared" si="71"/>
        <v>0</v>
      </c>
      <c r="Y343" s="51">
        <f t="shared" si="73"/>
        <v>0</v>
      </c>
      <c r="Z343" s="51"/>
      <c r="AA343" s="51"/>
      <c r="AB343" s="51"/>
      <c r="AC343" s="51">
        <f t="shared" si="74"/>
        <v>0</v>
      </c>
      <c r="AD343" s="56"/>
      <c r="AE343" s="56"/>
      <c r="AF343" s="56"/>
      <c r="AG343" s="56"/>
      <c r="AH343" s="56"/>
      <c r="AI343" s="56"/>
      <c r="AJ343" s="56"/>
      <c r="AK343" s="56">
        <v>0</v>
      </c>
      <c r="AL343" s="51">
        <f t="shared" si="72"/>
        <v>0</v>
      </c>
      <c r="AM343" s="56">
        <f t="shared" si="69"/>
        <v>0</v>
      </c>
      <c r="AN343" s="51">
        <f t="shared" si="77"/>
        <v>0</v>
      </c>
      <c r="AO343" s="54" t="e">
        <f t="shared" si="70"/>
        <v>#DIV/0!</v>
      </c>
      <c r="AP343" s="51"/>
      <c r="AQ343" s="26">
        <f t="shared" si="78"/>
        <v>0</v>
      </c>
      <c r="AR343" s="37">
        <f t="shared" si="75"/>
        <v>0</v>
      </c>
      <c r="AT343" s="23">
        <f t="shared" si="76"/>
        <v>0</v>
      </c>
    </row>
    <row r="344" spans="1:46" s="6" customFormat="1" ht="18.75" customHeight="1" hidden="1">
      <c r="A344" s="51"/>
      <c r="B344" s="52" t="s">
        <v>363</v>
      </c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>
        <v>0</v>
      </c>
      <c r="O344" s="51"/>
      <c r="P344" s="51"/>
      <c r="Q344" s="51"/>
      <c r="R344" s="51"/>
      <c r="S344" s="51"/>
      <c r="T344" s="51"/>
      <c r="U344" s="51"/>
      <c r="V344" s="51"/>
      <c r="W344" s="51"/>
      <c r="X344" s="51">
        <f t="shared" si="71"/>
        <v>0</v>
      </c>
      <c r="Y344" s="51">
        <f t="shared" si="73"/>
        <v>0</v>
      </c>
      <c r="Z344" s="51"/>
      <c r="AA344" s="51"/>
      <c r="AB344" s="51"/>
      <c r="AC344" s="51">
        <f t="shared" si="74"/>
        <v>0</v>
      </c>
      <c r="AD344" s="56"/>
      <c r="AE344" s="56"/>
      <c r="AF344" s="56"/>
      <c r="AG344" s="56"/>
      <c r="AH344" s="56"/>
      <c r="AI344" s="56"/>
      <c r="AJ344" s="56"/>
      <c r="AK344" s="56">
        <v>0</v>
      </c>
      <c r="AL344" s="51">
        <f t="shared" si="72"/>
        <v>0</v>
      </c>
      <c r="AM344" s="56">
        <f t="shared" si="69"/>
        <v>0</v>
      </c>
      <c r="AN344" s="51">
        <f t="shared" si="77"/>
        <v>0</v>
      </c>
      <c r="AO344" s="54" t="e">
        <f t="shared" si="70"/>
        <v>#DIV/0!</v>
      </c>
      <c r="AP344" s="51"/>
      <c r="AQ344" s="26">
        <f t="shared" si="78"/>
        <v>0</v>
      </c>
      <c r="AR344" s="37">
        <f t="shared" si="75"/>
        <v>0</v>
      </c>
      <c r="AT344" s="23">
        <f t="shared" si="76"/>
        <v>0</v>
      </c>
    </row>
    <row r="345" spans="1:46" s="6" customFormat="1" ht="18.75" customHeight="1" hidden="1">
      <c r="A345" s="51"/>
      <c r="B345" s="52" t="s">
        <v>364</v>
      </c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>
        <v>0</v>
      </c>
      <c r="O345" s="51"/>
      <c r="P345" s="51"/>
      <c r="Q345" s="51"/>
      <c r="R345" s="51"/>
      <c r="S345" s="51"/>
      <c r="T345" s="51"/>
      <c r="U345" s="51"/>
      <c r="V345" s="51"/>
      <c r="W345" s="51"/>
      <c r="X345" s="51">
        <f t="shared" si="71"/>
        <v>0</v>
      </c>
      <c r="Y345" s="51">
        <f t="shared" si="73"/>
        <v>0</v>
      </c>
      <c r="Z345" s="51"/>
      <c r="AA345" s="51"/>
      <c r="AB345" s="51"/>
      <c r="AC345" s="51">
        <f t="shared" si="74"/>
        <v>0</v>
      </c>
      <c r="AD345" s="56"/>
      <c r="AE345" s="56"/>
      <c r="AF345" s="56"/>
      <c r="AG345" s="56"/>
      <c r="AH345" s="56"/>
      <c r="AI345" s="56"/>
      <c r="AJ345" s="56"/>
      <c r="AK345" s="56">
        <v>0</v>
      </c>
      <c r="AL345" s="51">
        <f t="shared" si="72"/>
        <v>0</v>
      </c>
      <c r="AM345" s="56">
        <f t="shared" si="69"/>
        <v>0</v>
      </c>
      <c r="AN345" s="51">
        <f t="shared" si="77"/>
        <v>0</v>
      </c>
      <c r="AO345" s="54" t="e">
        <f t="shared" si="70"/>
        <v>#DIV/0!</v>
      </c>
      <c r="AP345" s="51"/>
      <c r="AQ345" s="26">
        <f t="shared" si="78"/>
        <v>0</v>
      </c>
      <c r="AR345" s="37">
        <f t="shared" si="75"/>
        <v>0</v>
      </c>
      <c r="AT345" s="23">
        <f t="shared" si="76"/>
        <v>0</v>
      </c>
    </row>
    <row r="346" spans="1:46" s="6" customFormat="1" ht="18.75" customHeight="1" hidden="1">
      <c r="A346" s="51"/>
      <c r="B346" s="52" t="s">
        <v>365</v>
      </c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>
        <v>0</v>
      </c>
      <c r="O346" s="51"/>
      <c r="P346" s="51"/>
      <c r="Q346" s="51"/>
      <c r="R346" s="51"/>
      <c r="S346" s="51"/>
      <c r="T346" s="51"/>
      <c r="U346" s="51"/>
      <c r="V346" s="51"/>
      <c r="W346" s="51"/>
      <c r="X346" s="51">
        <f t="shared" si="71"/>
        <v>0</v>
      </c>
      <c r="Y346" s="51">
        <f t="shared" si="73"/>
        <v>0</v>
      </c>
      <c r="Z346" s="51"/>
      <c r="AA346" s="51"/>
      <c r="AB346" s="51"/>
      <c r="AC346" s="51">
        <f t="shared" si="74"/>
        <v>0</v>
      </c>
      <c r="AD346" s="56"/>
      <c r="AE346" s="56"/>
      <c r="AF346" s="56"/>
      <c r="AG346" s="56"/>
      <c r="AH346" s="56"/>
      <c r="AI346" s="56"/>
      <c r="AJ346" s="56"/>
      <c r="AK346" s="56">
        <v>0</v>
      </c>
      <c r="AL346" s="51">
        <f t="shared" si="72"/>
        <v>0</v>
      </c>
      <c r="AM346" s="56">
        <f t="shared" si="69"/>
        <v>0</v>
      </c>
      <c r="AN346" s="51">
        <f t="shared" si="77"/>
        <v>0</v>
      </c>
      <c r="AO346" s="54" t="e">
        <f t="shared" si="70"/>
        <v>#DIV/0!</v>
      </c>
      <c r="AP346" s="51"/>
      <c r="AQ346" s="26">
        <f t="shared" si="78"/>
        <v>0</v>
      </c>
      <c r="AR346" s="37">
        <f t="shared" si="75"/>
        <v>0</v>
      </c>
      <c r="AT346" s="23">
        <f t="shared" si="76"/>
        <v>0</v>
      </c>
    </row>
    <row r="347" spans="1:46" s="6" customFormat="1" ht="18.75" customHeight="1" hidden="1">
      <c r="A347" s="51"/>
      <c r="B347" s="52" t="s">
        <v>366</v>
      </c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>
        <v>0</v>
      </c>
      <c r="O347" s="51"/>
      <c r="P347" s="51"/>
      <c r="Q347" s="51"/>
      <c r="R347" s="51"/>
      <c r="S347" s="51"/>
      <c r="T347" s="51"/>
      <c r="U347" s="51"/>
      <c r="V347" s="51"/>
      <c r="W347" s="51"/>
      <c r="X347" s="51">
        <f t="shared" si="71"/>
        <v>0</v>
      </c>
      <c r="Y347" s="51">
        <f t="shared" si="73"/>
        <v>0</v>
      </c>
      <c r="Z347" s="51"/>
      <c r="AA347" s="51"/>
      <c r="AB347" s="51"/>
      <c r="AC347" s="51">
        <f t="shared" si="74"/>
        <v>0</v>
      </c>
      <c r="AD347" s="56"/>
      <c r="AE347" s="56"/>
      <c r="AF347" s="56"/>
      <c r="AG347" s="56"/>
      <c r="AH347" s="56"/>
      <c r="AI347" s="56"/>
      <c r="AJ347" s="56"/>
      <c r="AK347" s="56">
        <v>0</v>
      </c>
      <c r="AL347" s="51">
        <f t="shared" si="72"/>
        <v>0</v>
      </c>
      <c r="AM347" s="56">
        <f t="shared" si="69"/>
        <v>0</v>
      </c>
      <c r="AN347" s="51">
        <f t="shared" si="77"/>
        <v>0</v>
      </c>
      <c r="AO347" s="54" t="e">
        <f t="shared" si="70"/>
        <v>#DIV/0!</v>
      </c>
      <c r="AP347" s="51"/>
      <c r="AQ347" s="26">
        <f t="shared" si="78"/>
        <v>0</v>
      </c>
      <c r="AR347" s="37">
        <f t="shared" si="75"/>
        <v>0</v>
      </c>
      <c r="AT347" s="23">
        <f t="shared" si="76"/>
        <v>0</v>
      </c>
    </row>
    <row r="348" spans="1:46" s="6" customFormat="1" ht="18.75" customHeight="1" hidden="1">
      <c r="A348" s="51"/>
      <c r="B348" s="52" t="s">
        <v>367</v>
      </c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>
        <v>0</v>
      </c>
      <c r="O348" s="51"/>
      <c r="P348" s="51"/>
      <c r="Q348" s="51"/>
      <c r="R348" s="51"/>
      <c r="S348" s="51"/>
      <c r="T348" s="51"/>
      <c r="U348" s="51"/>
      <c r="V348" s="51"/>
      <c r="W348" s="51"/>
      <c r="X348" s="51">
        <f t="shared" si="71"/>
        <v>0</v>
      </c>
      <c r="Y348" s="51">
        <f t="shared" si="73"/>
        <v>0</v>
      </c>
      <c r="Z348" s="51"/>
      <c r="AA348" s="51"/>
      <c r="AB348" s="51"/>
      <c r="AC348" s="51">
        <f t="shared" si="74"/>
        <v>0</v>
      </c>
      <c r="AD348" s="56"/>
      <c r="AE348" s="56"/>
      <c r="AF348" s="56"/>
      <c r="AG348" s="56"/>
      <c r="AH348" s="56"/>
      <c r="AI348" s="56"/>
      <c r="AJ348" s="56"/>
      <c r="AK348" s="56">
        <v>0</v>
      </c>
      <c r="AL348" s="51">
        <f t="shared" si="72"/>
        <v>0</v>
      </c>
      <c r="AM348" s="56">
        <f t="shared" si="69"/>
        <v>0</v>
      </c>
      <c r="AN348" s="51">
        <f t="shared" si="77"/>
        <v>0</v>
      </c>
      <c r="AO348" s="54" t="e">
        <f t="shared" si="70"/>
        <v>#DIV/0!</v>
      </c>
      <c r="AP348" s="51"/>
      <c r="AQ348" s="26">
        <f t="shared" si="78"/>
        <v>0</v>
      </c>
      <c r="AR348" s="37">
        <f t="shared" si="75"/>
        <v>0</v>
      </c>
      <c r="AT348" s="23">
        <f t="shared" si="76"/>
        <v>0</v>
      </c>
    </row>
    <row r="349" spans="1:46" s="31" customFormat="1" ht="26.25" customHeight="1">
      <c r="A349" s="51">
        <v>9</v>
      </c>
      <c r="B349" s="52" t="str">
        <f>B350</f>
        <v>UBND huyện Đăk Hà</v>
      </c>
      <c r="C349" s="51">
        <f>C350</f>
        <v>0</v>
      </c>
      <c r="D349" s="51">
        <v>1312</v>
      </c>
      <c r="E349" s="51">
        <v>0</v>
      </c>
      <c r="F349" s="51"/>
      <c r="G349" s="51">
        <v>26</v>
      </c>
      <c r="H349" s="51">
        <v>1312</v>
      </c>
      <c r="I349" s="51">
        <v>26</v>
      </c>
      <c r="J349" s="51"/>
      <c r="K349" s="51">
        <f>48+101+998</f>
        <v>1147</v>
      </c>
      <c r="L349" s="51">
        <f>L350+L52</f>
        <v>0</v>
      </c>
      <c r="M349" s="51">
        <f>M350+M52</f>
        <v>1186</v>
      </c>
      <c r="N349" s="51">
        <v>74</v>
      </c>
      <c r="O349" s="54">
        <f>N349/M349*100</f>
        <v>6.239460370994941</v>
      </c>
      <c r="P349" s="51">
        <v>1159</v>
      </c>
      <c r="Q349" s="51">
        <f aca="true" t="shared" si="79" ref="Q349:W349">Q350+Q52</f>
        <v>0</v>
      </c>
      <c r="R349" s="51">
        <v>1159</v>
      </c>
      <c r="S349" s="51">
        <f t="shared" si="79"/>
        <v>0</v>
      </c>
      <c r="T349" s="51">
        <f>48+101+998</f>
        <v>1147</v>
      </c>
      <c r="U349" s="51">
        <f t="shared" si="79"/>
        <v>0</v>
      </c>
      <c r="V349" s="51">
        <v>1147</v>
      </c>
      <c r="W349" s="51">
        <f t="shared" si="79"/>
        <v>0</v>
      </c>
      <c r="X349" s="51">
        <f t="shared" si="71"/>
        <v>12</v>
      </c>
      <c r="Y349" s="51">
        <f>Z349+AA349+AB349</f>
        <v>13</v>
      </c>
      <c r="Z349" s="51">
        <f>Z350+Z52</f>
        <v>0</v>
      </c>
      <c r="AA349" s="51">
        <f>AA350+AA52</f>
        <v>9</v>
      </c>
      <c r="AB349" s="51">
        <v>4</v>
      </c>
      <c r="AC349" s="51">
        <f>AC350+AC52</f>
        <v>42</v>
      </c>
      <c r="AD349" s="51">
        <f>AD350+AD52</f>
        <v>12</v>
      </c>
      <c r="AE349" s="51">
        <f>AE350+AE52</f>
        <v>14</v>
      </c>
      <c r="AF349" s="51">
        <f>AF350+AF52</f>
        <v>16</v>
      </c>
      <c r="AG349" s="51">
        <v>19</v>
      </c>
      <c r="AH349" s="55">
        <v>5</v>
      </c>
      <c r="AI349" s="51">
        <v>12</v>
      </c>
      <c r="AJ349" s="51">
        <v>2</v>
      </c>
      <c r="AK349" s="56">
        <v>47</v>
      </c>
      <c r="AL349" s="51">
        <f t="shared" si="72"/>
        <v>1133.760539629005</v>
      </c>
      <c r="AM349" s="56">
        <f t="shared" si="69"/>
        <v>25.23946037099494</v>
      </c>
      <c r="AN349" s="51">
        <f t="shared" si="77"/>
        <v>99.23946037099495</v>
      </c>
      <c r="AO349" s="54">
        <f t="shared" si="70"/>
        <v>8.36757675978035</v>
      </c>
      <c r="AP349" s="51" t="s">
        <v>621</v>
      </c>
      <c r="AQ349" s="26">
        <f t="shared" si="78"/>
        <v>-13.23946037099494</v>
      </c>
      <c r="AR349" s="37">
        <f t="shared" si="75"/>
        <v>-13.239460370994948</v>
      </c>
      <c r="AT349" s="23">
        <f t="shared" si="76"/>
        <v>0</v>
      </c>
    </row>
    <row r="350" spans="1:46" s="8" customFormat="1" ht="18.75" customHeight="1" hidden="1">
      <c r="A350" s="51">
        <v>9</v>
      </c>
      <c r="B350" s="52" t="s">
        <v>131</v>
      </c>
      <c r="C350" s="51"/>
      <c r="D350" s="51">
        <v>1151</v>
      </c>
      <c r="E350" s="51"/>
      <c r="F350" s="51"/>
      <c r="G350" s="51"/>
      <c r="H350" s="51">
        <v>1151</v>
      </c>
      <c r="I350" s="51"/>
      <c r="J350" s="51"/>
      <c r="K350" s="51">
        <v>1118</v>
      </c>
      <c r="L350" s="51"/>
      <c r="M350" s="51">
        <v>1151</v>
      </c>
      <c r="N350" s="51">
        <v>27</v>
      </c>
      <c r="O350" s="51"/>
      <c r="P350" s="51">
        <v>1151</v>
      </c>
      <c r="Q350" s="51"/>
      <c r="R350" s="51">
        <v>1151</v>
      </c>
      <c r="S350" s="51"/>
      <c r="T350" s="51">
        <v>1118</v>
      </c>
      <c r="U350" s="51"/>
      <c r="V350" s="51">
        <v>1118</v>
      </c>
      <c r="W350" s="51"/>
      <c r="X350" s="51">
        <f t="shared" si="71"/>
        <v>33</v>
      </c>
      <c r="Y350" s="51">
        <f t="shared" si="73"/>
        <v>13</v>
      </c>
      <c r="Z350" s="51">
        <v>0</v>
      </c>
      <c r="AA350" s="51">
        <v>9</v>
      </c>
      <c r="AB350" s="51">
        <v>4</v>
      </c>
      <c r="AC350" s="51">
        <f t="shared" si="74"/>
        <v>41</v>
      </c>
      <c r="AD350" s="56">
        <v>11</v>
      </c>
      <c r="AE350" s="56">
        <v>14</v>
      </c>
      <c r="AF350" s="56">
        <f>15+1</f>
        <v>16</v>
      </c>
      <c r="AG350" s="56"/>
      <c r="AH350" s="56"/>
      <c r="AI350" s="56"/>
      <c r="AJ350" s="56"/>
      <c r="AK350" s="56">
        <v>0</v>
      </c>
      <c r="AL350" s="51">
        <f t="shared" si="72"/>
        <v>1151</v>
      </c>
      <c r="AM350" s="56">
        <f t="shared" si="69"/>
        <v>0</v>
      </c>
      <c r="AN350" s="51">
        <f t="shared" si="77"/>
        <v>27</v>
      </c>
      <c r="AO350" s="54">
        <f t="shared" si="70"/>
        <v>2.3457862728062553</v>
      </c>
      <c r="AP350" s="51"/>
      <c r="AQ350" s="26">
        <f t="shared" si="78"/>
        <v>33</v>
      </c>
      <c r="AR350" s="37">
        <f t="shared" si="75"/>
        <v>33</v>
      </c>
      <c r="AT350" s="23">
        <f t="shared" si="76"/>
        <v>0</v>
      </c>
    </row>
    <row r="351" spans="1:46" s="8" customFormat="1" ht="18.75" customHeight="1" hidden="1">
      <c r="A351" s="51"/>
      <c r="B351" s="52" t="s">
        <v>68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>
        <v>0</v>
      </c>
      <c r="O351" s="51"/>
      <c r="P351" s="51"/>
      <c r="Q351" s="51"/>
      <c r="R351" s="51"/>
      <c r="S351" s="51"/>
      <c r="T351" s="51"/>
      <c r="U351" s="51"/>
      <c r="V351" s="51"/>
      <c r="W351" s="51"/>
      <c r="X351" s="51">
        <f t="shared" si="71"/>
        <v>0</v>
      </c>
      <c r="Y351" s="51">
        <f t="shared" si="73"/>
        <v>0</v>
      </c>
      <c r="Z351" s="51"/>
      <c r="AA351" s="51"/>
      <c r="AB351" s="51"/>
      <c r="AC351" s="51">
        <f t="shared" si="74"/>
        <v>0</v>
      </c>
      <c r="AD351" s="56"/>
      <c r="AE351" s="56"/>
      <c r="AF351" s="56"/>
      <c r="AG351" s="56"/>
      <c r="AH351" s="56"/>
      <c r="AI351" s="56"/>
      <c r="AJ351" s="56"/>
      <c r="AK351" s="56">
        <v>0</v>
      </c>
      <c r="AL351" s="51">
        <f t="shared" si="72"/>
        <v>0</v>
      </c>
      <c r="AM351" s="56">
        <f t="shared" si="69"/>
        <v>0</v>
      </c>
      <c r="AN351" s="51">
        <f t="shared" si="77"/>
        <v>0</v>
      </c>
      <c r="AO351" s="54" t="e">
        <f t="shared" si="70"/>
        <v>#DIV/0!</v>
      </c>
      <c r="AP351" s="51"/>
      <c r="AQ351" s="26">
        <f t="shared" si="78"/>
        <v>0</v>
      </c>
      <c r="AR351" s="37">
        <f t="shared" si="75"/>
        <v>0</v>
      </c>
      <c r="AT351" s="23">
        <f t="shared" si="76"/>
        <v>0</v>
      </c>
    </row>
    <row r="352" spans="1:46" s="6" customFormat="1" ht="18.75" customHeight="1" hidden="1">
      <c r="A352" s="51"/>
      <c r="B352" s="52" t="s">
        <v>174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>
        <v>0</v>
      </c>
      <c r="O352" s="51"/>
      <c r="P352" s="51"/>
      <c r="Q352" s="51"/>
      <c r="R352" s="51"/>
      <c r="S352" s="51"/>
      <c r="T352" s="51"/>
      <c r="U352" s="51"/>
      <c r="V352" s="51"/>
      <c r="W352" s="51"/>
      <c r="X352" s="51">
        <f t="shared" si="71"/>
        <v>0</v>
      </c>
      <c r="Y352" s="51">
        <f t="shared" si="73"/>
        <v>0</v>
      </c>
      <c r="Z352" s="51"/>
      <c r="AA352" s="51"/>
      <c r="AB352" s="51"/>
      <c r="AC352" s="51">
        <f t="shared" si="74"/>
        <v>0</v>
      </c>
      <c r="AD352" s="56"/>
      <c r="AE352" s="56"/>
      <c r="AF352" s="56"/>
      <c r="AG352" s="56"/>
      <c r="AH352" s="56"/>
      <c r="AI352" s="56"/>
      <c r="AJ352" s="56"/>
      <c r="AK352" s="56">
        <v>0</v>
      </c>
      <c r="AL352" s="51">
        <f t="shared" si="72"/>
        <v>0</v>
      </c>
      <c r="AM352" s="56">
        <f t="shared" si="69"/>
        <v>0</v>
      </c>
      <c r="AN352" s="51">
        <f t="shared" si="77"/>
        <v>0</v>
      </c>
      <c r="AO352" s="54" t="e">
        <f t="shared" si="70"/>
        <v>#DIV/0!</v>
      </c>
      <c r="AP352" s="51"/>
      <c r="AQ352" s="26">
        <f t="shared" si="78"/>
        <v>0</v>
      </c>
      <c r="AR352" s="37">
        <f t="shared" si="75"/>
        <v>0</v>
      </c>
      <c r="AT352" s="23">
        <f t="shared" si="76"/>
        <v>0</v>
      </c>
    </row>
    <row r="353" spans="1:46" s="6" customFormat="1" ht="18.75" customHeight="1" hidden="1">
      <c r="A353" s="51"/>
      <c r="B353" s="52" t="s">
        <v>224</v>
      </c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>
        <v>0</v>
      </c>
      <c r="O353" s="51"/>
      <c r="P353" s="51"/>
      <c r="Q353" s="51"/>
      <c r="R353" s="51"/>
      <c r="S353" s="51"/>
      <c r="T353" s="51"/>
      <c r="U353" s="51"/>
      <c r="V353" s="51"/>
      <c r="W353" s="51"/>
      <c r="X353" s="51">
        <f t="shared" si="71"/>
        <v>0</v>
      </c>
      <c r="Y353" s="51">
        <f t="shared" si="73"/>
        <v>0</v>
      </c>
      <c r="Z353" s="51"/>
      <c r="AA353" s="51"/>
      <c r="AB353" s="51"/>
      <c r="AC353" s="51">
        <f t="shared" si="74"/>
        <v>0</v>
      </c>
      <c r="AD353" s="56"/>
      <c r="AE353" s="56"/>
      <c r="AF353" s="56"/>
      <c r="AG353" s="56"/>
      <c r="AH353" s="56"/>
      <c r="AI353" s="56"/>
      <c r="AJ353" s="56"/>
      <c r="AK353" s="56">
        <v>0</v>
      </c>
      <c r="AL353" s="51">
        <f t="shared" si="72"/>
        <v>0</v>
      </c>
      <c r="AM353" s="56">
        <f t="shared" si="69"/>
        <v>0</v>
      </c>
      <c r="AN353" s="51">
        <f t="shared" si="77"/>
        <v>0</v>
      </c>
      <c r="AO353" s="54" t="e">
        <f t="shared" si="70"/>
        <v>#DIV/0!</v>
      </c>
      <c r="AP353" s="51"/>
      <c r="AQ353" s="26">
        <f t="shared" si="78"/>
        <v>0</v>
      </c>
      <c r="AR353" s="37">
        <f t="shared" si="75"/>
        <v>0</v>
      </c>
      <c r="AT353" s="23">
        <f t="shared" si="76"/>
        <v>0</v>
      </c>
    </row>
    <row r="354" spans="1:46" s="6" customFormat="1" ht="18.75" customHeight="1" hidden="1">
      <c r="A354" s="51"/>
      <c r="B354" s="52" t="s">
        <v>253</v>
      </c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>
        <v>0</v>
      </c>
      <c r="O354" s="51"/>
      <c r="P354" s="51"/>
      <c r="Q354" s="51"/>
      <c r="R354" s="51"/>
      <c r="S354" s="51"/>
      <c r="T354" s="51"/>
      <c r="U354" s="51"/>
      <c r="V354" s="51"/>
      <c r="W354" s="51"/>
      <c r="X354" s="51">
        <f t="shared" si="71"/>
        <v>0</v>
      </c>
      <c r="Y354" s="51">
        <f t="shared" si="73"/>
        <v>0</v>
      </c>
      <c r="Z354" s="51"/>
      <c r="AA354" s="51"/>
      <c r="AB354" s="51"/>
      <c r="AC354" s="51">
        <f t="shared" si="74"/>
        <v>0</v>
      </c>
      <c r="AD354" s="56"/>
      <c r="AE354" s="56"/>
      <c r="AF354" s="56"/>
      <c r="AG354" s="56"/>
      <c r="AH354" s="56"/>
      <c r="AI354" s="56"/>
      <c r="AJ354" s="56"/>
      <c r="AK354" s="56">
        <v>0</v>
      </c>
      <c r="AL354" s="51">
        <f t="shared" si="72"/>
        <v>0</v>
      </c>
      <c r="AM354" s="56">
        <f t="shared" si="69"/>
        <v>0</v>
      </c>
      <c r="AN354" s="51">
        <f t="shared" si="77"/>
        <v>0</v>
      </c>
      <c r="AO354" s="54" t="e">
        <f t="shared" si="70"/>
        <v>#DIV/0!</v>
      </c>
      <c r="AP354" s="51"/>
      <c r="AQ354" s="26">
        <f t="shared" si="78"/>
        <v>0</v>
      </c>
      <c r="AR354" s="37">
        <f t="shared" si="75"/>
        <v>0</v>
      </c>
      <c r="AT354" s="23">
        <f t="shared" si="76"/>
        <v>0</v>
      </c>
    </row>
    <row r="355" spans="1:46" s="6" customFormat="1" ht="18.75" customHeight="1" hidden="1">
      <c r="A355" s="51"/>
      <c r="B355" s="52" t="s">
        <v>175</v>
      </c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>
        <v>0</v>
      </c>
      <c r="O355" s="51"/>
      <c r="P355" s="51"/>
      <c r="Q355" s="51"/>
      <c r="R355" s="51"/>
      <c r="S355" s="51"/>
      <c r="T355" s="51"/>
      <c r="U355" s="51"/>
      <c r="V355" s="51"/>
      <c r="W355" s="51"/>
      <c r="X355" s="51">
        <f t="shared" si="71"/>
        <v>0</v>
      </c>
      <c r="Y355" s="51">
        <f t="shared" si="73"/>
        <v>0</v>
      </c>
      <c r="Z355" s="51"/>
      <c r="AA355" s="51"/>
      <c r="AB355" s="51"/>
      <c r="AC355" s="51">
        <f t="shared" si="74"/>
        <v>0</v>
      </c>
      <c r="AD355" s="56"/>
      <c r="AE355" s="56"/>
      <c r="AF355" s="56"/>
      <c r="AG355" s="56"/>
      <c r="AH355" s="56"/>
      <c r="AI355" s="56"/>
      <c r="AJ355" s="56"/>
      <c r="AK355" s="56">
        <v>0</v>
      </c>
      <c r="AL355" s="51">
        <f t="shared" si="72"/>
        <v>0</v>
      </c>
      <c r="AM355" s="56">
        <f t="shared" si="69"/>
        <v>0</v>
      </c>
      <c r="AN355" s="51">
        <f t="shared" si="77"/>
        <v>0</v>
      </c>
      <c r="AO355" s="54" t="e">
        <f t="shared" si="70"/>
        <v>#DIV/0!</v>
      </c>
      <c r="AP355" s="51"/>
      <c r="AQ355" s="26">
        <f t="shared" si="78"/>
        <v>0</v>
      </c>
      <c r="AR355" s="37">
        <f t="shared" si="75"/>
        <v>0</v>
      </c>
      <c r="AT355" s="23">
        <f t="shared" si="76"/>
        <v>0</v>
      </c>
    </row>
    <row r="356" spans="1:46" s="6" customFormat="1" ht="18.75" customHeight="1" hidden="1">
      <c r="A356" s="51"/>
      <c r="B356" s="52" t="s">
        <v>314</v>
      </c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>
        <v>0</v>
      </c>
      <c r="O356" s="51"/>
      <c r="P356" s="51"/>
      <c r="Q356" s="51"/>
      <c r="R356" s="51"/>
      <c r="S356" s="51"/>
      <c r="T356" s="51"/>
      <c r="U356" s="51"/>
      <c r="V356" s="51"/>
      <c r="W356" s="51"/>
      <c r="X356" s="51">
        <f t="shared" si="71"/>
        <v>0</v>
      </c>
      <c r="Y356" s="51">
        <f t="shared" si="73"/>
        <v>0</v>
      </c>
      <c r="Z356" s="51"/>
      <c r="AA356" s="51"/>
      <c r="AB356" s="51"/>
      <c r="AC356" s="51">
        <f t="shared" si="74"/>
        <v>0</v>
      </c>
      <c r="AD356" s="56"/>
      <c r="AE356" s="56"/>
      <c r="AF356" s="56"/>
      <c r="AG356" s="56"/>
      <c r="AH356" s="56"/>
      <c r="AI356" s="56"/>
      <c r="AJ356" s="56"/>
      <c r="AK356" s="56">
        <v>0</v>
      </c>
      <c r="AL356" s="51">
        <f t="shared" si="72"/>
        <v>0</v>
      </c>
      <c r="AM356" s="56">
        <f t="shared" si="69"/>
        <v>0</v>
      </c>
      <c r="AN356" s="51">
        <f t="shared" si="77"/>
        <v>0</v>
      </c>
      <c r="AO356" s="54" t="e">
        <f t="shared" si="70"/>
        <v>#DIV/0!</v>
      </c>
      <c r="AP356" s="51"/>
      <c r="AQ356" s="26">
        <f t="shared" si="78"/>
        <v>0</v>
      </c>
      <c r="AR356" s="37">
        <f t="shared" si="75"/>
        <v>0</v>
      </c>
      <c r="AT356" s="23">
        <f t="shared" si="76"/>
        <v>0</v>
      </c>
    </row>
    <row r="357" spans="1:46" s="6" customFormat="1" ht="18.75" customHeight="1" hidden="1">
      <c r="A357" s="51"/>
      <c r="B357" s="52" t="s">
        <v>176</v>
      </c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>
        <v>0</v>
      </c>
      <c r="O357" s="51"/>
      <c r="P357" s="51"/>
      <c r="Q357" s="51"/>
      <c r="R357" s="51"/>
      <c r="S357" s="51"/>
      <c r="T357" s="51"/>
      <c r="U357" s="51"/>
      <c r="V357" s="51"/>
      <c r="W357" s="51"/>
      <c r="X357" s="51">
        <f t="shared" si="71"/>
        <v>0</v>
      </c>
      <c r="Y357" s="51">
        <f t="shared" si="73"/>
        <v>0</v>
      </c>
      <c r="Z357" s="51"/>
      <c r="AA357" s="51"/>
      <c r="AB357" s="51"/>
      <c r="AC357" s="51">
        <f t="shared" si="74"/>
        <v>0</v>
      </c>
      <c r="AD357" s="56"/>
      <c r="AE357" s="56"/>
      <c r="AF357" s="56"/>
      <c r="AG357" s="56"/>
      <c r="AH357" s="56"/>
      <c r="AI357" s="56"/>
      <c r="AJ357" s="56"/>
      <c r="AK357" s="56">
        <v>0</v>
      </c>
      <c r="AL357" s="51">
        <f t="shared" si="72"/>
        <v>0</v>
      </c>
      <c r="AM357" s="56">
        <f t="shared" si="69"/>
        <v>0</v>
      </c>
      <c r="AN357" s="51">
        <f t="shared" si="77"/>
        <v>0</v>
      </c>
      <c r="AO357" s="54" t="e">
        <f t="shared" si="70"/>
        <v>#DIV/0!</v>
      </c>
      <c r="AP357" s="51"/>
      <c r="AQ357" s="26">
        <f t="shared" si="78"/>
        <v>0</v>
      </c>
      <c r="AR357" s="37">
        <f t="shared" si="75"/>
        <v>0</v>
      </c>
      <c r="AT357" s="23">
        <f t="shared" si="76"/>
        <v>0</v>
      </c>
    </row>
    <row r="358" spans="1:46" s="6" customFormat="1" ht="18.75" customHeight="1" hidden="1">
      <c r="A358" s="51"/>
      <c r="B358" s="52" t="s">
        <v>177</v>
      </c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>
        <v>0</v>
      </c>
      <c r="O358" s="51"/>
      <c r="P358" s="51"/>
      <c r="Q358" s="51"/>
      <c r="R358" s="51"/>
      <c r="S358" s="51"/>
      <c r="T358" s="51"/>
      <c r="U358" s="51"/>
      <c r="V358" s="51"/>
      <c r="W358" s="51"/>
      <c r="X358" s="51">
        <f t="shared" si="71"/>
        <v>0</v>
      </c>
      <c r="Y358" s="51">
        <f t="shared" si="73"/>
        <v>0</v>
      </c>
      <c r="Z358" s="51"/>
      <c r="AA358" s="51"/>
      <c r="AB358" s="51"/>
      <c r="AC358" s="51">
        <f t="shared" si="74"/>
        <v>0</v>
      </c>
      <c r="AD358" s="56"/>
      <c r="AE358" s="56"/>
      <c r="AF358" s="56"/>
      <c r="AG358" s="56"/>
      <c r="AH358" s="56"/>
      <c r="AI358" s="56"/>
      <c r="AJ358" s="56"/>
      <c r="AK358" s="56">
        <v>0</v>
      </c>
      <c r="AL358" s="51">
        <f t="shared" si="72"/>
        <v>0</v>
      </c>
      <c r="AM358" s="56">
        <f t="shared" si="69"/>
        <v>0</v>
      </c>
      <c r="AN358" s="51">
        <f t="shared" si="77"/>
        <v>0</v>
      </c>
      <c r="AO358" s="54" t="e">
        <f t="shared" si="70"/>
        <v>#DIV/0!</v>
      </c>
      <c r="AP358" s="51"/>
      <c r="AQ358" s="26">
        <f t="shared" si="78"/>
        <v>0</v>
      </c>
      <c r="AR358" s="37">
        <f t="shared" si="75"/>
        <v>0</v>
      </c>
      <c r="AT358" s="23">
        <f t="shared" si="76"/>
        <v>0</v>
      </c>
    </row>
    <row r="359" spans="1:46" s="6" customFormat="1" ht="18.75" customHeight="1" hidden="1">
      <c r="A359" s="51"/>
      <c r="B359" s="52" t="s">
        <v>178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>
        <v>0</v>
      </c>
      <c r="O359" s="51"/>
      <c r="P359" s="51"/>
      <c r="Q359" s="51"/>
      <c r="R359" s="51"/>
      <c r="S359" s="51"/>
      <c r="T359" s="51"/>
      <c r="U359" s="51"/>
      <c r="V359" s="51"/>
      <c r="W359" s="51"/>
      <c r="X359" s="51">
        <f t="shared" si="71"/>
        <v>0</v>
      </c>
      <c r="Y359" s="51">
        <f t="shared" si="73"/>
        <v>0</v>
      </c>
      <c r="Z359" s="51"/>
      <c r="AA359" s="51"/>
      <c r="AB359" s="51"/>
      <c r="AC359" s="51">
        <f t="shared" si="74"/>
        <v>0</v>
      </c>
      <c r="AD359" s="56"/>
      <c r="AE359" s="56"/>
      <c r="AF359" s="56"/>
      <c r="AG359" s="56"/>
      <c r="AH359" s="56"/>
      <c r="AI359" s="56"/>
      <c r="AJ359" s="56"/>
      <c r="AK359" s="56">
        <v>0</v>
      </c>
      <c r="AL359" s="51">
        <f t="shared" si="72"/>
        <v>0</v>
      </c>
      <c r="AM359" s="56">
        <f t="shared" si="69"/>
        <v>0</v>
      </c>
      <c r="AN359" s="51">
        <f t="shared" si="77"/>
        <v>0</v>
      </c>
      <c r="AO359" s="54" t="e">
        <f t="shared" si="70"/>
        <v>#DIV/0!</v>
      </c>
      <c r="AP359" s="51"/>
      <c r="AQ359" s="26">
        <f t="shared" si="78"/>
        <v>0</v>
      </c>
      <c r="AR359" s="37">
        <f t="shared" si="75"/>
        <v>0</v>
      </c>
      <c r="AT359" s="23">
        <f t="shared" si="76"/>
        <v>0</v>
      </c>
    </row>
    <row r="360" spans="1:46" s="6" customFormat="1" ht="18.75" customHeight="1" hidden="1">
      <c r="A360" s="51"/>
      <c r="B360" s="52" t="s">
        <v>315</v>
      </c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>
        <v>0</v>
      </c>
      <c r="O360" s="51"/>
      <c r="P360" s="51"/>
      <c r="Q360" s="51"/>
      <c r="R360" s="51"/>
      <c r="S360" s="51"/>
      <c r="T360" s="51"/>
      <c r="U360" s="51"/>
      <c r="V360" s="51"/>
      <c r="W360" s="51"/>
      <c r="X360" s="51">
        <f t="shared" si="71"/>
        <v>0</v>
      </c>
      <c r="Y360" s="51">
        <f t="shared" si="73"/>
        <v>0</v>
      </c>
      <c r="Z360" s="51"/>
      <c r="AA360" s="51"/>
      <c r="AB360" s="51"/>
      <c r="AC360" s="51">
        <f t="shared" si="74"/>
        <v>0</v>
      </c>
      <c r="AD360" s="56"/>
      <c r="AE360" s="56"/>
      <c r="AF360" s="56"/>
      <c r="AG360" s="56"/>
      <c r="AH360" s="56"/>
      <c r="AI360" s="56"/>
      <c r="AJ360" s="56"/>
      <c r="AK360" s="56">
        <v>0</v>
      </c>
      <c r="AL360" s="51">
        <f t="shared" si="72"/>
        <v>0</v>
      </c>
      <c r="AM360" s="56">
        <f t="shared" si="69"/>
        <v>0</v>
      </c>
      <c r="AN360" s="51">
        <f t="shared" si="77"/>
        <v>0</v>
      </c>
      <c r="AO360" s="54" t="e">
        <f t="shared" si="70"/>
        <v>#DIV/0!</v>
      </c>
      <c r="AP360" s="51"/>
      <c r="AQ360" s="26">
        <f t="shared" si="78"/>
        <v>0</v>
      </c>
      <c r="AR360" s="37">
        <f t="shared" si="75"/>
        <v>0</v>
      </c>
      <c r="AT360" s="23">
        <f t="shared" si="76"/>
        <v>0</v>
      </c>
    </row>
    <row r="361" spans="1:46" s="6" customFormat="1" ht="18.75" customHeight="1" hidden="1">
      <c r="A361" s="51"/>
      <c r="B361" s="52" t="s">
        <v>179</v>
      </c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>
        <v>0</v>
      </c>
      <c r="O361" s="51"/>
      <c r="P361" s="51"/>
      <c r="Q361" s="51"/>
      <c r="R361" s="51"/>
      <c r="S361" s="51"/>
      <c r="T361" s="51"/>
      <c r="U361" s="51"/>
      <c r="V361" s="51"/>
      <c r="W361" s="51"/>
      <c r="X361" s="51">
        <f t="shared" si="71"/>
        <v>0</v>
      </c>
      <c r="Y361" s="51">
        <f t="shared" si="73"/>
        <v>0</v>
      </c>
      <c r="Z361" s="51"/>
      <c r="AA361" s="51"/>
      <c r="AB361" s="51"/>
      <c r="AC361" s="51">
        <f t="shared" si="74"/>
        <v>0</v>
      </c>
      <c r="AD361" s="56"/>
      <c r="AE361" s="56"/>
      <c r="AF361" s="56"/>
      <c r="AG361" s="56"/>
      <c r="AH361" s="56"/>
      <c r="AI361" s="56"/>
      <c r="AJ361" s="56"/>
      <c r="AK361" s="56">
        <v>0</v>
      </c>
      <c r="AL361" s="51">
        <f t="shared" si="72"/>
        <v>0</v>
      </c>
      <c r="AM361" s="56">
        <f aca="true" t="shared" si="80" ref="AM361:AM400">O361+AG361</f>
        <v>0</v>
      </c>
      <c r="AN361" s="51">
        <f t="shared" si="77"/>
        <v>0</v>
      </c>
      <c r="AO361" s="54" t="e">
        <f t="shared" si="70"/>
        <v>#DIV/0!</v>
      </c>
      <c r="AP361" s="51"/>
      <c r="AQ361" s="26">
        <f t="shared" si="78"/>
        <v>0</v>
      </c>
      <c r="AR361" s="37">
        <f t="shared" si="75"/>
        <v>0</v>
      </c>
      <c r="AT361" s="23">
        <f t="shared" si="76"/>
        <v>0</v>
      </c>
    </row>
    <row r="362" spans="1:46" s="6" customFormat="1" ht="18.75" customHeight="1" hidden="1">
      <c r="A362" s="51"/>
      <c r="B362" s="52" t="s">
        <v>77</v>
      </c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>
        <v>0</v>
      </c>
      <c r="O362" s="51"/>
      <c r="P362" s="51"/>
      <c r="Q362" s="51"/>
      <c r="R362" s="51"/>
      <c r="S362" s="51"/>
      <c r="T362" s="51"/>
      <c r="U362" s="51"/>
      <c r="V362" s="51"/>
      <c r="W362" s="51"/>
      <c r="X362" s="51">
        <f t="shared" si="71"/>
        <v>0</v>
      </c>
      <c r="Y362" s="51">
        <f t="shared" si="73"/>
        <v>0</v>
      </c>
      <c r="Z362" s="51"/>
      <c r="AA362" s="51"/>
      <c r="AB362" s="51"/>
      <c r="AC362" s="51">
        <f t="shared" si="74"/>
        <v>0</v>
      </c>
      <c r="AD362" s="56"/>
      <c r="AE362" s="56"/>
      <c r="AF362" s="56"/>
      <c r="AG362" s="56"/>
      <c r="AH362" s="56"/>
      <c r="AI362" s="56"/>
      <c r="AJ362" s="56"/>
      <c r="AK362" s="56">
        <v>0</v>
      </c>
      <c r="AL362" s="51">
        <f t="shared" si="72"/>
        <v>0</v>
      </c>
      <c r="AM362" s="56">
        <f t="shared" si="80"/>
        <v>0</v>
      </c>
      <c r="AN362" s="51">
        <f t="shared" si="77"/>
        <v>0</v>
      </c>
      <c r="AO362" s="54" t="e">
        <f t="shared" si="70"/>
        <v>#DIV/0!</v>
      </c>
      <c r="AP362" s="51"/>
      <c r="AQ362" s="26">
        <f t="shared" si="78"/>
        <v>0</v>
      </c>
      <c r="AR362" s="37">
        <f t="shared" si="75"/>
        <v>0</v>
      </c>
      <c r="AT362" s="23">
        <f t="shared" si="76"/>
        <v>0</v>
      </c>
    </row>
    <row r="363" spans="1:46" s="6" customFormat="1" ht="18.75" customHeight="1" hidden="1">
      <c r="A363" s="51"/>
      <c r="B363" s="52" t="s">
        <v>313</v>
      </c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>
        <v>0</v>
      </c>
      <c r="O363" s="51"/>
      <c r="P363" s="51"/>
      <c r="Q363" s="51"/>
      <c r="R363" s="51"/>
      <c r="S363" s="51"/>
      <c r="T363" s="51"/>
      <c r="U363" s="51"/>
      <c r="V363" s="51"/>
      <c r="W363" s="51"/>
      <c r="X363" s="51">
        <f t="shared" si="71"/>
        <v>0</v>
      </c>
      <c r="Y363" s="51">
        <f t="shared" si="73"/>
        <v>0</v>
      </c>
      <c r="Z363" s="51"/>
      <c r="AA363" s="51"/>
      <c r="AB363" s="51"/>
      <c r="AC363" s="51">
        <f t="shared" si="74"/>
        <v>0</v>
      </c>
      <c r="AD363" s="56"/>
      <c r="AE363" s="56"/>
      <c r="AF363" s="56"/>
      <c r="AG363" s="56"/>
      <c r="AH363" s="56"/>
      <c r="AI363" s="56"/>
      <c r="AJ363" s="56"/>
      <c r="AK363" s="56">
        <v>0</v>
      </c>
      <c r="AL363" s="51">
        <f t="shared" si="72"/>
        <v>0</v>
      </c>
      <c r="AM363" s="56">
        <f t="shared" si="80"/>
        <v>0</v>
      </c>
      <c r="AN363" s="51">
        <f t="shared" si="77"/>
        <v>0</v>
      </c>
      <c r="AO363" s="54" t="e">
        <f t="shared" si="70"/>
        <v>#DIV/0!</v>
      </c>
      <c r="AP363" s="51"/>
      <c r="AQ363" s="26">
        <f t="shared" si="78"/>
        <v>0</v>
      </c>
      <c r="AR363" s="37">
        <f t="shared" si="75"/>
        <v>0</v>
      </c>
      <c r="AT363" s="23">
        <f t="shared" si="76"/>
        <v>0</v>
      </c>
    </row>
    <row r="364" spans="1:46" s="6" customFormat="1" ht="18.75" customHeight="1" hidden="1">
      <c r="A364" s="51"/>
      <c r="B364" s="52" t="s">
        <v>316</v>
      </c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>
        <v>0</v>
      </c>
      <c r="O364" s="51"/>
      <c r="P364" s="51"/>
      <c r="Q364" s="51"/>
      <c r="R364" s="51"/>
      <c r="S364" s="51"/>
      <c r="T364" s="51"/>
      <c r="U364" s="51"/>
      <c r="V364" s="51"/>
      <c r="W364" s="51"/>
      <c r="X364" s="51">
        <f t="shared" si="71"/>
        <v>0</v>
      </c>
      <c r="Y364" s="51">
        <f t="shared" si="73"/>
        <v>0</v>
      </c>
      <c r="Z364" s="51"/>
      <c r="AA364" s="51"/>
      <c r="AB364" s="51"/>
      <c r="AC364" s="51">
        <f t="shared" si="74"/>
        <v>0</v>
      </c>
      <c r="AD364" s="56"/>
      <c r="AE364" s="56"/>
      <c r="AF364" s="56"/>
      <c r="AG364" s="56"/>
      <c r="AH364" s="56"/>
      <c r="AI364" s="56"/>
      <c r="AJ364" s="56"/>
      <c r="AK364" s="56">
        <v>0</v>
      </c>
      <c r="AL364" s="51">
        <f t="shared" si="72"/>
        <v>0</v>
      </c>
      <c r="AM364" s="56">
        <f t="shared" si="80"/>
        <v>0</v>
      </c>
      <c r="AN364" s="51">
        <f t="shared" si="77"/>
        <v>0</v>
      </c>
      <c r="AO364" s="54" t="e">
        <f t="shared" si="70"/>
        <v>#DIV/0!</v>
      </c>
      <c r="AP364" s="51"/>
      <c r="AQ364" s="26">
        <f t="shared" si="78"/>
        <v>0</v>
      </c>
      <c r="AR364" s="37">
        <f t="shared" si="75"/>
        <v>0</v>
      </c>
      <c r="AT364" s="23">
        <f t="shared" si="76"/>
        <v>0</v>
      </c>
    </row>
    <row r="365" spans="1:46" s="6" customFormat="1" ht="18.75" customHeight="1" hidden="1">
      <c r="A365" s="51"/>
      <c r="B365" s="52" t="s">
        <v>317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>
        <v>0</v>
      </c>
      <c r="O365" s="51"/>
      <c r="P365" s="51"/>
      <c r="Q365" s="51"/>
      <c r="R365" s="51"/>
      <c r="S365" s="51"/>
      <c r="T365" s="51"/>
      <c r="U365" s="51"/>
      <c r="V365" s="51"/>
      <c r="W365" s="51"/>
      <c r="X365" s="51">
        <f t="shared" si="71"/>
        <v>0</v>
      </c>
      <c r="Y365" s="51">
        <f t="shared" si="73"/>
        <v>0</v>
      </c>
      <c r="Z365" s="51"/>
      <c r="AA365" s="51"/>
      <c r="AB365" s="51"/>
      <c r="AC365" s="51">
        <f t="shared" si="74"/>
        <v>0</v>
      </c>
      <c r="AD365" s="56"/>
      <c r="AE365" s="56"/>
      <c r="AF365" s="56"/>
      <c r="AG365" s="56"/>
      <c r="AH365" s="56"/>
      <c r="AI365" s="56"/>
      <c r="AJ365" s="56"/>
      <c r="AK365" s="56">
        <v>0</v>
      </c>
      <c r="AL365" s="51">
        <f t="shared" si="72"/>
        <v>0</v>
      </c>
      <c r="AM365" s="56">
        <f t="shared" si="80"/>
        <v>0</v>
      </c>
      <c r="AN365" s="51">
        <f t="shared" si="77"/>
        <v>0</v>
      </c>
      <c r="AO365" s="54" t="e">
        <f t="shared" si="70"/>
        <v>#DIV/0!</v>
      </c>
      <c r="AP365" s="51"/>
      <c r="AQ365" s="26">
        <f t="shared" si="78"/>
        <v>0</v>
      </c>
      <c r="AR365" s="37">
        <f t="shared" si="75"/>
        <v>0</v>
      </c>
      <c r="AT365" s="23">
        <f t="shared" si="76"/>
        <v>0</v>
      </c>
    </row>
    <row r="366" spans="1:46" s="8" customFormat="1" ht="18.75" customHeight="1" hidden="1">
      <c r="A366" s="51"/>
      <c r="B366" s="52" t="s">
        <v>105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>
        <v>0</v>
      </c>
      <c r="O366" s="51"/>
      <c r="P366" s="51"/>
      <c r="Q366" s="51"/>
      <c r="R366" s="51"/>
      <c r="S366" s="51"/>
      <c r="T366" s="51"/>
      <c r="U366" s="51"/>
      <c r="V366" s="51"/>
      <c r="W366" s="51"/>
      <c r="X366" s="51">
        <f t="shared" si="71"/>
        <v>0</v>
      </c>
      <c r="Y366" s="51">
        <f t="shared" si="73"/>
        <v>0</v>
      </c>
      <c r="Z366" s="51"/>
      <c r="AA366" s="51"/>
      <c r="AB366" s="51"/>
      <c r="AC366" s="51">
        <f t="shared" si="74"/>
        <v>0</v>
      </c>
      <c r="AD366" s="56"/>
      <c r="AE366" s="56"/>
      <c r="AF366" s="56"/>
      <c r="AG366" s="56"/>
      <c r="AH366" s="56"/>
      <c r="AI366" s="56"/>
      <c r="AJ366" s="56"/>
      <c r="AK366" s="56">
        <v>0</v>
      </c>
      <c r="AL366" s="51">
        <f t="shared" si="72"/>
        <v>0</v>
      </c>
      <c r="AM366" s="56">
        <f t="shared" si="80"/>
        <v>0</v>
      </c>
      <c r="AN366" s="51">
        <f t="shared" si="77"/>
        <v>0</v>
      </c>
      <c r="AO366" s="54" t="e">
        <f t="shared" si="70"/>
        <v>#DIV/0!</v>
      </c>
      <c r="AP366" s="51"/>
      <c r="AQ366" s="26">
        <f t="shared" si="78"/>
        <v>0</v>
      </c>
      <c r="AR366" s="37">
        <f t="shared" si="75"/>
        <v>0</v>
      </c>
      <c r="AT366" s="23">
        <f t="shared" si="76"/>
        <v>0</v>
      </c>
    </row>
    <row r="367" spans="1:46" s="6" customFormat="1" ht="18.75" customHeight="1" hidden="1">
      <c r="A367" s="51"/>
      <c r="B367" s="52" t="s">
        <v>180</v>
      </c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>
        <v>0</v>
      </c>
      <c r="O367" s="51"/>
      <c r="P367" s="51"/>
      <c r="Q367" s="51"/>
      <c r="R367" s="51"/>
      <c r="S367" s="51"/>
      <c r="T367" s="51"/>
      <c r="U367" s="51"/>
      <c r="V367" s="51"/>
      <c r="W367" s="51"/>
      <c r="X367" s="51">
        <f t="shared" si="71"/>
        <v>0</v>
      </c>
      <c r="Y367" s="51">
        <f t="shared" si="73"/>
        <v>0</v>
      </c>
      <c r="Z367" s="51"/>
      <c r="AA367" s="51"/>
      <c r="AB367" s="51"/>
      <c r="AC367" s="51">
        <f t="shared" si="74"/>
        <v>0</v>
      </c>
      <c r="AD367" s="56"/>
      <c r="AE367" s="56"/>
      <c r="AF367" s="56"/>
      <c r="AG367" s="56"/>
      <c r="AH367" s="56"/>
      <c r="AI367" s="56"/>
      <c r="AJ367" s="56"/>
      <c r="AK367" s="56">
        <v>0</v>
      </c>
      <c r="AL367" s="51">
        <f t="shared" si="72"/>
        <v>0</v>
      </c>
      <c r="AM367" s="56">
        <f t="shared" si="80"/>
        <v>0</v>
      </c>
      <c r="AN367" s="51">
        <f t="shared" si="77"/>
        <v>0</v>
      </c>
      <c r="AO367" s="54" t="e">
        <f t="shared" si="70"/>
        <v>#DIV/0!</v>
      </c>
      <c r="AP367" s="51"/>
      <c r="AQ367" s="26">
        <f t="shared" si="78"/>
        <v>0</v>
      </c>
      <c r="AR367" s="37">
        <f t="shared" si="75"/>
        <v>0</v>
      </c>
      <c r="AT367" s="23">
        <f t="shared" si="76"/>
        <v>0</v>
      </c>
    </row>
    <row r="368" spans="1:46" s="6" customFormat="1" ht="18.75" customHeight="1" hidden="1">
      <c r="A368" s="51"/>
      <c r="B368" s="52" t="s">
        <v>181</v>
      </c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>
        <v>0</v>
      </c>
      <c r="O368" s="51"/>
      <c r="P368" s="51"/>
      <c r="Q368" s="51"/>
      <c r="R368" s="51"/>
      <c r="S368" s="51"/>
      <c r="T368" s="51"/>
      <c r="U368" s="51"/>
      <c r="V368" s="51"/>
      <c r="W368" s="51"/>
      <c r="X368" s="51">
        <f t="shared" si="71"/>
        <v>0</v>
      </c>
      <c r="Y368" s="51">
        <f t="shared" si="73"/>
        <v>0</v>
      </c>
      <c r="Z368" s="51"/>
      <c r="AA368" s="51"/>
      <c r="AB368" s="51"/>
      <c r="AC368" s="51">
        <f t="shared" si="74"/>
        <v>0</v>
      </c>
      <c r="AD368" s="56"/>
      <c r="AE368" s="56"/>
      <c r="AF368" s="56"/>
      <c r="AG368" s="56"/>
      <c r="AH368" s="56"/>
      <c r="AI368" s="56"/>
      <c r="AJ368" s="56"/>
      <c r="AK368" s="56">
        <v>0</v>
      </c>
      <c r="AL368" s="51">
        <f t="shared" si="72"/>
        <v>0</v>
      </c>
      <c r="AM368" s="56">
        <f t="shared" si="80"/>
        <v>0</v>
      </c>
      <c r="AN368" s="51">
        <f t="shared" si="77"/>
        <v>0</v>
      </c>
      <c r="AO368" s="54" t="e">
        <f t="shared" si="70"/>
        <v>#DIV/0!</v>
      </c>
      <c r="AP368" s="51"/>
      <c r="AQ368" s="26">
        <f t="shared" si="78"/>
        <v>0</v>
      </c>
      <c r="AR368" s="37">
        <f t="shared" si="75"/>
        <v>0</v>
      </c>
      <c r="AT368" s="23">
        <f t="shared" si="76"/>
        <v>0</v>
      </c>
    </row>
    <row r="369" spans="1:46" s="7" customFormat="1" ht="18.75" customHeight="1" hidden="1">
      <c r="A369" s="51"/>
      <c r="B369" s="52" t="s">
        <v>182</v>
      </c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>
        <v>0</v>
      </c>
      <c r="O369" s="51"/>
      <c r="P369" s="51"/>
      <c r="Q369" s="51"/>
      <c r="R369" s="51"/>
      <c r="S369" s="51"/>
      <c r="T369" s="51"/>
      <c r="U369" s="51"/>
      <c r="V369" s="51"/>
      <c r="W369" s="51"/>
      <c r="X369" s="51">
        <f t="shared" si="71"/>
        <v>0</v>
      </c>
      <c r="Y369" s="51">
        <f t="shared" si="73"/>
        <v>0</v>
      </c>
      <c r="Z369" s="51"/>
      <c r="AA369" s="51"/>
      <c r="AB369" s="51"/>
      <c r="AC369" s="51">
        <f t="shared" si="74"/>
        <v>0</v>
      </c>
      <c r="AD369" s="56"/>
      <c r="AE369" s="56"/>
      <c r="AF369" s="56"/>
      <c r="AG369" s="56"/>
      <c r="AH369" s="56"/>
      <c r="AI369" s="56"/>
      <c r="AJ369" s="56"/>
      <c r="AK369" s="56">
        <v>0</v>
      </c>
      <c r="AL369" s="51">
        <f t="shared" si="72"/>
        <v>0</v>
      </c>
      <c r="AM369" s="56">
        <f t="shared" si="80"/>
        <v>0</v>
      </c>
      <c r="AN369" s="51">
        <f t="shared" si="77"/>
        <v>0</v>
      </c>
      <c r="AO369" s="54" t="e">
        <f t="shared" si="70"/>
        <v>#DIV/0!</v>
      </c>
      <c r="AP369" s="51"/>
      <c r="AQ369" s="26">
        <f t="shared" si="78"/>
        <v>0</v>
      </c>
      <c r="AR369" s="37">
        <f t="shared" si="75"/>
        <v>0</v>
      </c>
      <c r="AT369" s="23">
        <f t="shared" si="76"/>
        <v>0</v>
      </c>
    </row>
    <row r="370" spans="1:46" s="7" customFormat="1" ht="18.75" customHeight="1" hidden="1">
      <c r="A370" s="51"/>
      <c r="B370" s="52" t="s">
        <v>93</v>
      </c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>
        <v>0</v>
      </c>
      <c r="O370" s="51"/>
      <c r="P370" s="51"/>
      <c r="Q370" s="51"/>
      <c r="R370" s="51"/>
      <c r="S370" s="51"/>
      <c r="T370" s="51"/>
      <c r="U370" s="51"/>
      <c r="V370" s="51"/>
      <c r="W370" s="51"/>
      <c r="X370" s="51">
        <f t="shared" si="71"/>
        <v>0</v>
      </c>
      <c r="Y370" s="51">
        <f t="shared" si="73"/>
        <v>0</v>
      </c>
      <c r="Z370" s="51"/>
      <c r="AA370" s="51"/>
      <c r="AB370" s="51"/>
      <c r="AC370" s="51">
        <f t="shared" si="74"/>
        <v>0</v>
      </c>
      <c r="AD370" s="56"/>
      <c r="AE370" s="56"/>
      <c r="AF370" s="56"/>
      <c r="AG370" s="56"/>
      <c r="AH370" s="56"/>
      <c r="AI370" s="56"/>
      <c r="AJ370" s="56"/>
      <c r="AK370" s="56">
        <v>0</v>
      </c>
      <c r="AL370" s="51">
        <f t="shared" si="72"/>
        <v>0</v>
      </c>
      <c r="AM370" s="56">
        <f t="shared" si="80"/>
        <v>0</v>
      </c>
      <c r="AN370" s="51">
        <f t="shared" si="77"/>
        <v>0</v>
      </c>
      <c r="AO370" s="54" t="e">
        <f t="shared" si="70"/>
        <v>#DIV/0!</v>
      </c>
      <c r="AP370" s="51"/>
      <c r="AQ370" s="26">
        <f t="shared" si="78"/>
        <v>0</v>
      </c>
      <c r="AR370" s="37">
        <f t="shared" si="75"/>
        <v>0</v>
      </c>
      <c r="AT370" s="23">
        <f t="shared" si="76"/>
        <v>0</v>
      </c>
    </row>
    <row r="371" spans="1:46" s="9" customFormat="1" ht="18.75" customHeight="1" hidden="1">
      <c r="A371" s="51"/>
      <c r="B371" s="52" t="s">
        <v>183</v>
      </c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>
        <v>0</v>
      </c>
      <c r="O371" s="51"/>
      <c r="P371" s="51"/>
      <c r="Q371" s="51"/>
      <c r="R371" s="51"/>
      <c r="S371" s="51"/>
      <c r="T371" s="51"/>
      <c r="U371" s="51"/>
      <c r="V371" s="51"/>
      <c r="W371" s="51"/>
      <c r="X371" s="51">
        <f t="shared" si="71"/>
        <v>0</v>
      </c>
      <c r="Y371" s="51">
        <f t="shared" si="73"/>
        <v>0</v>
      </c>
      <c r="Z371" s="51"/>
      <c r="AA371" s="51"/>
      <c r="AB371" s="51"/>
      <c r="AC371" s="51">
        <f t="shared" si="74"/>
        <v>0</v>
      </c>
      <c r="AD371" s="56"/>
      <c r="AE371" s="56"/>
      <c r="AF371" s="56"/>
      <c r="AG371" s="56"/>
      <c r="AH371" s="56"/>
      <c r="AI371" s="56"/>
      <c r="AJ371" s="56"/>
      <c r="AK371" s="56">
        <v>0</v>
      </c>
      <c r="AL371" s="51">
        <f t="shared" si="72"/>
        <v>0</v>
      </c>
      <c r="AM371" s="56">
        <f t="shared" si="80"/>
        <v>0</v>
      </c>
      <c r="AN371" s="51">
        <f t="shared" si="77"/>
        <v>0</v>
      </c>
      <c r="AO371" s="54" t="e">
        <f aca="true" t="shared" si="81" ref="AO371:AO434">AN371/M371*100</f>
        <v>#DIV/0!</v>
      </c>
      <c r="AP371" s="51"/>
      <c r="AQ371" s="26">
        <f t="shared" si="78"/>
        <v>0</v>
      </c>
      <c r="AR371" s="37">
        <f t="shared" si="75"/>
        <v>0</v>
      </c>
      <c r="AT371" s="23">
        <f t="shared" si="76"/>
        <v>0</v>
      </c>
    </row>
    <row r="372" spans="1:46" s="9" customFormat="1" ht="18.75" customHeight="1" hidden="1">
      <c r="A372" s="51"/>
      <c r="B372" s="52" t="s">
        <v>89</v>
      </c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>
        <v>0</v>
      </c>
      <c r="O372" s="51"/>
      <c r="P372" s="51"/>
      <c r="Q372" s="51"/>
      <c r="R372" s="51"/>
      <c r="S372" s="51"/>
      <c r="T372" s="51"/>
      <c r="U372" s="51"/>
      <c r="V372" s="51"/>
      <c r="W372" s="51"/>
      <c r="X372" s="51">
        <f t="shared" si="71"/>
        <v>0</v>
      </c>
      <c r="Y372" s="51">
        <f t="shared" si="73"/>
        <v>0</v>
      </c>
      <c r="Z372" s="51"/>
      <c r="AA372" s="51"/>
      <c r="AB372" s="51"/>
      <c r="AC372" s="51">
        <f t="shared" si="74"/>
        <v>0</v>
      </c>
      <c r="AD372" s="56"/>
      <c r="AE372" s="56"/>
      <c r="AF372" s="56"/>
      <c r="AG372" s="56"/>
      <c r="AH372" s="56"/>
      <c r="AI372" s="56"/>
      <c r="AJ372" s="56"/>
      <c r="AK372" s="56">
        <v>0</v>
      </c>
      <c r="AL372" s="51">
        <f t="shared" si="72"/>
        <v>0</v>
      </c>
      <c r="AM372" s="56">
        <f t="shared" si="80"/>
        <v>0</v>
      </c>
      <c r="AN372" s="51">
        <f t="shared" si="77"/>
        <v>0</v>
      </c>
      <c r="AO372" s="54" t="e">
        <f t="shared" si="81"/>
        <v>#DIV/0!</v>
      </c>
      <c r="AP372" s="51"/>
      <c r="AQ372" s="26">
        <f t="shared" si="78"/>
        <v>0</v>
      </c>
      <c r="AR372" s="37">
        <f t="shared" si="75"/>
        <v>0</v>
      </c>
      <c r="AT372" s="23">
        <f t="shared" si="76"/>
        <v>0</v>
      </c>
    </row>
    <row r="373" spans="1:46" s="9" customFormat="1" ht="18.75" customHeight="1" hidden="1">
      <c r="A373" s="51"/>
      <c r="B373" s="52" t="s">
        <v>184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>
        <v>0</v>
      </c>
      <c r="O373" s="51"/>
      <c r="P373" s="51"/>
      <c r="Q373" s="51"/>
      <c r="R373" s="51"/>
      <c r="S373" s="51"/>
      <c r="T373" s="51"/>
      <c r="U373" s="51"/>
      <c r="V373" s="51"/>
      <c r="W373" s="51"/>
      <c r="X373" s="51">
        <f t="shared" si="71"/>
        <v>0</v>
      </c>
      <c r="Y373" s="51">
        <f t="shared" si="73"/>
        <v>0</v>
      </c>
      <c r="Z373" s="51"/>
      <c r="AA373" s="51"/>
      <c r="AB373" s="51"/>
      <c r="AC373" s="51">
        <f t="shared" si="74"/>
        <v>0</v>
      </c>
      <c r="AD373" s="56"/>
      <c r="AE373" s="56"/>
      <c r="AF373" s="56"/>
      <c r="AG373" s="56"/>
      <c r="AH373" s="56"/>
      <c r="AI373" s="56"/>
      <c r="AJ373" s="56"/>
      <c r="AK373" s="56">
        <v>0</v>
      </c>
      <c r="AL373" s="51">
        <f t="shared" si="72"/>
        <v>0</v>
      </c>
      <c r="AM373" s="56">
        <f t="shared" si="80"/>
        <v>0</v>
      </c>
      <c r="AN373" s="51">
        <f t="shared" si="77"/>
        <v>0</v>
      </c>
      <c r="AO373" s="54" t="e">
        <f t="shared" si="81"/>
        <v>#DIV/0!</v>
      </c>
      <c r="AP373" s="51"/>
      <c r="AQ373" s="26">
        <f t="shared" si="78"/>
        <v>0</v>
      </c>
      <c r="AR373" s="37">
        <f t="shared" si="75"/>
        <v>0</v>
      </c>
      <c r="AT373" s="23">
        <f t="shared" si="76"/>
        <v>0</v>
      </c>
    </row>
    <row r="374" spans="1:46" s="9" customFormat="1" ht="18.75" customHeight="1" hidden="1">
      <c r="A374" s="51"/>
      <c r="B374" s="52" t="s">
        <v>185</v>
      </c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>
        <v>0</v>
      </c>
      <c r="O374" s="51"/>
      <c r="P374" s="51"/>
      <c r="Q374" s="51"/>
      <c r="R374" s="51"/>
      <c r="S374" s="51"/>
      <c r="T374" s="51"/>
      <c r="U374" s="51"/>
      <c r="V374" s="51"/>
      <c r="W374" s="51"/>
      <c r="X374" s="51">
        <f t="shared" si="71"/>
        <v>0</v>
      </c>
      <c r="Y374" s="51">
        <f t="shared" si="73"/>
        <v>0</v>
      </c>
      <c r="Z374" s="51"/>
      <c r="AA374" s="51"/>
      <c r="AB374" s="51"/>
      <c r="AC374" s="51">
        <f t="shared" si="74"/>
        <v>0</v>
      </c>
      <c r="AD374" s="56"/>
      <c r="AE374" s="56"/>
      <c r="AF374" s="56"/>
      <c r="AG374" s="56"/>
      <c r="AH374" s="56"/>
      <c r="AI374" s="56"/>
      <c r="AJ374" s="56"/>
      <c r="AK374" s="56">
        <v>0</v>
      </c>
      <c r="AL374" s="51">
        <f t="shared" si="72"/>
        <v>0</v>
      </c>
      <c r="AM374" s="56">
        <f t="shared" si="80"/>
        <v>0</v>
      </c>
      <c r="AN374" s="51">
        <f t="shared" si="77"/>
        <v>0</v>
      </c>
      <c r="AO374" s="54" t="e">
        <f t="shared" si="81"/>
        <v>#DIV/0!</v>
      </c>
      <c r="AP374" s="51"/>
      <c r="AQ374" s="26">
        <f t="shared" si="78"/>
        <v>0</v>
      </c>
      <c r="AR374" s="37">
        <f t="shared" si="75"/>
        <v>0</v>
      </c>
      <c r="AT374" s="23">
        <f t="shared" si="76"/>
        <v>0</v>
      </c>
    </row>
    <row r="375" spans="1:46" s="9" customFormat="1" ht="18.75" customHeight="1" hidden="1">
      <c r="A375" s="51"/>
      <c r="B375" s="52" t="s">
        <v>186</v>
      </c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>
        <v>0</v>
      </c>
      <c r="O375" s="51"/>
      <c r="P375" s="51"/>
      <c r="Q375" s="51"/>
      <c r="R375" s="51"/>
      <c r="S375" s="51"/>
      <c r="T375" s="51"/>
      <c r="U375" s="51"/>
      <c r="V375" s="51"/>
      <c r="W375" s="51"/>
      <c r="X375" s="51">
        <f t="shared" si="71"/>
        <v>0</v>
      </c>
      <c r="Y375" s="51">
        <f t="shared" si="73"/>
        <v>0</v>
      </c>
      <c r="Z375" s="51"/>
      <c r="AA375" s="51"/>
      <c r="AB375" s="51"/>
      <c r="AC375" s="51">
        <f t="shared" si="74"/>
        <v>0</v>
      </c>
      <c r="AD375" s="56"/>
      <c r="AE375" s="56"/>
      <c r="AF375" s="56"/>
      <c r="AG375" s="56"/>
      <c r="AH375" s="56"/>
      <c r="AI375" s="56"/>
      <c r="AJ375" s="56"/>
      <c r="AK375" s="56">
        <v>0</v>
      </c>
      <c r="AL375" s="51">
        <f t="shared" si="72"/>
        <v>0</v>
      </c>
      <c r="AM375" s="56">
        <f t="shared" si="80"/>
        <v>0</v>
      </c>
      <c r="AN375" s="51">
        <f t="shared" si="77"/>
        <v>0</v>
      </c>
      <c r="AO375" s="54" t="e">
        <f t="shared" si="81"/>
        <v>#DIV/0!</v>
      </c>
      <c r="AP375" s="51"/>
      <c r="AQ375" s="26">
        <f t="shared" si="78"/>
        <v>0</v>
      </c>
      <c r="AR375" s="37">
        <f t="shared" si="75"/>
        <v>0</v>
      </c>
      <c r="AT375" s="23">
        <f t="shared" si="76"/>
        <v>0</v>
      </c>
    </row>
    <row r="376" spans="1:46" s="9" customFormat="1" ht="18.75" customHeight="1" hidden="1">
      <c r="A376" s="51"/>
      <c r="B376" s="52" t="s">
        <v>187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>
        <v>0</v>
      </c>
      <c r="O376" s="51"/>
      <c r="P376" s="51"/>
      <c r="Q376" s="51"/>
      <c r="R376" s="51"/>
      <c r="S376" s="51"/>
      <c r="T376" s="51"/>
      <c r="U376" s="51"/>
      <c r="V376" s="51"/>
      <c r="W376" s="51"/>
      <c r="X376" s="51">
        <f t="shared" si="71"/>
        <v>0</v>
      </c>
      <c r="Y376" s="51">
        <f t="shared" si="73"/>
        <v>0</v>
      </c>
      <c r="Z376" s="51"/>
      <c r="AA376" s="51"/>
      <c r="AB376" s="51"/>
      <c r="AC376" s="51">
        <f t="shared" si="74"/>
        <v>0</v>
      </c>
      <c r="AD376" s="56"/>
      <c r="AE376" s="56"/>
      <c r="AF376" s="56"/>
      <c r="AG376" s="56"/>
      <c r="AH376" s="56"/>
      <c r="AI376" s="56"/>
      <c r="AJ376" s="56"/>
      <c r="AK376" s="56">
        <v>0</v>
      </c>
      <c r="AL376" s="51">
        <f t="shared" si="72"/>
        <v>0</v>
      </c>
      <c r="AM376" s="56">
        <f t="shared" si="80"/>
        <v>0</v>
      </c>
      <c r="AN376" s="51">
        <f t="shared" si="77"/>
        <v>0</v>
      </c>
      <c r="AO376" s="54" t="e">
        <f t="shared" si="81"/>
        <v>#DIV/0!</v>
      </c>
      <c r="AP376" s="51"/>
      <c r="AQ376" s="26">
        <f t="shared" si="78"/>
        <v>0</v>
      </c>
      <c r="AR376" s="37">
        <f t="shared" si="75"/>
        <v>0</v>
      </c>
      <c r="AT376" s="23">
        <f t="shared" si="76"/>
        <v>0</v>
      </c>
    </row>
    <row r="377" spans="1:46" s="9" customFormat="1" ht="18.75" customHeight="1" hidden="1">
      <c r="A377" s="51"/>
      <c r="B377" s="52" t="s">
        <v>188</v>
      </c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>
        <v>0</v>
      </c>
      <c r="O377" s="51"/>
      <c r="P377" s="51"/>
      <c r="Q377" s="51"/>
      <c r="R377" s="51"/>
      <c r="S377" s="51"/>
      <c r="T377" s="51"/>
      <c r="U377" s="51"/>
      <c r="V377" s="51"/>
      <c r="W377" s="51"/>
      <c r="X377" s="51">
        <f t="shared" si="71"/>
        <v>0</v>
      </c>
      <c r="Y377" s="51">
        <f t="shared" si="73"/>
        <v>0</v>
      </c>
      <c r="Z377" s="51"/>
      <c r="AA377" s="51"/>
      <c r="AB377" s="51"/>
      <c r="AC377" s="51">
        <f t="shared" si="74"/>
        <v>0</v>
      </c>
      <c r="AD377" s="56"/>
      <c r="AE377" s="56"/>
      <c r="AF377" s="56"/>
      <c r="AG377" s="56"/>
      <c r="AH377" s="56"/>
      <c r="AI377" s="56"/>
      <c r="AJ377" s="56"/>
      <c r="AK377" s="56">
        <v>0</v>
      </c>
      <c r="AL377" s="51">
        <f t="shared" si="72"/>
        <v>0</v>
      </c>
      <c r="AM377" s="56">
        <f t="shared" si="80"/>
        <v>0</v>
      </c>
      <c r="AN377" s="51">
        <f t="shared" si="77"/>
        <v>0</v>
      </c>
      <c r="AO377" s="54" t="e">
        <f t="shared" si="81"/>
        <v>#DIV/0!</v>
      </c>
      <c r="AP377" s="51"/>
      <c r="AQ377" s="26">
        <f t="shared" si="78"/>
        <v>0</v>
      </c>
      <c r="AR377" s="37">
        <f t="shared" si="75"/>
        <v>0</v>
      </c>
      <c r="AT377" s="23">
        <f t="shared" si="76"/>
        <v>0</v>
      </c>
    </row>
    <row r="378" spans="1:46" s="9" customFormat="1" ht="18.75" customHeight="1" hidden="1">
      <c r="A378" s="51"/>
      <c r="B378" s="52" t="s">
        <v>189</v>
      </c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>
        <v>0</v>
      </c>
      <c r="O378" s="51"/>
      <c r="P378" s="51"/>
      <c r="Q378" s="51"/>
      <c r="R378" s="51"/>
      <c r="S378" s="51"/>
      <c r="T378" s="51"/>
      <c r="U378" s="51"/>
      <c r="V378" s="51"/>
      <c r="W378" s="51"/>
      <c r="X378" s="51">
        <f t="shared" si="71"/>
        <v>0</v>
      </c>
      <c r="Y378" s="51">
        <f t="shared" si="73"/>
        <v>0</v>
      </c>
      <c r="Z378" s="51"/>
      <c r="AA378" s="51"/>
      <c r="AB378" s="51"/>
      <c r="AC378" s="51">
        <f t="shared" si="74"/>
        <v>0</v>
      </c>
      <c r="AD378" s="56"/>
      <c r="AE378" s="56"/>
      <c r="AF378" s="56"/>
      <c r="AG378" s="56"/>
      <c r="AH378" s="56"/>
      <c r="AI378" s="56"/>
      <c r="AJ378" s="56"/>
      <c r="AK378" s="56">
        <v>0</v>
      </c>
      <c r="AL378" s="51">
        <f t="shared" si="72"/>
        <v>0</v>
      </c>
      <c r="AM378" s="56">
        <f t="shared" si="80"/>
        <v>0</v>
      </c>
      <c r="AN378" s="51">
        <f t="shared" si="77"/>
        <v>0</v>
      </c>
      <c r="AO378" s="54" t="e">
        <f t="shared" si="81"/>
        <v>#DIV/0!</v>
      </c>
      <c r="AP378" s="51"/>
      <c r="AQ378" s="26">
        <f t="shared" si="78"/>
        <v>0</v>
      </c>
      <c r="AR378" s="37">
        <f t="shared" si="75"/>
        <v>0</v>
      </c>
      <c r="AT378" s="23">
        <f t="shared" si="76"/>
        <v>0</v>
      </c>
    </row>
    <row r="379" spans="1:46" s="9" customFormat="1" ht="18.75" customHeight="1" hidden="1">
      <c r="A379" s="51"/>
      <c r="B379" s="52" t="s">
        <v>190</v>
      </c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>
        <v>0</v>
      </c>
      <c r="O379" s="51"/>
      <c r="P379" s="51"/>
      <c r="Q379" s="51"/>
      <c r="R379" s="51"/>
      <c r="S379" s="51"/>
      <c r="T379" s="51"/>
      <c r="U379" s="51"/>
      <c r="V379" s="51"/>
      <c r="W379" s="51"/>
      <c r="X379" s="51">
        <f aca="true" t="shared" si="82" ref="X379:X400">P379-T379</f>
        <v>0</v>
      </c>
      <c r="Y379" s="51">
        <f t="shared" si="73"/>
        <v>0</v>
      </c>
      <c r="Z379" s="51"/>
      <c r="AA379" s="51"/>
      <c r="AB379" s="51"/>
      <c r="AC379" s="51">
        <f t="shared" si="74"/>
        <v>0</v>
      </c>
      <c r="AD379" s="56"/>
      <c r="AE379" s="56"/>
      <c r="AF379" s="56"/>
      <c r="AG379" s="56"/>
      <c r="AH379" s="56"/>
      <c r="AI379" s="56"/>
      <c r="AJ379" s="56"/>
      <c r="AK379" s="56">
        <v>0</v>
      </c>
      <c r="AL379" s="51">
        <f aca="true" t="shared" si="83" ref="AL379:AL400">P379-AM379</f>
        <v>0</v>
      </c>
      <c r="AM379" s="56">
        <f t="shared" si="80"/>
        <v>0</v>
      </c>
      <c r="AN379" s="51">
        <f t="shared" si="77"/>
        <v>0</v>
      </c>
      <c r="AO379" s="54" t="e">
        <f t="shared" si="81"/>
        <v>#DIV/0!</v>
      </c>
      <c r="AP379" s="51"/>
      <c r="AQ379" s="26">
        <f t="shared" si="78"/>
        <v>0</v>
      </c>
      <c r="AR379" s="37">
        <f t="shared" si="75"/>
        <v>0</v>
      </c>
      <c r="AT379" s="23">
        <f t="shared" si="76"/>
        <v>0</v>
      </c>
    </row>
    <row r="380" spans="1:46" s="9" customFormat="1" ht="18.75" customHeight="1" hidden="1">
      <c r="A380" s="51"/>
      <c r="B380" s="52" t="s">
        <v>191</v>
      </c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>
        <v>0</v>
      </c>
      <c r="O380" s="51"/>
      <c r="P380" s="51"/>
      <c r="Q380" s="51"/>
      <c r="R380" s="51"/>
      <c r="S380" s="51"/>
      <c r="T380" s="51"/>
      <c r="U380" s="51"/>
      <c r="V380" s="51"/>
      <c r="W380" s="51"/>
      <c r="X380" s="51">
        <f t="shared" si="82"/>
        <v>0</v>
      </c>
      <c r="Y380" s="51">
        <f t="shared" si="73"/>
        <v>0</v>
      </c>
      <c r="Z380" s="51"/>
      <c r="AA380" s="51"/>
      <c r="AB380" s="51"/>
      <c r="AC380" s="51">
        <f t="shared" si="74"/>
        <v>0</v>
      </c>
      <c r="AD380" s="56"/>
      <c r="AE380" s="56"/>
      <c r="AF380" s="56"/>
      <c r="AG380" s="56"/>
      <c r="AH380" s="56"/>
      <c r="AI380" s="56"/>
      <c r="AJ380" s="56"/>
      <c r="AK380" s="56">
        <v>0</v>
      </c>
      <c r="AL380" s="51">
        <f t="shared" si="83"/>
        <v>0</v>
      </c>
      <c r="AM380" s="56">
        <f t="shared" si="80"/>
        <v>0</v>
      </c>
      <c r="AN380" s="51">
        <f t="shared" si="77"/>
        <v>0</v>
      </c>
      <c r="AO380" s="54" t="e">
        <f t="shared" si="81"/>
        <v>#DIV/0!</v>
      </c>
      <c r="AP380" s="51"/>
      <c r="AQ380" s="26">
        <f t="shared" si="78"/>
        <v>0</v>
      </c>
      <c r="AR380" s="37">
        <f t="shared" si="75"/>
        <v>0</v>
      </c>
      <c r="AT380" s="23">
        <f t="shared" si="76"/>
        <v>0</v>
      </c>
    </row>
    <row r="381" spans="1:46" s="9" customFormat="1" ht="18.75" customHeight="1" hidden="1">
      <c r="A381" s="51"/>
      <c r="B381" s="52" t="s">
        <v>192</v>
      </c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>
        <v>0</v>
      </c>
      <c r="O381" s="51"/>
      <c r="P381" s="51"/>
      <c r="Q381" s="51"/>
      <c r="R381" s="51"/>
      <c r="S381" s="51"/>
      <c r="T381" s="51"/>
      <c r="U381" s="51"/>
      <c r="V381" s="51"/>
      <c r="W381" s="51"/>
      <c r="X381" s="51">
        <f t="shared" si="82"/>
        <v>0</v>
      </c>
      <c r="Y381" s="51">
        <f t="shared" si="73"/>
        <v>0</v>
      </c>
      <c r="Z381" s="51"/>
      <c r="AA381" s="51"/>
      <c r="AB381" s="51"/>
      <c r="AC381" s="51">
        <f t="shared" si="74"/>
        <v>0</v>
      </c>
      <c r="AD381" s="56"/>
      <c r="AE381" s="56"/>
      <c r="AF381" s="56"/>
      <c r="AG381" s="56"/>
      <c r="AH381" s="56"/>
      <c r="AI381" s="56"/>
      <c r="AJ381" s="56"/>
      <c r="AK381" s="56">
        <v>0</v>
      </c>
      <c r="AL381" s="51">
        <f t="shared" si="83"/>
        <v>0</v>
      </c>
      <c r="AM381" s="56">
        <f t="shared" si="80"/>
        <v>0</v>
      </c>
      <c r="AN381" s="51">
        <f t="shared" si="77"/>
        <v>0</v>
      </c>
      <c r="AO381" s="54" t="e">
        <f t="shared" si="81"/>
        <v>#DIV/0!</v>
      </c>
      <c r="AP381" s="51"/>
      <c r="AQ381" s="26">
        <f t="shared" si="78"/>
        <v>0</v>
      </c>
      <c r="AR381" s="37">
        <f t="shared" si="75"/>
        <v>0</v>
      </c>
      <c r="AT381" s="23">
        <f t="shared" si="76"/>
        <v>0</v>
      </c>
    </row>
    <row r="382" spans="1:46" s="9" customFormat="1" ht="18.75" customHeight="1" hidden="1">
      <c r="A382" s="51"/>
      <c r="B382" s="52" t="s">
        <v>87</v>
      </c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>
        <v>0</v>
      </c>
      <c r="O382" s="51"/>
      <c r="P382" s="51"/>
      <c r="Q382" s="51"/>
      <c r="R382" s="51"/>
      <c r="S382" s="51"/>
      <c r="T382" s="51"/>
      <c r="U382" s="51"/>
      <c r="V382" s="51"/>
      <c r="W382" s="51"/>
      <c r="X382" s="51">
        <f t="shared" si="82"/>
        <v>0</v>
      </c>
      <c r="Y382" s="51">
        <f t="shared" si="73"/>
        <v>0</v>
      </c>
      <c r="Z382" s="51"/>
      <c r="AA382" s="51"/>
      <c r="AB382" s="51"/>
      <c r="AC382" s="51">
        <f t="shared" si="74"/>
        <v>0</v>
      </c>
      <c r="AD382" s="56"/>
      <c r="AE382" s="56"/>
      <c r="AF382" s="56"/>
      <c r="AG382" s="56"/>
      <c r="AH382" s="56"/>
      <c r="AI382" s="56"/>
      <c r="AJ382" s="56"/>
      <c r="AK382" s="56">
        <v>0</v>
      </c>
      <c r="AL382" s="51">
        <f t="shared" si="83"/>
        <v>0</v>
      </c>
      <c r="AM382" s="56">
        <f t="shared" si="80"/>
        <v>0</v>
      </c>
      <c r="AN382" s="51">
        <f t="shared" si="77"/>
        <v>0</v>
      </c>
      <c r="AO382" s="54" t="e">
        <f t="shared" si="81"/>
        <v>#DIV/0!</v>
      </c>
      <c r="AP382" s="51"/>
      <c r="AQ382" s="26">
        <f t="shared" si="78"/>
        <v>0</v>
      </c>
      <c r="AR382" s="37">
        <f t="shared" si="75"/>
        <v>0</v>
      </c>
      <c r="AT382" s="23">
        <f t="shared" si="76"/>
        <v>0</v>
      </c>
    </row>
    <row r="383" spans="1:46" s="9" customFormat="1" ht="18.75" customHeight="1" hidden="1">
      <c r="A383" s="51"/>
      <c r="B383" s="52" t="s">
        <v>193</v>
      </c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>
        <v>0</v>
      </c>
      <c r="O383" s="51"/>
      <c r="P383" s="51"/>
      <c r="Q383" s="51"/>
      <c r="R383" s="51"/>
      <c r="S383" s="51"/>
      <c r="T383" s="51"/>
      <c r="U383" s="51"/>
      <c r="V383" s="51"/>
      <c r="W383" s="51"/>
      <c r="X383" s="51">
        <f t="shared" si="82"/>
        <v>0</v>
      </c>
      <c r="Y383" s="51">
        <f t="shared" si="73"/>
        <v>0</v>
      </c>
      <c r="Z383" s="51"/>
      <c r="AA383" s="51"/>
      <c r="AB383" s="51"/>
      <c r="AC383" s="51">
        <f t="shared" si="74"/>
        <v>0</v>
      </c>
      <c r="AD383" s="56"/>
      <c r="AE383" s="56"/>
      <c r="AF383" s="56"/>
      <c r="AG383" s="56"/>
      <c r="AH383" s="56"/>
      <c r="AI383" s="56"/>
      <c r="AJ383" s="56"/>
      <c r="AK383" s="56">
        <v>0</v>
      </c>
      <c r="AL383" s="51">
        <f t="shared" si="83"/>
        <v>0</v>
      </c>
      <c r="AM383" s="56">
        <f t="shared" si="80"/>
        <v>0</v>
      </c>
      <c r="AN383" s="51">
        <f t="shared" si="77"/>
        <v>0</v>
      </c>
      <c r="AO383" s="54" t="e">
        <f t="shared" si="81"/>
        <v>#DIV/0!</v>
      </c>
      <c r="AP383" s="51"/>
      <c r="AQ383" s="26">
        <f t="shared" si="78"/>
        <v>0</v>
      </c>
      <c r="AR383" s="37">
        <f t="shared" si="75"/>
        <v>0</v>
      </c>
      <c r="AT383" s="23">
        <f t="shared" si="76"/>
        <v>0</v>
      </c>
    </row>
    <row r="384" spans="1:46" s="9" customFormat="1" ht="18.75" customHeight="1" hidden="1">
      <c r="A384" s="51"/>
      <c r="B384" s="52" t="s">
        <v>310</v>
      </c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>
        <v>0</v>
      </c>
      <c r="O384" s="51"/>
      <c r="P384" s="51"/>
      <c r="Q384" s="51"/>
      <c r="R384" s="51"/>
      <c r="S384" s="51"/>
      <c r="T384" s="51"/>
      <c r="U384" s="51"/>
      <c r="V384" s="51"/>
      <c r="W384" s="51"/>
      <c r="X384" s="51">
        <f t="shared" si="82"/>
        <v>0</v>
      </c>
      <c r="Y384" s="51">
        <f t="shared" si="73"/>
        <v>0</v>
      </c>
      <c r="Z384" s="51"/>
      <c r="AA384" s="51"/>
      <c r="AB384" s="51"/>
      <c r="AC384" s="51">
        <f t="shared" si="74"/>
        <v>0</v>
      </c>
      <c r="AD384" s="56"/>
      <c r="AE384" s="56"/>
      <c r="AF384" s="56"/>
      <c r="AG384" s="56"/>
      <c r="AH384" s="56"/>
      <c r="AI384" s="56"/>
      <c r="AJ384" s="56"/>
      <c r="AK384" s="56">
        <v>0</v>
      </c>
      <c r="AL384" s="51">
        <f t="shared" si="83"/>
        <v>0</v>
      </c>
      <c r="AM384" s="56">
        <f t="shared" si="80"/>
        <v>0</v>
      </c>
      <c r="AN384" s="51">
        <f t="shared" si="77"/>
        <v>0</v>
      </c>
      <c r="AO384" s="54" t="e">
        <f t="shared" si="81"/>
        <v>#DIV/0!</v>
      </c>
      <c r="AP384" s="51"/>
      <c r="AQ384" s="26">
        <f t="shared" si="78"/>
        <v>0</v>
      </c>
      <c r="AR384" s="37">
        <f t="shared" si="75"/>
        <v>0</v>
      </c>
      <c r="AT384" s="23">
        <f t="shared" si="76"/>
        <v>0</v>
      </c>
    </row>
    <row r="385" spans="1:46" s="9" customFormat="1" ht="18.75" customHeight="1" hidden="1">
      <c r="A385" s="51"/>
      <c r="B385" s="52" t="s">
        <v>311</v>
      </c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>
        <v>0</v>
      </c>
      <c r="O385" s="51"/>
      <c r="P385" s="51"/>
      <c r="Q385" s="51"/>
      <c r="R385" s="51"/>
      <c r="S385" s="51"/>
      <c r="T385" s="51"/>
      <c r="U385" s="51"/>
      <c r="V385" s="51"/>
      <c r="W385" s="51"/>
      <c r="X385" s="51">
        <f t="shared" si="82"/>
        <v>0</v>
      </c>
      <c r="Y385" s="51">
        <f t="shared" si="73"/>
        <v>0</v>
      </c>
      <c r="Z385" s="51"/>
      <c r="AA385" s="51"/>
      <c r="AB385" s="51"/>
      <c r="AC385" s="51">
        <f t="shared" si="74"/>
        <v>0</v>
      </c>
      <c r="AD385" s="56"/>
      <c r="AE385" s="56"/>
      <c r="AF385" s="56"/>
      <c r="AG385" s="56"/>
      <c r="AH385" s="56"/>
      <c r="AI385" s="56"/>
      <c r="AJ385" s="56"/>
      <c r="AK385" s="56">
        <v>0</v>
      </c>
      <c r="AL385" s="51">
        <f t="shared" si="83"/>
        <v>0</v>
      </c>
      <c r="AM385" s="56">
        <f t="shared" si="80"/>
        <v>0</v>
      </c>
      <c r="AN385" s="51">
        <f t="shared" si="77"/>
        <v>0</v>
      </c>
      <c r="AO385" s="54" t="e">
        <f t="shared" si="81"/>
        <v>#DIV/0!</v>
      </c>
      <c r="AP385" s="51"/>
      <c r="AQ385" s="26">
        <f t="shared" si="78"/>
        <v>0</v>
      </c>
      <c r="AR385" s="37">
        <f t="shared" si="75"/>
        <v>0</v>
      </c>
      <c r="AT385" s="23">
        <f t="shared" si="76"/>
        <v>0</v>
      </c>
    </row>
    <row r="386" spans="1:46" s="9" customFormat="1" ht="18.75" customHeight="1" hidden="1">
      <c r="A386" s="51"/>
      <c r="B386" s="52" t="s">
        <v>312</v>
      </c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>
        <v>0</v>
      </c>
      <c r="O386" s="51"/>
      <c r="P386" s="51"/>
      <c r="Q386" s="51"/>
      <c r="R386" s="51"/>
      <c r="S386" s="51"/>
      <c r="T386" s="51"/>
      <c r="U386" s="51"/>
      <c r="V386" s="51"/>
      <c r="W386" s="51"/>
      <c r="X386" s="51">
        <f t="shared" si="82"/>
        <v>0</v>
      </c>
      <c r="Y386" s="51">
        <f aca="true" t="shared" si="84" ref="Y386:Y400">Z386+AA386+AB386</f>
        <v>0</v>
      </c>
      <c r="Z386" s="51"/>
      <c r="AA386" s="51"/>
      <c r="AB386" s="51"/>
      <c r="AC386" s="51">
        <f aca="true" t="shared" si="85" ref="AC386:AC400">AD386+AE386+AF386</f>
        <v>0</v>
      </c>
      <c r="AD386" s="56"/>
      <c r="AE386" s="56"/>
      <c r="AF386" s="56"/>
      <c r="AG386" s="56"/>
      <c r="AH386" s="56"/>
      <c r="AI386" s="56"/>
      <c r="AJ386" s="56"/>
      <c r="AK386" s="56">
        <v>0</v>
      </c>
      <c r="AL386" s="51">
        <f t="shared" si="83"/>
        <v>0</v>
      </c>
      <c r="AM386" s="56">
        <f t="shared" si="80"/>
        <v>0</v>
      </c>
      <c r="AN386" s="51">
        <f t="shared" si="77"/>
        <v>0</v>
      </c>
      <c r="AO386" s="54" t="e">
        <f t="shared" si="81"/>
        <v>#DIV/0!</v>
      </c>
      <c r="AP386" s="51"/>
      <c r="AQ386" s="26">
        <f t="shared" si="78"/>
        <v>0</v>
      </c>
      <c r="AR386" s="37">
        <f t="shared" si="75"/>
        <v>0</v>
      </c>
      <c r="AT386" s="23">
        <f t="shared" si="76"/>
        <v>0</v>
      </c>
    </row>
    <row r="387" spans="1:46" ht="18.75" customHeight="1" hidden="1">
      <c r="A387" s="51"/>
      <c r="B387" s="52" t="s">
        <v>94</v>
      </c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>
        <v>0</v>
      </c>
      <c r="O387" s="51"/>
      <c r="P387" s="51"/>
      <c r="Q387" s="51"/>
      <c r="R387" s="51"/>
      <c r="S387" s="51"/>
      <c r="T387" s="51"/>
      <c r="U387" s="51"/>
      <c r="V387" s="51"/>
      <c r="W387" s="51"/>
      <c r="X387" s="51">
        <f t="shared" si="82"/>
        <v>0</v>
      </c>
      <c r="Y387" s="51">
        <f t="shared" si="84"/>
        <v>0</v>
      </c>
      <c r="Z387" s="51"/>
      <c r="AA387" s="51"/>
      <c r="AB387" s="51"/>
      <c r="AC387" s="51">
        <f t="shared" si="85"/>
        <v>0</v>
      </c>
      <c r="AD387" s="56"/>
      <c r="AE387" s="56"/>
      <c r="AF387" s="56"/>
      <c r="AG387" s="56"/>
      <c r="AH387" s="56"/>
      <c r="AI387" s="56"/>
      <c r="AJ387" s="56"/>
      <c r="AK387" s="56">
        <v>0</v>
      </c>
      <c r="AL387" s="51">
        <f t="shared" si="83"/>
        <v>0</v>
      </c>
      <c r="AM387" s="56">
        <f t="shared" si="80"/>
        <v>0</v>
      </c>
      <c r="AN387" s="51">
        <f t="shared" si="77"/>
        <v>0</v>
      </c>
      <c r="AO387" s="54" t="e">
        <f t="shared" si="81"/>
        <v>#DIV/0!</v>
      </c>
      <c r="AP387" s="51"/>
      <c r="AQ387" s="26">
        <f t="shared" si="78"/>
        <v>0</v>
      </c>
      <c r="AR387" s="37">
        <f t="shared" si="75"/>
        <v>0</v>
      </c>
      <c r="AT387" s="23">
        <f t="shared" si="76"/>
        <v>0</v>
      </c>
    </row>
    <row r="388" spans="1:46" s="9" customFormat="1" ht="18.75" customHeight="1" hidden="1">
      <c r="A388" s="51"/>
      <c r="B388" s="52" t="s">
        <v>194</v>
      </c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>
        <v>0</v>
      </c>
      <c r="O388" s="51"/>
      <c r="P388" s="51"/>
      <c r="Q388" s="51"/>
      <c r="R388" s="51"/>
      <c r="S388" s="51"/>
      <c r="T388" s="51"/>
      <c r="U388" s="51"/>
      <c r="V388" s="51"/>
      <c r="W388" s="51"/>
      <c r="X388" s="51">
        <f t="shared" si="82"/>
        <v>0</v>
      </c>
      <c r="Y388" s="51">
        <f t="shared" si="84"/>
        <v>0</v>
      </c>
      <c r="Z388" s="51"/>
      <c r="AA388" s="51"/>
      <c r="AB388" s="51"/>
      <c r="AC388" s="51">
        <f t="shared" si="85"/>
        <v>0</v>
      </c>
      <c r="AD388" s="56"/>
      <c r="AE388" s="56"/>
      <c r="AF388" s="56"/>
      <c r="AG388" s="56"/>
      <c r="AH388" s="56"/>
      <c r="AI388" s="56"/>
      <c r="AJ388" s="56"/>
      <c r="AK388" s="56">
        <v>0</v>
      </c>
      <c r="AL388" s="51">
        <f t="shared" si="83"/>
        <v>0</v>
      </c>
      <c r="AM388" s="56">
        <f t="shared" si="80"/>
        <v>0</v>
      </c>
      <c r="AN388" s="51">
        <f t="shared" si="77"/>
        <v>0</v>
      </c>
      <c r="AO388" s="54" t="e">
        <f t="shared" si="81"/>
        <v>#DIV/0!</v>
      </c>
      <c r="AP388" s="51"/>
      <c r="AQ388" s="26">
        <f t="shared" si="78"/>
        <v>0</v>
      </c>
      <c r="AR388" s="37">
        <f aca="true" t="shared" si="86" ref="AR388:AR451">AL388-T388</f>
        <v>0</v>
      </c>
      <c r="AT388" s="23">
        <f aca="true" t="shared" si="87" ref="AT388:AT399">P388-T388-X388</f>
        <v>0</v>
      </c>
    </row>
    <row r="389" spans="1:46" s="9" customFormat="1" ht="18.75" customHeight="1" hidden="1">
      <c r="A389" s="51"/>
      <c r="B389" s="52" t="s">
        <v>195</v>
      </c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>
        <v>0</v>
      </c>
      <c r="O389" s="51"/>
      <c r="P389" s="51"/>
      <c r="Q389" s="51"/>
      <c r="R389" s="51"/>
      <c r="S389" s="51"/>
      <c r="T389" s="51"/>
      <c r="U389" s="51"/>
      <c r="V389" s="51"/>
      <c r="W389" s="51"/>
      <c r="X389" s="51">
        <f t="shared" si="82"/>
        <v>0</v>
      </c>
      <c r="Y389" s="51">
        <f t="shared" si="84"/>
        <v>0</v>
      </c>
      <c r="Z389" s="51"/>
      <c r="AA389" s="51"/>
      <c r="AB389" s="51"/>
      <c r="AC389" s="51">
        <f t="shared" si="85"/>
        <v>0</v>
      </c>
      <c r="AD389" s="56"/>
      <c r="AE389" s="56"/>
      <c r="AF389" s="56"/>
      <c r="AG389" s="56"/>
      <c r="AH389" s="56"/>
      <c r="AI389" s="56"/>
      <c r="AJ389" s="56"/>
      <c r="AK389" s="56">
        <v>0</v>
      </c>
      <c r="AL389" s="51">
        <f t="shared" si="83"/>
        <v>0</v>
      </c>
      <c r="AM389" s="56">
        <f t="shared" si="80"/>
        <v>0</v>
      </c>
      <c r="AN389" s="51">
        <f aca="true" t="shared" si="88" ref="AN389:AN452">N389+AM389</f>
        <v>0</v>
      </c>
      <c r="AO389" s="54" t="e">
        <f t="shared" si="81"/>
        <v>#DIV/0!</v>
      </c>
      <c r="AP389" s="51"/>
      <c r="AQ389" s="26">
        <f t="shared" si="78"/>
        <v>0</v>
      </c>
      <c r="AR389" s="37">
        <f t="shared" si="86"/>
        <v>0</v>
      </c>
      <c r="AT389" s="23">
        <f t="shared" si="87"/>
        <v>0</v>
      </c>
    </row>
    <row r="390" spans="1:46" s="9" customFormat="1" ht="18.75" customHeight="1" hidden="1">
      <c r="A390" s="51"/>
      <c r="B390" s="52" t="s">
        <v>196</v>
      </c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>
        <v>0</v>
      </c>
      <c r="O390" s="51"/>
      <c r="P390" s="51"/>
      <c r="Q390" s="51"/>
      <c r="R390" s="51"/>
      <c r="S390" s="51"/>
      <c r="T390" s="51"/>
      <c r="U390" s="51"/>
      <c r="V390" s="51"/>
      <c r="W390" s="51"/>
      <c r="X390" s="51">
        <f t="shared" si="82"/>
        <v>0</v>
      </c>
      <c r="Y390" s="51">
        <f t="shared" si="84"/>
        <v>0</v>
      </c>
      <c r="Z390" s="51"/>
      <c r="AA390" s="51"/>
      <c r="AB390" s="51"/>
      <c r="AC390" s="51">
        <f t="shared" si="85"/>
        <v>0</v>
      </c>
      <c r="AD390" s="56"/>
      <c r="AE390" s="56"/>
      <c r="AF390" s="56"/>
      <c r="AG390" s="56"/>
      <c r="AH390" s="56"/>
      <c r="AI390" s="56"/>
      <c r="AJ390" s="56"/>
      <c r="AK390" s="56">
        <v>0</v>
      </c>
      <c r="AL390" s="51">
        <f t="shared" si="83"/>
        <v>0</v>
      </c>
      <c r="AM390" s="56">
        <f t="shared" si="80"/>
        <v>0</v>
      </c>
      <c r="AN390" s="51">
        <f t="shared" si="88"/>
        <v>0</v>
      </c>
      <c r="AO390" s="54" t="e">
        <f t="shared" si="81"/>
        <v>#DIV/0!</v>
      </c>
      <c r="AP390" s="51"/>
      <c r="AQ390" s="26">
        <f t="shared" si="78"/>
        <v>0</v>
      </c>
      <c r="AR390" s="37">
        <f t="shared" si="86"/>
        <v>0</v>
      </c>
      <c r="AT390" s="23">
        <f t="shared" si="87"/>
        <v>0</v>
      </c>
    </row>
    <row r="391" spans="1:46" s="9" customFormat="1" ht="18.75" customHeight="1" hidden="1">
      <c r="A391" s="51"/>
      <c r="B391" s="52" t="s">
        <v>301</v>
      </c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>
        <v>0</v>
      </c>
      <c r="O391" s="51"/>
      <c r="P391" s="51"/>
      <c r="Q391" s="51"/>
      <c r="R391" s="51"/>
      <c r="S391" s="51"/>
      <c r="T391" s="51"/>
      <c r="U391" s="51"/>
      <c r="V391" s="51"/>
      <c r="W391" s="51"/>
      <c r="X391" s="51">
        <f t="shared" si="82"/>
        <v>0</v>
      </c>
      <c r="Y391" s="51">
        <f t="shared" si="84"/>
        <v>0</v>
      </c>
      <c r="Z391" s="51"/>
      <c r="AA391" s="51"/>
      <c r="AB391" s="51"/>
      <c r="AC391" s="51">
        <f t="shared" si="85"/>
        <v>0</v>
      </c>
      <c r="AD391" s="56"/>
      <c r="AE391" s="56"/>
      <c r="AF391" s="56"/>
      <c r="AG391" s="56"/>
      <c r="AH391" s="56"/>
      <c r="AI391" s="56"/>
      <c r="AJ391" s="56"/>
      <c r="AK391" s="56">
        <v>0</v>
      </c>
      <c r="AL391" s="51">
        <f t="shared" si="83"/>
        <v>0</v>
      </c>
      <c r="AM391" s="56">
        <f t="shared" si="80"/>
        <v>0</v>
      </c>
      <c r="AN391" s="51">
        <f t="shared" si="88"/>
        <v>0</v>
      </c>
      <c r="AO391" s="54" t="e">
        <f t="shared" si="81"/>
        <v>#DIV/0!</v>
      </c>
      <c r="AP391" s="51"/>
      <c r="AQ391" s="26">
        <f t="shared" si="78"/>
        <v>0</v>
      </c>
      <c r="AR391" s="37">
        <f t="shared" si="86"/>
        <v>0</v>
      </c>
      <c r="AT391" s="23">
        <f t="shared" si="87"/>
        <v>0</v>
      </c>
    </row>
    <row r="392" spans="1:46" s="9" customFormat="1" ht="18.75" customHeight="1" hidden="1">
      <c r="A392" s="51"/>
      <c r="B392" s="52" t="s">
        <v>302</v>
      </c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>
        <v>0</v>
      </c>
      <c r="O392" s="51"/>
      <c r="P392" s="51"/>
      <c r="Q392" s="51"/>
      <c r="R392" s="51"/>
      <c r="S392" s="51"/>
      <c r="T392" s="51"/>
      <c r="U392" s="51"/>
      <c r="V392" s="51"/>
      <c r="W392" s="51"/>
      <c r="X392" s="51">
        <f t="shared" si="82"/>
        <v>0</v>
      </c>
      <c r="Y392" s="51">
        <f t="shared" si="84"/>
        <v>0</v>
      </c>
      <c r="Z392" s="51"/>
      <c r="AA392" s="51"/>
      <c r="AB392" s="51"/>
      <c r="AC392" s="51">
        <f t="shared" si="85"/>
        <v>0</v>
      </c>
      <c r="AD392" s="56"/>
      <c r="AE392" s="56"/>
      <c r="AF392" s="56"/>
      <c r="AG392" s="56"/>
      <c r="AH392" s="56"/>
      <c r="AI392" s="56"/>
      <c r="AJ392" s="56"/>
      <c r="AK392" s="56">
        <v>0</v>
      </c>
      <c r="AL392" s="51">
        <f t="shared" si="83"/>
        <v>0</v>
      </c>
      <c r="AM392" s="56">
        <f t="shared" si="80"/>
        <v>0</v>
      </c>
      <c r="AN392" s="51">
        <f t="shared" si="88"/>
        <v>0</v>
      </c>
      <c r="AO392" s="54" t="e">
        <f t="shared" si="81"/>
        <v>#DIV/0!</v>
      </c>
      <c r="AP392" s="51"/>
      <c r="AQ392" s="26">
        <f t="shared" si="78"/>
        <v>0</v>
      </c>
      <c r="AR392" s="37">
        <f t="shared" si="86"/>
        <v>0</v>
      </c>
      <c r="AT392" s="23">
        <f t="shared" si="87"/>
        <v>0</v>
      </c>
    </row>
    <row r="393" spans="1:46" s="9" customFormat="1" ht="18.75" customHeight="1" hidden="1">
      <c r="A393" s="51"/>
      <c r="B393" s="52" t="s">
        <v>303</v>
      </c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>
        <v>0</v>
      </c>
      <c r="O393" s="51"/>
      <c r="P393" s="51"/>
      <c r="Q393" s="51"/>
      <c r="R393" s="51"/>
      <c r="S393" s="51"/>
      <c r="T393" s="51"/>
      <c r="U393" s="51"/>
      <c r="V393" s="51"/>
      <c r="W393" s="51"/>
      <c r="X393" s="51">
        <f t="shared" si="82"/>
        <v>0</v>
      </c>
      <c r="Y393" s="51">
        <f t="shared" si="84"/>
        <v>0</v>
      </c>
      <c r="Z393" s="51"/>
      <c r="AA393" s="51"/>
      <c r="AB393" s="51"/>
      <c r="AC393" s="51">
        <f t="shared" si="85"/>
        <v>0</v>
      </c>
      <c r="AD393" s="56"/>
      <c r="AE393" s="56"/>
      <c r="AF393" s="56"/>
      <c r="AG393" s="56"/>
      <c r="AH393" s="56"/>
      <c r="AI393" s="56"/>
      <c r="AJ393" s="56"/>
      <c r="AK393" s="56">
        <v>0</v>
      </c>
      <c r="AL393" s="51">
        <f t="shared" si="83"/>
        <v>0</v>
      </c>
      <c r="AM393" s="56">
        <f t="shared" si="80"/>
        <v>0</v>
      </c>
      <c r="AN393" s="51">
        <f t="shared" si="88"/>
        <v>0</v>
      </c>
      <c r="AO393" s="54" t="e">
        <f t="shared" si="81"/>
        <v>#DIV/0!</v>
      </c>
      <c r="AP393" s="51"/>
      <c r="AQ393" s="26">
        <f aca="true" t="shared" si="89" ref="AQ393:AQ456">X393-AM393</f>
        <v>0</v>
      </c>
      <c r="AR393" s="37">
        <f t="shared" si="86"/>
        <v>0</v>
      </c>
      <c r="AT393" s="23">
        <f t="shared" si="87"/>
        <v>0</v>
      </c>
    </row>
    <row r="394" spans="1:46" s="9" customFormat="1" ht="18.75" customHeight="1" hidden="1">
      <c r="A394" s="51"/>
      <c r="B394" s="52" t="s">
        <v>304</v>
      </c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>
        <v>0</v>
      </c>
      <c r="O394" s="51"/>
      <c r="P394" s="51"/>
      <c r="Q394" s="51"/>
      <c r="R394" s="51"/>
      <c r="S394" s="51"/>
      <c r="T394" s="51"/>
      <c r="U394" s="51"/>
      <c r="V394" s="51"/>
      <c r="W394" s="51"/>
      <c r="X394" s="51">
        <f t="shared" si="82"/>
        <v>0</v>
      </c>
      <c r="Y394" s="51">
        <f t="shared" si="84"/>
        <v>0</v>
      </c>
      <c r="Z394" s="51"/>
      <c r="AA394" s="51"/>
      <c r="AB394" s="51"/>
      <c r="AC394" s="51">
        <f t="shared" si="85"/>
        <v>0</v>
      </c>
      <c r="AD394" s="56"/>
      <c r="AE394" s="56"/>
      <c r="AF394" s="56"/>
      <c r="AG394" s="56"/>
      <c r="AH394" s="56"/>
      <c r="AI394" s="56"/>
      <c r="AJ394" s="56"/>
      <c r="AK394" s="56">
        <v>0</v>
      </c>
      <c r="AL394" s="51">
        <f t="shared" si="83"/>
        <v>0</v>
      </c>
      <c r="AM394" s="56">
        <f t="shared" si="80"/>
        <v>0</v>
      </c>
      <c r="AN394" s="51">
        <f t="shared" si="88"/>
        <v>0</v>
      </c>
      <c r="AO394" s="54" t="e">
        <f t="shared" si="81"/>
        <v>#DIV/0!</v>
      </c>
      <c r="AP394" s="51"/>
      <c r="AQ394" s="26">
        <f t="shared" si="89"/>
        <v>0</v>
      </c>
      <c r="AR394" s="37">
        <f t="shared" si="86"/>
        <v>0</v>
      </c>
      <c r="AT394" s="23">
        <f t="shared" si="87"/>
        <v>0</v>
      </c>
    </row>
    <row r="395" spans="1:46" s="9" customFormat="1" ht="18.75" customHeight="1" hidden="1">
      <c r="A395" s="51"/>
      <c r="B395" s="52" t="s">
        <v>305</v>
      </c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>
        <v>0</v>
      </c>
      <c r="O395" s="51"/>
      <c r="P395" s="51"/>
      <c r="Q395" s="51"/>
      <c r="R395" s="51"/>
      <c r="S395" s="51"/>
      <c r="T395" s="51"/>
      <c r="U395" s="51"/>
      <c r="V395" s="51"/>
      <c r="W395" s="51"/>
      <c r="X395" s="51">
        <f t="shared" si="82"/>
        <v>0</v>
      </c>
      <c r="Y395" s="51">
        <f t="shared" si="84"/>
        <v>0</v>
      </c>
      <c r="Z395" s="51"/>
      <c r="AA395" s="51"/>
      <c r="AB395" s="51"/>
      <c r="AC395" s="51">
        <f t="shared" si="85"/>
        <v>0</v>
      </c>
      <c r="AD395" s="56"/>
      <c r="AE395" s="56"/>
      <c r="AF395" s="56"/>
      <c r="AG395" s="56"/>
      <c r="AH395" s="56"/>
      <c r="AI395" s="56"/>
      <c r="AJ395" s="56"/>
      <c r="AK395" s="56">
        <v>0</v>
      </c>
      <c r="AL395" s="51">
        <f t="shared" si="83"/>
        <v>0</v>
      </c>
      <c r="AM395" s="56">
        <f t="shared" si="80"/>
        <v>0</v>
      </c>
      <c r="AN395" s="51">
        <f t="shared" si="88"/>
        <v>0</v>
      </c>
      <c r="AO395" s="54" t="e">
        <f t="shared" si="81"/>
        <v>#DIV/0!</v>
      </c>
      <c r="AP395" s="51"/>
      <c r="AQ395" s="26">
        <f t="shared" si="89"/>
        <v>0</v>
      </c>
      <c r="AR395" s="37">
        <f t="shared" si="86"/>
        <v>0</v>
      </c>
      <c r="AT395" s="23">
        <f t="shared" si="87"/>
        <v>0</v>
      </c>
    </row>
    <row r="396" spans="1:46" s="9" customFormat="1" ht="18.75" customHeight="1" hidden="1">
      <c r="A396" s="51"/>
      <c r="B396" s="52" t="s">
        <v>306</v>
      </c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>
        <v>0</v>
      </c>
      <c r="O396" s="51"/>
      <c r="P396" s="51"/>
      <c r="Q396" s="51"/>
      <c r="R396" s="51"/>
      <c r="S396" s="51"/>
      <c r="T396" s="51"/>
      <c r="U396" s="51"/>
      <c r="V396" s="51"/>
      <c r="W396" s="51"/>
      <c r="X396" s="51">
        <f t="shared" si="82"/>
        <v>0</v>
      </c>
      <c r="Y396" s="51">
        <f t="shared" si="84"/>
        <v>0</v>
      </c>
      <c r="Z396" s="51"/>
      <c r="AA396" s="51"/>
      <c r="AB396" s="51"/>
      <c r="AC396" s="51">
        <f t="shared" si="85"/>
        <v>0</v>
      </c>
      <c r="AD396" s="56"/>
      <c r="AE396" s="56"/>
      <c r="AF396" s="56"/>
      <c r="AG396" s="56"/>
      <c r="AH396" s="56"/>
      <c r="AI396" s="56"/>
      <c r="AJ396" s="56"/>
      <c r="AK396" s="56">
        <v>0</v>
      </c>
      <c r="AL396" s="51">
        <f t="shared" si="83"/>
        <v>0</v>
      </c>
      <c r="AM396" s="56">
        <f t="shared" si="80"/>
        <v>0</v>
      </c>
      <c r="AN396" s="51">
        <f t="shared" si="88"/>
        <v>0</v>
      </c>
      <c r="AO396" s="54" t="e">
        <f t="shared" si="81"/>
        <v>#DIV/0!</v>
      </c>
      <c r="AP396" s="51"/>
      <c r="AQ396" s="26">
        <f t="shared" si="89"/>
        <v>0</v>
      </c>
      <c r="AR396" s="37">
        <f t="shared" si="86"/>
        <v>0</v>
      </c>
      <c r="AT396" s="23">
        <f t="shared" si="87"/>
        <v>0</v>
      </c>
    </row>
    <row r="397" spans="1:46" s="9" customFormat="1" ht="18.75" customHeight="1" hidden="1">
      <c r="A397" s="51"/>
      <c r="B397" s="52" t="s">
        <v>307</v>
      </c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>
        <v>0</v>
      </c>
      <c r="O397" s="51"/>
      <c r="P397" s="51"/>
      <c r="Q397" s="51"/>
      <c r="R397" s="51"/>
      <c r="S397" s="51"/>
      <c r="T397" s="51"/>
      <c r="U397" s="51"/>
      <c r="V397" s="51"/>
      <c r="W397" s="51"/>
      <c r="X397" s="51">
        <f t="shared" si="82"/>
        <v>0</v>
      </c>
      <c r="Y397" s="51">
        <f t="shared" si="84"/>
        <v>0</v>
      </c>
      <c r="Z397" s="51"/>
      <c r="AA397" s="51"/>
      <c r="AB397" s="51"/>
      <c r="AC397" s="51">
        <f t="shared" si="85"/>
        <v>0</v>
      </c>
      <c r="AD397" s="56"/>
      <c r="AE397" s="56"/>
      <c r="AF397" s="56"/>
      <c r="AG397" s="56"/>
      <c r="AH397" s="56"/>
      <c r="AI397" s="56"/>
      <c r="AJ397" s="56"/>
      <c r="AK397" s="56">
        <v>0</v>
      </c>
      <c r="AL397" s="51">
        <f t="shared" si="83"/>
        <v>0</v>
      </c>
      <c r="AM397" s="56">
        <f t="shared" si="80"/>
        <v>0</v>
      </c>
      <c r="AN397" s="51">
        <f t="shared" si="88"/>
        <v>0</v>
      </c>
      <c r="AO397" s="54" t="e">
        <f t="shared" si="81"/>
        <v>#DIV/0!</v>
      </c>
      <c r="AP397" s="51"/>
      <c r="AQ397" s="26">
        <f t="shared" si="89"/>
        <v>0</v>
      </c>
      <c r="AR397" s="37">
        <f t="shared" si="86"/>
        <v>0</v>
      </c>
      <c r="AT397" s="23">
        <f t="shared" si="87"/>
        <v>0</v>
      </c>
    </row>
    <row r="398" spans="1:46" s="9" customFormat="1" ht="18.75" customHeight="1" hidden="1">
      <c r="A398" s="51"/>
      <c r="B398" s="52" t="s">
        <v>308</v>
      </c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>
        <v>0</v>
      </c>
      <c r="O398" s="51"/>
      <c r="P398" s="51"/>
      <c r="Q398" s="51"/>
      <c r="R398" s="51"/>
      <c r="S398" s="51"/>
      <c r="T398" s="51"/>
      <c r="U398" s="51"/>
      <c r="V398" s="51"/>
      <c r="W398" s="51"/>
      <c r="X398" s="51">
        <f t="shared" si="82"/>
        <v>0</v>
      </c>
      <c r="Y398" s="51">
        <f t="shared" si="84"/>
        <v>0</v>
      </c>
      <c r="Z398" s="51"/>
      <c r="AA398" s="51"/>
      <c r="AB398" s="51"/>
      <c r="AC398" s="51">
        <f t="shared" si="85"/>
        <v>0</v>
      </c>
      <c r="AD398" s="56"/>
      <c r="AE398" s="56"/>
      <c r="AF398" s="56"/>
      <c r="AG398" s="56"/>
      <c r="AH398" s="56"/>
      <c r="AI398" s="56"/>
      <c r="AJ398" s="56"/>
      <c r="AK398" s="56">
        <v>0</v>
      </c>
      <c r="AL398" s="51">
        <f t="shared" si="83"/>
        <v>0</v>
      </c>
      <c r="AM398" s="56">
        <f t="shared" si="80"/>
        <v>0</v>
      </c>
      <c r="AN398" s="51">
        <f t="shared" si="88"/>
        <v>0</v>
      </c>
      <c r="AO398" s="54" t="e">
        <f t="shared" si="81"/>
        <v>#DIV/0!</v>
      </c>
      <c r="AP398" s="51"/>
      <c r="AQ398" s="26">
        <f t="shared" si="89"/>
        <v>0</v>
      </c>
      <c r="AR398" s="37">
        <f t="shared" si="86"/>
        <v>0</v>
      </c>
      <c r="AT398" s="23">
        <f t="shared" si="87"/>
        <v>0</v>
      </c>
    </row>
    <row r="399" spans="1:46" s="9" customFormat="1" ht="18.75" customHeight="1" hidden="1">
      <c r="A399" s="51"/>
      <c r="B399" s="52" t="s">
        <v>309</v>
      </c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>
        <v>0</v>
      </c>
      <c r="O399" s="51"/>
      <c r="P399" s="51"/>
      <c r="Q399" s="51"/>
      <c r="R399" s="51"/>
      <c r="S399" s="51"/>
      <c r="T399" s="51"/>
      <c r="U399" s="51"/>
      <c r="V399" s="51"/>
      <c r="W399" s="51"/>
      <c r="X399" s="51">
        <f t="shared" si="82"/>
        <v>0</v>
      </c>
      <c r="Y399" s="51">
        <f t="shared" si="84"/>
        <v>0</v>
      </c>
      <c r="Z399" s="51"/>
      <c r="AA399" s="51"/>
      <c r="AB399" s="51"/>
      <c r="AC399" s="51">
        <f t="shared" si="85"/>
        <v>0</v>
      </c>
      <c r="AD399" s="56"/>
      <c r="AE399" s="56"/>
      <c r="AF399" s="56"/>
      <c r="AG399" s="56"/>
      <c r="AH399" s="56"/>
      <c r="AI399" s="56"/>
      <c r="AJ399" s="56"/>
      <c r="AK399" s="56">
        <v>0</v>
      </c>
      <c r="AL399" s="51">
        <f t="shared" si="83"/>
        <v>0</v>
      </c>
      <c r="AM399" s="56">
        <f t="shared" si="80"/>
        <v>0</v>
      </c>
      <c r="AN399" s="51">
        <f t="shared" si="88"/>
        <v>0</v>
      </c>
      <c r="AO399" s="54" t="e">
        <f t="shared" si="81"/>
        <v>#DIV/0!</v>
      </c>
      <c r="AP399" s="51"/>
      <c r="AQ399" s="26">
        <f t="shared" si="89"/>
        <v>0</v>
      </c>
      <c r="AR399" s="37">
        <f t="shared" si="86"/>
        <v>0</v>
      </c>
      <c r="AT399" s="23">
        <f t="shared" si="87"/>
        <v>0</v>
      </c>
    </row>
    <row r="400" spans="1:46" s="28" customFormat="1" ht="28.5" customHeight="1">
      <c r="A400" s="51">
        <v>10</v>
      </c>
      <c r="B400" s="52" t="s">
        <v>116</v>
      </c>
      <c r="C400" s="51"/>
      <c r="D400" s="51">
        <v>1956</v>
      </c>
      <c r="E400" s="51">
        <v>32</v>
      </c>
      <c r="F400" s="51"/>
      <c r="G400" s="51"/>
      <c r="H400" s="51">
        <v>1956</v>
      </c>
      <c r="I400" s="51">
        <v>32</v>
      </c>
      <c r="J400" s="51"/>
      <c r="K400" s="51">
        <f>68+106+1675</f>
        <v>1849</v>
      </c>
      <c r="L400" s="51"/>
      <c r="M400" s="51">
        <v>2044</v>
      </c>
      <c r="N400" s="51">
        <v>196</v>
      </c>
      <c r="O400" s="54">
        <f>N400/M400*100</f>
        <v>9.58904109589041</v>
      </c>
      <c r="P400" s="51">
        <v>1974</v>
      </c>
      <c r="Q400" s="51"/>
      <c r="R400" s="51">
        <v>1974</v>
      </c>
      <c r="S400" s="51"/>
      <c r="T400" s="51">
        <f>68+106+1675</f>
        <v>1849</v>
      </c>
      <c r="U400" s="51"/>
      <c r="V400" s="51">
        <v>1849</v>
      </c>
      <c r="W400" s="51"/>
      <c r="X400" s="51">
        <f t="shared" si="82"/>
        <v>125</v>
      </c>
      <c r="Y400" s="51">
        <f t="shared" si="84"/>
        <v>11</v>
      </c>
      <c r="Z400" s="57" t="s">
        <v>537</v>
      </c>
      <c r="AA400" s="51">
        <v>1</v>
      </c>
      <c r="AB400" s="51">
        <v>10</v>
      </c>
      <c r="AC400" s="51">
        <f t="shared" si="85"/>
        <v>129</v>
      </c>
      <c r="AD400" s="56">
        <v>48</v>
      </c>
      <c r="AE400" s="56">
        <v>34</v>
      </c>
      <c r="AF400" s="56">
        <v>47</v>
      </c>
      <c r="AG400" s="56">
        <v>56</v>
      </c>
      <c r="AH400" s="58">
        <v>9</v>
      </c>
      <c r="AI400" s="56">
        <v>44</v>
      </c>
      <c r="AJ400" s="56">
        <v>3</v>
      </c>
      <c r="AK400" s="56">
        <v>126</v>
      </c>
      <c r="AL400" s="51">
        <f t="shared" si="83"/>
        <v>1908.4109589041095</v>
      </c>
      <c r="AM400" s="56">
        <f t="shared" si="80"/>
        <v>65.58904109589041</v>
      </c>
      <c r="AN400" s="51">
        <f t="shared" si="88"/>
        <v>261.5890410958904</v>
      </c>
      <c r="AO400" s="54">
        <f t="shared" si="81"/>
        <v>12.797898292362545</v>
      </c>
      <c r="AP400" s="51"/>
      <c r="AQ400" s="26">
        <f t="shared" si="89"/>
        <v>59.41095890410959</v>
      </c>
      <c r="AR400" s="37">
        <f t="shared" si="86"/>
        <v>59.41095890410952</v>
      </c>
      <c r="AT400" s="23"/>
    </row>
    <row r="401" spans="1:46" s="11" customFormat="1" ht="18.75" customHeight="1" hidden="1">
      <c r="A401" s="47"/>
      <c r="B401" s="48" t="s">
        <v>197</v>
      </c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>
        <v>0</v>
      </c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56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47">
        <f t="shared" si="88"/>
        <v>0</v>
      </c>
      <c r="AO401" s="49" t="e">
        <f t="shared" si="81"/>
        <v>#DIV/0!</v>
      </c>
      <c r="AP401" s="47"/>
      <c r="AQ401" s="25">
        <f t="shared" si="89"/>
        <v>0</v>
      </c>
      <c r="AR401" s="23">
        <f t="shared" si="86"/>
        <v>0</v>
      </c>
      <c r="AT401" s="23">
        <f aca="true" t="shared" si="90" ref="AT401:AT464">P401-T401-X401</f>
        <v>0</v>
      </c>
    </row>
    <row r="402" spans="1:46" s="9" customFormat="1" ht="18.75" customHeight="1" hidden="1">
      <c r="A402" s="51"/>
      <c r="B402" s="52" t="s">
        <v>198</v>
      </c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>
        <v>0</v>
      </c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6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47">
        <f t="shared" si="88"/>
        <v>0</v>
      </c>
      <c r="AO402" s="49" t="e">
        <f t="shared" si="81"/>
        <v>#DIV/0!</v>
      </c>
      <c r="AP402" s="51"/>
      <c r="AQ402" s="25">
        <f t="shared" si="89"/>
        <v>0</v>
      </c>
      <c r="AR402" s="23">
        <f t="shared" si="86"/>
        <v>0</v>
      </c>
      <c r="AT402" s="23">
        <f t="shared" si="90"/>
        <v>0</v>
      </c>
    </row>
    <row r="403" spans="1:46" s="12" customFormat="1" ht="18.75" customHeight="1" hidden="1">
      <c r="A403" s="51"/>
      <c r="B403" s="52" t="s">
        <v>199</v>
      </c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>
        <v>0</v>
      </c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6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47">
        <f t="shared" si="88"/>
        <v>0</v>
      </c>
      <c r="AO403" s="49" t="e">
        <f t="shared" si="81"/>
        <v>#DIV/0!</v>
      </c>
      <c r="AP403" s="47"/>
      <c r="AQ403" s="25">
        <f t="shared" si="89"/>
        <v>0</v>
      </c>
      <c r="AR403" s="23">
        <f t="shared" si="86"/>
        <v>0</v>
      </c>
      <c r="AT403" s="23">
        <f t="shared" si="90"/>
        <v>0</v>
      </c>
    </row>
    <row r="404" spans="1:46" s="12" customFormat="1" ht="18.75" customHeight="1" hidden="1">
      <c r="A404" s="51"/>
      <c r="B404" s="52" t="s">
        <v>200</v>
      </c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>
        <v>0</v>
      </c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6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47">
        <f t="shared" si="88"/>
        <v>0</v>
      </c>
      <c r="AO404" s="49" t="e">
        <f t="shared" si="81"/>
        <v>#DIV/0!</v>
      </c>
      <c r="AP404" s="51"/>
      <c r="AQ404" s="25">
        <f t="shared" si="89"/>
        <v>0</v>
      </c>
      <c r="AR404" s="23">
        <f t="shared" si="86"/>
        <v>0</v>
      </c>
      <c r="AT404" s="23">
        <f t="shared" si="90"/>
        <v>0</v>
      </c>
    </row>
    <row r="405" spans="1:46" s="12" customFormat="1" ht="18.75" customHeight="1" hidden="1">
      <c r="A405" s="51"/>
      <c r="B405" s="52" t="s">
        <v>201</v>
      </c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>
        <v>0</v>
      </c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6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47">
        <f t="shared" si="88"/>
        <v>0</v>
      </c>
      <c r="AO405" s="49" t="e">
        <f t="shared" si="81"/>
        <v>#DIV/0!</v>
      </c>
      <c r="AP405" s="47"/>
      <c r="AQ405" s="25">
        <f t="shared" si="89"/>
        <v>0</v>
      </c>
      <c r="AR405" s="23">
        <f t="shared" si="86"/>
        <v>0</v>
      </c>
      <c r="AT405" s="23">
        <f t="shared" si="90"/>
        <v>0</v>
      </c>
    </row>
    <row r="406" spans="1:46" s="12" customFormat="1" ht="18.75" customHeight="1" hidden="1">
      <c r="A406" s="51"/>
      <c r="B406" s="52" t="s">
        <v>202</v>
      </c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>
        <v>0</v>
      </c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6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47">
        <f t="shared" si="88"/>
        <v>0</v>
      </c>
      <c r="AO406" s="49" t="e">
        <f t="shared" si="81"/>
        <v>#DIV/0!</v>
      </c>
      <c r="AP406" s="51"/>
      <c r="AQ406" s="25">
        <f t="shared" si="89"/>
        <v>0</v>
      </c>
      <c r="AR406" s="23">
        <f t="shared" si="86"/>
        <v>0</v>
      </c>
      <c r="AT406" s="23">
        <f t="shared" si="90"/>
        <v>0</v>
      </c>
    </row>
    <row r="407" spans="1:46" s="12" customFormat="1" ht="18.75" customHeight="1" hidden="1">
      <c r="A407" s="51"/>
      <c r="B407" s="52" t="s">
        <v>194</v>
      </c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>
        <v>0</v>
      </c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6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47">
        <f t="shared" si="88"/>
        <v>0</v>
      </c>
      <c r="AO407" s="49" t="e">
        <f t="shared" si="81"/>
        <v>#DIV/0!</v>
      </c>
      <c r="AP407" s="51"/>
      <c r="AQ407" s="25">
        <f t="shared" si="89"/>
        <v>0</v>
      </c>
      <c r="AR407" s="23">
        <f t="shared" si="86"/>
        <v>0</v>
      </c>
      <c r="AT407" s="23">
        <f t="shared" si="90"/>
        <v>0</v>
      </c>
    </row>
    <row r="408" spans="1:46" s="12" customFormat="1" ht="18.75" customHeight="1" hidden="1">
      <c r="A408" s="51"/>
      <c r="B408" s="52" t="s">
        <v>203</v>
      </c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>
        <v>0</v>
      </c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6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47">
        <f t="shared" si="88"/>
        <v>0</v>
      </c>
      <c r="AO408" s="49" t="e">
        <f t="shared" si="81"/>
        <v>#DIV/0!</v>
      </c>
      <c r="AP408" s="47"/>
      <c r="AQ408" s="25">
        <f t="shared" si="89"/>
        <v>0</v>
      </c>
      <c r="AR408" s="23">
        <f t="shared" si="86"/>
        <v>0</v>
      </c>
      <c r="AT408" s="23">
        <f t="shared" si="90"/>
        <v>0</v>
      </c>
    </row>
    <row r="409" spans="1:46" s="9" customFormat="1" ht="18.75" customHeight="1" hidden="1">
      <c r="A409" s="51"/>
      <c r="B409" s="52" t="s">
        <v>204</v>
      </c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>
        <v>0</v>
      </c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6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47">
        <f t="shared" si="88"/>
        <v>0</v>
      </c>
      <c r="AO409" s="49" t="e">
        <f t="shared" si="81"/>
        <v>#DIV/0!</v>
      </c>
      <c r="AP409" s="51"/>
      <c r="AQ409" s="25">
        <f t="shared" si="89"/>
        <v>0</v>
      </c>
      <c r="AR409" s="23">
        <f t="shared" si="86"/>
        <v>0</v>
      </c>
      <c r="AT409" s="23">
        <f t="shared" si="90"/>
        <v>0</v>
      </c>
    </row>
    <row r="410" spans="1:46" s="9" customFormat="1" ht="18.75" customHeight="1" hidden="1">
      <c r="A410" s="51"/>
      <c r="B410" s="52" t="s">
        <v>205</v>
      </c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>
        <v>0</v>
      </c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6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47">
        <f t="shared" si="88"/>
        <v>0</v>
      </c>
      <c r="AO410" s="49" t="e">
        <f t="shared" si="81"/>
        <v>#DIV/0!</v>
      </c>
      <c r="AP410" s="51"/>
      <c r="AQ410" s="25">
        <f t="shared" si="89"/>
        <v>0</v>
      </c>
      <c r="AR410" s="23">
        <f t="shared" si="86"/>
        <v>0</v>
      </c>
      <c r="AT410" s="23">
        <f t="shared" si="90"/>
        <v>0</v>
      </c>
    </row>
    <row r="411" spans="1:46" s="13" customFormat="1" ht="18.75" customHeight="1" hidden="1">
      <c r="A411" s="51"/>
      <c r="B411" s="52" t="s">
        <v>206</v>
      </c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>
        <v>0</v>
      </c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6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47">
        <f t="shared" si="88"/>
        <v>0</v>
      </c>
      <c r="AO411" s="49" t="e">
        <f t="shared" si="81"/>
        <v>#DIV/0!</v>
      </c>
      <c r="AP411" s="47"/>
      <c r="AQ411" s="25">
        <f t="shared" si="89"/>
        <v>0</v>
      </c>
      <c r="AR411" s="23">
        <f t="shared" si="86"/>
        <v>0</v>
      </c>
      <c r="AT411" s="23">
        <f t="shared" si="90"/>
        <v>0</v>
      </c>
    </row>
    <row r="412" spans="1:46" s="12" customFormat="1" ht="18.75" customHeight="1" hidden="1">
      <c r="A412" s="51"/>
      <c r="B412" s="52" t="s">
        <v>207</v>
      </c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>
        <v>0</v>
      </c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6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47">
        <f t="shared" si="88"/>
        <v>0</v>
      </c>
      <c r="AO412" s="49" t="e">
        <f t="shared" si="81"/>
        <v>#DIV/0!</v>
      </c>
      <c r="AP412" s="51"/>
      <c r="AQ412" s="25">
        <f t="shared" si="89"/>
        <v>0</v>
      </c>
      <c r="AR412" s="23">
        <f t="shared" si="86"/>
        <v>0</v>
      </c>
      <c r="AT412" s="23">
        <f t="shared" si="90"/>
        <v>0</v>
      </c>
    </row>
    <row r="413" spans="1:46" s="12" customFormat="1" ht="18.75" customHeight="1" hidden="1">
      <c r="A413" s="51"/>
      <c r="B413" s="52" t="s">
        <v>208</v>
      </c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>
        <v>0</v>
      </c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6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47">
        <f t="shared" si="88"/>
        <v>0</v>
      </c>
      <c r="AO413" s="49" t="e">
        <f t="shared" si="81"/>
        <v>#DIV/0!</v>
      </c>
      <c r="AP413" s="51"/>
      <c r="AQ413" s="25">
        <f t="shared" si="89"/>
        <v>0</v>
      </c>
      <c r="AR413" s="23">
        <f t="shared" si="86"/>
        <v>0</v>
      </c>
      <c r="AT413" s="23">
        <f t="shared" si="90"/>
        <v>0</v>
      </c>
    </row>
    <row r="414" spans="1:46" s="12" customFormat="1" ht="18.75" customHeight="1" hidden="1">
      <c r="A414" s="51"/>
      <c r="B414" s="52" t="s">
        <v>209</v>
      </c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>
        <v>0</v>
      </c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6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47">
        <f t="shared" si="88"/>
        <v>0</v>
      </c>
      <c r="AO414" s="49" t="e">
        <f t="shared" si="81"/>
        <v>#DIV/0!</v>
      </c>
      <c r="AP414" s="47"/>
      <c r="AQ414" s="25">
        <f t="shared" si="89"/>
        <v>0</v>
      </c>
      <c r="AR414" s="23">
        <f t="shared" si="86"/>
        <v>0</v>
      </c>
      <c r="AT414" s="23">
        <f t="shared" si="90"/>
        <v>0</v>
      </c>
    </row>
    <row r="415" spans="1:46" s="12" customFormat="1" ht="18.75" customHeight="1" hidden="1">
      <c r="A415" s="51"/>
      <c r="B415" s="52" t="s">
        <v>210</v>
      </c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>
        <v>0</v>
      </c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6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47">
        <f t="shared" si="88"/>
        <v>0</v>
      </c>
      <c r="AO415" s="49" t="e">
        <f t="shared" si="81"/>
        <v>#DIV/0!</v>
      </c>
      <c r="AP415" s="47"/>
      <c r="AQ415" s="25">
        <f t="shared" si="89"/>
        <v>0</v>
      </c>
      <c r="AR415" s="23">
        <f t="shared" si="86"/>
        <v>0</v>
      </c>
      <c r="AT415" s="23">
        <f t="shared" si="90"/>
        <v>0</v>
      </c>
    </row>
    <row r="416" spans="1:46" s="9" customFormat="1" ht="18.75" customHeight="1" hidden="1">
      <c r="A416" s="51"/>
      <c r="B416" s="52" t="s">
        <v>211</v>
      </c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>
        <v>0</v>
      </c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6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47">
        <f t="shared" si="88"/>
        <v>0</v>
      </c>
      <c r="AO416" s="49" t="e">
        <f t="shared" si="81"/>
        <v>#DIV/0!</v>
      </c>
      <c r="AP416" s="51"/>
      <c r="AQ416" s="25">
        <f t="shared" si="89"/>
        <v>0</v>
      </c>
      <c r="AR416" s="23">
        <f t="shared" si="86"/>
        <v>0</v>
      </c>
      <c r="AT416" s="23">
        <f t="shared" si="90"/>
        <v>0</v>
      </c>
    </row>
    <row r="417" spans="1:46" s="9" customFormat="1" ht="18.75" customHeight="1" hidden="1">
      <c r="A417" s="51"/>
      <c r="B417" s="52" t="s">
        <v>212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>
        <v>0</v>
      </c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6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47">
        <f t="shared" si="88"/>
        <v>0</v>
      </c>
      <c r="AO417" s="49" t="e">
        <f t="shared" si="81"/>
        <v>#DIV/0!</v>
      </c>
      <c r="AP417" s="51"/>
      <c r="AQ417" s="25">
        <f t="shared" si="89"/>
        <v>0</v>
      </c>
      <c r="AR417" s="23">
        <f t="shared" si="86"/>
        <v>0</v>
      </c>
      <c r="AT417" s="23">
        <f t="shared" si="90"/>
        <v>0</v>
      </c>
    </row>
    <row r="418" spans="1:46" s="12" customFormat="1" ht="18.75" customHeight="1" hidden="1">
      <c r="A418" s="51"/>
      <c r="B418" s="52" t="s">
        <v>213</v>
      </c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>
        <v>0</v>
      </c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6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47">
        <f t="shared" si="88"/>
        <v>0</v>
      </c>
      <c r="AO418" s="49" t="e">
        <f t="shared" si="81"/>
        <v>#DIV/0!</v>
      </c>
      <c r="AP418" s="47"/>
      <c r="AQ418" s="25">
        <f t="shared" si="89"/>
        <v>0</v>
      </c>
      <c r="AR418" s="23">
        <f t="shared" si="86"/>
        <v>0</v>
      </c>
      <c r="AT418" s="23">
        <f t="shared" si="90"/>
        <v>0</v>
      </c>
    </row>
    <row r="419" spans="1:46" s="12" customFormat="1" ht="18.75" customHeight="1" hidden="1">
      <c r="A419" s="51"/>
      <c r="B419" s="52" t="s">
        <v>214</v>
      </c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>
        <v>0</v>
      </c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6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47">
        <f t="shared" si="88"/>
        <v>0</v>
      </c>
      <c r="AO419" s="49" t="e">
        <f t="shared" si="81"/>
        <v>#DIV/0!</v>
      </c>
      <c r="AP419" s="47"/>
      <c r="AQ419" s="25">
        <f t="shared" si="89"/>
        <v>0</v>
      </c>
      <c r="AR419" s="23">
        <f t="shared" si="86"/>
        <v>0</v>
      </c>
      <c r="AT419" s="23">
        <f t="shared" si="90"/>
        <v>0</v>
      </c>
    </row>
    <row r="420" spans="1:46" s="12" customFormat="1" ht="18.75" customHeight="1" hidden="1">
      <c r="A420" s="51"/>
      <c r="B420" s="52" t="s">
        <v>318</v>
      </c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>
        <v>0</v>
      </c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6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47">
        <f t="shared" si="88"/>
        <v>0</v>
      </c>
      <c r="AO420" s="49" t="e">
        <f t="shared" si="81"/>
        <v>#DIV/0!</v>
      </c>
      <c r="AP420" s="47"/>
      <c r="AQ420" s="25">
        <f t="shared" si="89"/>
        <v>0</v>
      </c>
      <c r="AR420" s="23">
        <f t="shared" si="86"/>
        <v>0</v>
      </c>
      <c r="AT420" s="23">
        <f t="shared" si="90"/>
        <v>0</v>
      </c>
    </row>
    <row r="421" spans="1:46" s="14" customFormat="1" ht="18.75" customHeight="1" hidden="1">
      <c r="A421" s="47"/>
      <c r="B421" s="48" t="s">
        <v>105</v>
      </c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>
        <v>0</v>
      </c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56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47">
        <f t="shared" si="88"/>
        <v>0</v>
      </c>
      <c r="AO421" s="49" t="e">
        <f t="shared" si="81"/>
        <v>#DIV/0!</v>
      </c>
      <c r="AP421" s="51"/>
      <c r="AQ421" s="25">
        <f t="shared" si="89"/>
        <v>0</v>
      </c>
      <c r="AR421" s="23">
        <f t="shared" si="86"/>
        <v>0</v>
      </c>
      <c r="AT421" s="23">
        <f t="shared" si="90"/>
        <v>0</v>
      </c>
    </row>
    <row r="422" spans="1:46" s="12" customFormat="1" ht="18.75" customHeight="1" hidden="1">
      <c r="A422" s="51"/>
      <c r="B422" s="52" t="s">
        <v>215</v>
      </c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>
        <v>0</v>
      </c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6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47">
        <f t="shared" si="88"/>
        <v>0</v>
      </c>
      <c r="AO422" s="49" t="e">
        <f t="shared" si="81"/>
        <v>#DIV/0!</v>
      </c>
      <c r="AP422" s="51"/>
      <c r="AQ422" s="25">
        <f t="shared" si="89"/>
        <v>0</v>
      </c>
      <c r="AR422" s="23">
        <f t="shared" si="86"/>
        <v>0</v>
      </c>
      <c r="AT422" s="23">
        <f t="shared" si="90"/>
        <v>0</v>
      </c>
    </row>
    <row r="423" spans="1:46" s="12" customFormat="1" ht="18.75" customHeight="1" hidden="1">
      <c r="A423" s="51"/>
      <c r="B423" s="52" t="s">
        <v>216</v>
      </c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>
        <v>0</v>
      </c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6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47">
        <f t="shared" si="88"/>
        <v>0</v>
      </c>
      <c r="AO423" s="49" t="e">
        <f t="shared" si="81"/>
        <v>#DIV/0!</v>
      </c>
      <c r="AP423" s="47"/>
      <c r="AQ423" s="25">
        <f t="shared" si="89"/>
        <v>0</v>
      </c>
      <c r="AR423" s="23">
        <f t="shared" si="86"/>
        <v>0</v>
      </c>
      <c r="AT423" s="23">
        <f t="shared" si="90"/>
        <v>0</v>
      </c>
    </row>
    <row r="424" spans="1:46" s="9" customFormat="1" ht="18.75" customHeight="1" hidden="1">
      <c r="A424" s="51"/>
      <c r="B424" s="52" t="s">
        <v>217</v>
      </c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>
        <v>0</v>
      </c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6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47">
        <f t="shared" si="88"/>
        <v>0</v>
      </c>
      <c r="AO424" s="49" t="e">
        <f t="shared" si="81"/>
        <v>#DIV/0!</v>
      </c>
      <c r="AP424" s="51"/>
      <c r="AQ424" s="25">
        <f t="shared" si="89"/>
        <v>0</v>
      </c>
      <c r="AR424" s="23">
        <f t="shared" si="86"/>
        <v>0</v>
      </c>
      <c r="AT424" s="23">
        <f t="shared" si="90"/>
        <v>0</v>
      </c>
    </row>
    <row r="425" spans="1:46" s="9" customFormat="1" ht="18.75" customHeight="1" hidden="1">
      <c r="A425" s="51"/>
      <c r="B425" s="52" t="s">
        <v>192</v>
      </c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>
        <v>0</v>
      </c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6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47">
        <f t="shared" si="88"/>
        <v>0</v>
      </c>
      <c r="AO425" s="49" t="e">
        <f t="shared" si="81"/>
        <v>#DIV/0!</v>
      </c>
      <c r="AP425" s="51"/>
      <c r="AQ425" s="25">
        <f t="shared" si="89"/>
        <v>0</v>
      </c>
      <c r="AR425" s="23">
        <f t="shared" si="86"/>
        <v>0</v>
      </c>
      <c r="AT425" s="23">
        <f t="shared" si="90"/>
        <v>0</v>
      </c>
    </row>
    <row r="426" spans="1:46" s="9" customFormat="1" ht="18.75" customHeight="1" hidden="1">
      <c r="A426" s="51"/>
      <c r="B426" s="52" t="s">
        <v>189</v>
      </c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>
        <v>0</v>
      </c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6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47">
        <f t="shared" si="88"/>
        <v>0</v>
      </c>
      <c r="AO426" s="49" t="e">
        <f t="shared" si="81"/>
        <v>#DIV/0!</v>
      </c>
      <c r="AP426" s="51"/>
      <c r="AQ426" s="25">
        <f t="shared" si="89"/>
        <v>0</v>
      </c>
      <c r="AR426" s="23">
        <f t="shared" si="86"/>
        <v>0</v>
      </c>
      <c r="AT426" s="23">
        <f t="shared" si="90"/>
        <v>0</v>
      </c>
    </row>
    <row r="427" spans="1:46" s="9" customFormat="1" ht="18.75" customHeight="1" hidden="1">
      <c r="A427" s="51"/>
      <c r="B427" s="52" t="s">
        <v>218</v>
      </c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>
        <v>0</v>
      </c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6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47">
        <f t="shared" si="88"/>
        <v>0</v>
      </c>
      <c r="AO427" s="49" t="e">
        <f t="shared" si="81"/>
        <v>#DIV/0!</v>
      </c>
      <c r="AP427" s="47"/>
      <c r="AQ427" s="25">
        <f t="shared" si="89"/>
        <v>0</v>
      </c>
      <c r="AR427" s="23">
        <f t="shared" si="86"/>
        <v>0</v>
      </c>
      <c r="AT427" s="23">
        <f t="shared" si="90"/>
        <v>0</v>
      </c>
    </row>
    <row r="428" spans="1:46" s="9" customFormat="1" ht="18.75" customHeight="1" hidden="1">
      <c r="A428" s="51"/>
      <c r="B428" s="52" t="s">
        <v>219</v>
      </c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>
        <v>0</v>
      </c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6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47">
        <f t="shared" si="88"/>
        <v>0</v>
      </c>
      <c r="AO428" s="49" t="e">
        <f t="shared" si="81"/>
        <v>#DIV/0!</v>
      </c>
      <c r="AP428" s="47"/>
      <c r="AQ428" s="25">
        <f t="shared" si="89"/>
        <v>0</v>
      </c>
      <c r="AR428" s="23">
        <f t="shared" si="86"/>
        <v>0</v>
      </c>
      <c r="AT428" s="23">
        <f t="shared" si="90"/>
        <v>0</v>
      </c>
    </row>
    <row r="429" spans="1:46" s="9" customFormat="1" ht="18.75" customHeight="1" hidden="1">
      <c r="A429" s="51"/>
      <c r="B429" s="52" t="s">
        <v>220</v>
      </c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>
        <v>0</v>
      </c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6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47">
        <f t="shared" si="88"/>
        <v>0</v>
      </c>
      <c r="AO429" s="49" t="e">
        <f t="shared" si="81"/>
        <v>#DIV/0!</v>
      </c>
      <c r="AP429" s="47"/>
      <c r="AQ429" s="25">
        <f t="shared" si="89"/>
        <v>0</v>
      </c>
      <c r="AR429" s="23">
        <f t="shared" si="86"/>
        <v>0</v>
      </c>
      <c r="AT429" s="23">
        <f t="shared" si="90"/>
        <v>0</v>
      </c>
    </row>
    <row r="430" spans="1:46" s="9" customFormat="1" ht="18.75" customHeight="1" hidden="1">
      <c r="A430" s="51"/>
      <c r="B430" s="52" t="s">
        <v>184</v>
      </c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>
        <v>0</v>
      </c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6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47">
        <f t="shared" si="88"/>
        <v>0</v>
      </c>
      <c r="AO430" s="49" t="e">
        <f t="shared" si="81"/>
        <v>#DIV/0!</v>
      </c>
      <c r="AP430" s="47"/>
      <c r="AQ430" s="25">
        <f t="shared" si="89"/>
        <v>0</v>
      </c>
      <c r="AR430" s="23">
        <f t="shared" si="86"/>
        <v>0</v>
      </c>
      <c r="AT430" s="23">
        <f t="shared" si="90"/>
        <v>0</v>
      </c>
    </row>
    <row r="431" spans="1:46" s="9" customFormat="1" ht="18.75" customHeight="1" hidden="1">
      <c r="A431" s="51"/>
      <c r="B431" s="52" t="s">
        <v>221</v>
      </c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>
        <v>0</v>
      </c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6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47">
        <f t="shared" si="88"/>
        <v>0</v>
      </c>
      <c r="AO431" s="49" t="e">
        <f t="shared" si="81"/>
        <v>#DIV/0!</v>
      </c>
      <c r="AP431" s="47"/>
      <c r="AQ431" s="25">
        <f t="shared" si="89"/>
        <v>0</v>
      </c>
      <c r="AR431" s="23">
        <f t="shared" si="86"/>
        <v>0</v>
      </c>
      <c r="AT431" s="23">
        <f t="shared" si="90"/>
        <v>0</v>
      </c>
    </row>
    <row r="432" spans="1:46" s="9" customFormat="1" ht="18.75" customHeight="1" hidden="1">
      <c r="A432" s="51"/>
      <c r="B432" s="52" t="s">
        <v>222</v>
      </c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>
        <v>0</v>
      </c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6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47">
        <f t="shared" si="88"/>
        <v>0</v>
      </c>
      <c r="AO432" s="49" t="e">
        <f t="shared" si="81"/>
        <v>#DIV/0!</v>
      </c>
      <c r="AP432" s="47"/>
      <c r="AQ432" s="25">
        <f t="shared" si="89"/>
        <v>0</v>
      </c>
      <c r="AR432" s="23">
        <f t="shared" si="86"/>
        <v>0</v>
      </c>
      <c r="AT432" s="23">
        <f t="shared" si="90"/>
        <v>0</v>
      </c>
    </row>
    <row r="433" spans="1:46" s="9" customFormat="1" ht="18.75" customHeight="1" hidden="1">
      <c r="A433" s="51"/>
      <c r="B433" s="52" t="s">
        <v>270</v>
      </c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>
        <v>0</v>
      </c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6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47">
        <f t="shared" si="88"/>
        <v>0</v>
      </c>
      <c r="AO433" s="49" t="e">
        <f t="shared" si="81"/>
        <v>#DIV/0!</v>
      </c>
      <c r="AP433" s="47"/>
      <c r="AQ433" s="25">
        <f t="shared" si="89"/>
        <v>0</v>
      </c>
      <c r="AR433" s="23">
        <f t="shared" si="86"/>
        <v>0</v>
      </c>
      <c r="AT433" s="23">
        <f t="shared" si="90"/>
        <v>0</v>
      </c>
    </row>
    <row r="434" spans="1:46" s="9" customFormat="1" ht="18.75" customHeight="1" hidden="1">
      <c r="A434" s="51"/>
      <c r="B434" s="52" t="s">
        <v>319</v>
      </c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>
        <v>0</v>
      </c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6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47">
        <f t="shared" si="88"/>
        <v>0</v>
      </c>
      <c r="AO434" s="49" t="e">
        <f t="shared" si="81"/>
        <v>#DIV/0!</v>
      </c>
      <c r="AP434" s="47"/>
      <c r="AQ434" s="25">
        <f t="shared" si="89"/>
        <v>0</v>
      </c>
      <c r="AR434" s="23">
        <f t="shared" si="86"/>
        <v>0</v>
      </c>
      <c r="AT434" s="23">
        <f t="shared" si="90"/>
        <v>0</v>
      </c>
    </row>
    <row r="435" spans="1:46" s="9" customFormat="1" ht="18.75" customHeight="1" hidden="1">
      <c r="A435" s="51"/>
      <c r="B435" s="52" t="s">
        <v>320</v>
      </c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>
        <v>0</v>
      </c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6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47">
        <f t="shared" si="88"/>
        <v>0</v>
      </c>
      <c r="AO435" s="49" t="e">
        <f aca="true" t="shared" si="91" ref="AO435:AO474">AN435/M435*100</f>
        <v>#DIV/0!</v>
      </c>
      <c r="AP435" s="47"/>
      <c r="AQ435" s="25">
        <f t="shared" si="89"/>
        <v>0</v>
      </c>
      <c r="AR435" s="23">
        <f t="shared" si="86"/>
        <v>0</v>
      </c>
      <c r="AT435" s="23">
        <f t="shared" si="90"/>
        <v>0</v>
      </c>
    </row>
    <row r="436" spans="1:46" s="9" customFormat="1" ht="18.75" customHeight="1" hidden="1">
      <c r="A436" s="51"/>
      <c r="B436" s="52" t="s">
        <v>258</v>
      </c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>
        <v>0</v>
      </c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6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47">
        <f t="shared" si="88"/>
        <v>0</v>
      </c>
      <c r="AO436" s="49" t="e">
        <f t="shared" si="91"/>
        <v>#DIV/0!</v>
      </c>
      <c r="AP436" s="47"/>
      <c r="AQ436" s="25">
        <f t="shared" si="89"/>
        <v>0</v>
      </c>
      <c r="AR436" s="23">
        <f t="shared" si="86"/>
        <v>0</v>
      </c>
      <c r="AT436" s="23">
        <f t="shared" si="90"/>
        <v>0</v>
      </c>
    </row>
    <row r="437" spans="1:46" s="9" customFormat="1" ht="18.75" customHeight="1" hidden="1">
      <c r="A437" s="51"/>
      <c r="B437" s="52" t="s">
        <v>321</v>
      </c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>
        <v>0</v>
      </c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6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47">
        <f t="shared" si="88"/>
        <v>0</v>
      </c>
      <c r="AO437" s="49" t="e">
        <f t="shared" si="91"/>
        <v>#DIV/0!</v>
      </c>
      <c r="AP437" s="47"/>
      <c r="AQ437" s="25">
        <f t="shared" si="89"/>
        <v>0</v>
      </c>
      <c r="AR437" s="23">
        <f t="shared" si="86"/>
        <v>0</v>
      </c>
      <c r="AT437" s="23">
        <f t="shared" si="90"/>
        <v>0</v>
      </c>
    </row>
    <row r="438" spans="1:46" s="9" customFormat="1" ht="18.75" customHeight="1" hidden="1">
      <c r="A438" s="51"/>
      <c r="B438" s="52" t="s">
        <v>322</v>
      </c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>
        <v>0</v>
      </c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6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47">
        <f t="shared" si="88"/>
        <v>0</v>
      </c>
      <c r="AO438" s="49" t="e">
        <f t="shared" si="91"/>
        <v>#DIV/0!</v>
      </c>
      <c r="AP438" s="47"/>
      <c r="AQ438" s="25">
        <f t="shared" si="89"/>
        <v>0</v>
      </c>
      <c r="AR438" s="23">
        <f t="shared" si="86"/>
        <v>0</v>
      </c>
      <c r="AT438" s="23">
        <f t="shared" si="90"/>
        <v>0</v>
      </c>
    </row>
    <row r="439" spans="1:46" s="9" customFormat="1" ht="18.75" customHeight="1" hidden="1">
      <c r="A439" s="51"/>
      <c r="B439" s="52" t="s">
        <v>323</v>
      </c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>
        <v>0</v>
      </c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6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47">
        <f t="shared" si="88"/>
        <v>0</v>
      </c>
      <c r="AO439" s="49" t="e">
        <f t="shared" si="91"/>
        <v>#DIV/0!</v>
      </c>
      <c r="AP439" s="47"/>
      <c r="AQ439" s="25">
        <f t="shared" si="89"/>
        <v>0</v>
      </c>
      <c r="AR439" s="23">
        <f t="shared" si="86"/>
        <v>0</v>
      </c>
      <c r="AT439" s="23">
        <f t="shared" si="90"/>
        <v>0</v>
      </c>
    </row>
    <row r="440" spans="1:46" s="9" customFormat="1" ht="18.75" customHeight="1" hidden="1">
      <c r="A440" s="51"/>
      <c r="B440" s="52" t="s">
        <v>324</v>
      </c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>
        <v>0</v>
      </c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6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47">
        <f t="shared" si="88"/>
        <v>0</v>
      </c>
      <c r="AO440" s="49" t="e">
        <f t="shared" si="91"/>
        <v>#DIV/0!</v>
      </c>
      <c r="AP440" s="47"/>
      <c r="AQ440" s="25">
        <f t="shared" si="89"/>
        <v>0</v>
      </c>
      <c r="AR440" s="23">
        <f t="shared" si="86"/>
        <v>0</v>
      </c>
      <c r="AT440" s="23">
        <f t="shared" si="90"/>
        <v>0</v>
      </c>
    </row>
    <row r="441" spans="1:46" s="9" customFormat="1" ht="18.75" customHeight="1" hidden="1">
      <c r="A441" s="51"/>
      <c r="B441" s="52" t="s">
        <v>260</v>
      </c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>
        <v>0</v>
      </c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6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47">
        <f t="shared" si="88"/>
        <v>0</v>
      </c>
      <c r="AO441" s="49" t="e">
        <f t="shared" si="91"/>
        <v>#DIV/0!</v>
      </c>
      <c r="AP441" s="51"/>
      <c r="AQ441" s="25">
        <f t="shared" si="89"/>
        <v>0</v>
      </c>
      <c r="AR441" s="23">
        <f t="shared" si="86"/>
        <v>0</v>
      </c>
      <c r="AT441" s="23">
        <f t="shared" si="90"/>
        <v>0</v>
      </c>
    </row>
    <row r="442" spans="1:46" s="9" customFormat="1" ht="18.75" customHeight="1" hidden="1">
      <c r="A442" s="51"/>
      <c r="B442" s="52" t="s">
        <v>325</v>
      </c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>
        <v>0</v>
      </c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6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47">
        <f t="shared" si="88"/>
        <v>0</v>
      </c>
      <c r="AO442" s="49" t="e">
        <f t="shared" si="91"/>
        <v>#DIV/0!</v>
      </c>
      <c r="AP442" s="51"/>
      <c r="AQ442" s="25">
        <f t="shared" si="89"/>
        <v>0</v>
      </c>
      <c r="AR442" s="23">
        <f t="shared" si="86"/>
        <v>0</v>
      </c>
      <c r="AT442" s="23">
        <f t="shared" si="90"/>
        <v>0</v>
      </c>
    </row>
    <row r="443" spans="1:46" s="9" customFormat="1" ht="18.75" customHeight="1" hidden="1">
      <c r="A443" s="51"/>
      <c r="B443" s="52" t="s">
        <v>326</v>
      </c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>
        <v>0</v>
      </c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6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47">
        <f t="shared" si="88"/>
        <v>0</v>
      </c>
      <c r="AO443" s="49" t="e">
        <f t="shared" si="91"/>
        <v>#DIV/0!</v>
      </c>
      <c r="AP443" s="51"/>
      <c r="AQ443" s="25">
        <f t="shared" si="89"/>
        <v>0</v>
      </c>
      <c r="AR443" s="23">
        <f t="shared" si="86"/>
        <v>0</v>
      </c>
      <c r="AT443" s="23">
        <f t="shared" si="90"/>
        <v>0</v>
      </c>
    </row>
    <row r="444" spans="1:46" s="9" customFormat="1" ht="18.75" customHeight="1" hidden="1">
      <c r="A444" s="51"/>
      <c r="B444" s="52" t="s">
        <v>327</v>
      </c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>
        <v>0</v>
      </c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6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47">
        <f t="shared" si="88"/>
        <v>0</v>
      </c>
      <c r="AO444" s="49" t="e">
        <f t="shared" si="91"/>
        <v>#DIV/0!</v>
      </c>
      <c r="AP444" s="51"/>
      <c r="AQ444" s="25">
        <f t="shared" si="89"/>
        <v>0</v>
      </c>
      <c r="AR444" s="23">
        <f t="shared" si="86"/>
        <v>0</v>
      </c>
      <c r="AT444" s="23">
        <f t="shared" si="90"/>
        <v>0</v>
      </c>
    </row>
    <row r="445" spans="1:46" s="18" customFormat="1" ht="18.75" customHeight="1" hidden="1">
      <c r="A445" s="51"/>
      <c r="B445" s="52" t="s">
        <v>328</v>
      </c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>
        <v>0</v>
      </c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6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47">
        <f t="shared" si="88"/>
        <v>0</v>
      </c>
      <c r="AO445" s="49" t="e">
        <f t="shared" si="91"/>
        <v>#DIV/0!</v>
      </c>
      <c r="AP445" s="51"/>
      <c r="AQ445" s="25">
        <f t="shared" si="89"/>
        <v>0</v>
      </c>
      <c r="AR445" s="23">
        <f t="shared" si="86"/>
        <v>0</v>
      </c>
      <c r="AT445" s="23">
        <f t="shared" si="90"/>
        <v>0</v>
      </c>
    </row>
    <row r="446" spans="1:46" s="18" customFormat="1" ht="18.75" customHeight="1" hidden="1">
      <c r="A446" s="51"/>
      <c r="B446" s="52" t="s">
        <v>329</v>
      </c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>
        <v>0</v>
      </c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6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47">
        <f t="shared" si="88"/>
        <v>0</v>
      </c>
      <c r="AO446" s="49" t="e">
        <f t="shared" si="91"/>
        <v>#DIV/0!</v>
      </c>
      <c r="AP446" s="51"/>
      <c r="AQ446" s="25">
        <f t="shared" si="89"/>
        <v>0</v>
      </c>
      <c r="AR446" s="23">
        <f t="shared" si="86"/>
        <v>0</v>
      </c>
      <c r="AT446" s="23">
        <f t="shared" si="90"/>
        <v>0</v>
      </c>
    </row>
    <row r="447" spans="1:46" s="18" customFormat="1" ht="18.75" customHeight="1" hidden="1">
      <c r="A447" s="51"/>
      <c r="B447" s="52" t="s">
        <v>330</v>
      </c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>
        <v>0</v>
      </c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6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47">
        <f t="shared" si="88"/>
        <v>0</v>
      </c>
      <c r="AO447" s="49" t="e">
        <f t="shared" si="91"/>
        <v>#DIV/0!</v>
      </c>
      <c r="AP447" s="51"/>
      <c r="AQ447" s="25">
        <f t="shared" si="89"/>
        <v>0</v>
      </c>
      <c r="AR447" s="23">
        <f t="shared" si="86"/>
        <v>0</v>
      </c>
      <c r="AT447" s="23">
        <f t="shared" si="90"/>
        <v>0</v>
      </c>
    </row>
    <row r="448" spans="1:46" s="9" customFormat="1" ht="18.75" customHeight="1" hidden="1">
      <c r="A448" s="51"/>
      <c r="B448" s="52" t="s">
        <v>331</v>
      </c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>
        <v>0</v>
      </c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6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47">
        <f t="shared" si="88"/>
        <v>0</v>
      </c>
      <c r="AO448" s="49" t="e">
        <f t="shared" si="91"/>
        <v>#DIV/0!</v>
      </c>
      <c r="AP448" s="51"/>
      <c r="AQ448" s="25">
        <f t="shared" si="89"/>
        <v>0</v>
      </c>
      <c r="AR448" s="23">
        <f t="shared" si="86"/>
        <v>0</v>
      </c>
      <c r="AT448" s="23">
        <f t="shared" si="90"/>
        <v>0</v>
      </c>
    </row>
    <row r="449" spans="1:46" s="9" customFormat="1" ht="18.75" customHeight="1" hidden="1">
      <c r="A449" s="51"/>
      <c r="B449" s="52" t="s">
        <v>332</v>
      </c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>
        <v>0</v>
      </c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6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47">
        <f t="shared" si="88"/>
        <v>0</v>
      </c>
      <c r="AO449" s="49" t="e">
        <f t="shared" si="91"/>
        <v>#DIV/0!</v>
      </c>
      <c r="AP449" s="51"/>
      <c r="AQ449" s="25">
        <f t="shared" si="89"/>
        <v>0</v>
      </c>
      <c r="AR449" s="23">
        <f t="shared" si="86"/>
        <v>0</v>
      </c>
      <c r="AT449" s="23">
        <f t="shared" si="90"/>
        <v>0</v>
      </c>
    </row>
    <row r="450" spans="1:46" s="9" customFormat="1" ht="18.75" customHeight="1" hidden="1">
      <c r="A450" s="51"/>
      <c r="B450" s="52" t="s">
        <v>333</v>
      </c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>
        <v>0</v>
      </c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6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47">
        <f t="shared" si="88"/>
        <v>0</v>
      </c>
      <c r="AO450" s="49" t="e">
        <f t="shared" si="91"/>
        <v>#DIV/0!</v>
      </c>
      <c r="AP450" s="51"/>
      <c r="AQ450" s="25">
        <f t="shared" si="89"/>
        <v>0</v>
      </c>
      <c r="AR450" s="23">
        <f t="shared" si="86"/>
        <v>0</v>
      </c>
      <c r="AT450" s="23">
        <f t="shared" si="90"/>
        <v>0</v>
      </c>
    </row>
    <row r="451" spans="1:46" s="9" customFormat="1" ht="18.75" customHeight="1" hidden="1">
      <c r="A451" s="51"/>
      <c r="B451" s="52" t="s">
        <v>334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>
        <v>0</v>
      </c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6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47">
        <f t="shared" si="88"/>
        <v>0</v>
      </c>
      <c r="AO451" s="49" t="e">
        <f t="shared" si="91"/>
        <v>#DIV/0!</v>
      </c>
      <c r="AP451" s="51"/>
      <c r="AQ451" s="25">
        <f t="shared" si="89"/>
        <v>0</v>
      </c>
      <c r="AR451" s="23">
        <f t="shared" si="86"/>
        <v>0</v>
      </c>
      <c r="AT451" s="23">
        <f t="shared" si="90"/>
        <v>0</v>
      </c>
    </row>
    <row r="452" spans="1:46" s="9" customFormat="1" ht="18.75" customHeight="1" hidden="1">
      <c r="A452" s="51"/>
      <c r="B452" s="52" t="s">
        <v>335</v>
      </c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>
        <v>0</v>
      </c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6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47">
        <f t="shared" si="88"/>
        <v>0</v>
      </c>
      <c r="AO452" s="49" t="e">
        <f t="shared" si="91"/>
        <v>#DIV/0!</v>
      </c>
      <c r="AP452" s="51"/>
      <c r="AQ452" s="25">
        <f t="shared" si="89"/>
        <v>0</v>
      </c>
      <c r="AR452" s="23">
        <f aca="true" t="shared" si="92" ref="AR452:AR513">AL452-T452</f>
        <v>0</v>
      </c>
      <c r="AT452" s="23">
        <f t="shared" si="90"/>
        <v>0</v>
      </c>
    </row>
    <row r="453" spans="1:46" s="9" customFormat="1" ht="18.75" customHeight="1" hidden="1">
      <c r="A453" s="51"/>
      <c r="B453" s="52" t="s">
        <v>336</v>
      </c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>
        <v>0</v>
      </c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6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47">
        <f aca="true" t="shared" si="93" ref="AN453:AN474">N453+AM453</f>
        <v>0</v>
      </c>
      <c r="AO453" s="49" t="e">
        <f t="shared" si="91"/>
        <v>#DIV/0!</v>
      </c>
      <c r="AP453" s="51"/>
      <c r="AQ453" s="25">
        <f t="shared" si="89"/>
        <v>0</v>
      </c>
      <c r="AR453" s="23">
        <f t="shared" si="92"/>
        <v>0</v>
      </c>
      <c r="AT453" s="23">
        <f t="shared" si="90"/>
        <v>0</v>
      </c>
    </row>
    <row r="454" spans="1:46" s="9" customFormat="1" ht="18.75" customHeight="1" hidden="1">
      <c r="A454" s="51"/>
      <c r="B454" s="52" t="s">
        <v>337</v>
      </c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>
        <v>0</v>
      </c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6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47">
        <f t="shared" si="93"/>
        <v>0</v>
      </c>
      <c r="AO454" s="49" t="e">
        <f t="shared" si="91"/>
        <v>#DIV/0!</v>
      </c>
      <c r="AP454" s="51"/>
      <c r="AQ454" s="25">
        <f t="shared" si="89"/>
        <v>0</v>
      </c>
      <c r="AR454" s="23">
        <f t="shared" si="92"/>
        <v>0</v>
      </c>
      <c r="AT454" s="23">
        <f t="shared" si="90"/>
        <v>0</v>
      </c>
    </row>
    <row r="455" spans="1:46" s="9" customFormat="1" ht="18.75" customHeight="1" hidden="1">
      <c r="A455" s="47"/>
      <c r="B455" s="48" t="s">
        <v>10</v>
      </c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>
        <v>0</v>
      </c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56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47">
        <f t="shared" si="93"/>
        <v>0</v>
      </c>
      <c r="AO455" s="49" t="e">
        <f t="shared" si="91"/>
        <v>#DIV/0!</v>
      </c>
      <c r="AP455" s="51"/>
      <c r="AQ455" s="25">
        <f t="shared" si="89"/>
        <v>0</v>
      </c>
      <c r="AR455" s="23">
        <f t="shared" si="92"/>
        <v>0</v>
      </c>
      <c r="AT455" s="23">
        <f t="shared" si="90"/>
        <v>0</v>
      </c>
    </row>
    <row r="456" spans="1:46" s="9" customFormat="1" ht="18.75" customHeight="1" hidden="1">
      <c r="A456" s="51"/>
      <c r="B456" s="64" t="s">
        <v>338</v>
      </c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>
        <v>0</v>
      </c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6"/>
      <c r="AD456" s="50"/>
      <c r="AE456" s="56"/>
      <c r="AF456" s="50"/>
      <c r="AG456" s="50"/>
      <c r="AH456" s="50"/>
      <c r="AI456" s="50"/>
      <c r="AJ456" s="50"/>
      <c r="AK456" s="50"/>
      <c r="AL456" s="50"/>
      <c r="AM456" s="50"/>
      <c r="AN456" s="47">
        <f t="shared" si="93"/>
        <v>0</v>
      </c>
      <c r="AO456" s="49" t="e">
        <f t="shared" si="91"/>
        <v>#DIV/0!</v>
      </c>
      <c r="AP456" s="51"/>
      <c r="AQ456" s="25">
        <f t="shared" si="89"/>
        <v>0</v>
      </c>
      <c r="AR456" s="23">
        <f t="shared" si="92"/>
        <v>0</v>
      </c>
      <c r="AT456" s="23">
        <f t="shared" si="90"/>
        <v>0</v>
      </c>
    </row>
    <row r="457" spans="1:46" s="9" customFormat="1" ht="18.75" customHeight="1" hidden="1">
      <c r="A457" s="51"/>
      <c r="B457" s="64" t="s">
        <v>339</v>
      </c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>
        <v>0</v>
      </c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6"/>
      <c r="AD457" s="50"/>
      <c r="AE457" s="56"/>
      <c r="AF457" s="50"/>
      <c r="AG457" s="50"/>
      <c r="AH457" s="50"/>
      <c r="AI457" s="50"/>
      <c r="AJ457" s="50"/>
      <c r="AK457" s="50"/>
      <c r="AL457" s="50"/>
      <c r="AM457" s="50"/>
      <c r="AN457" s="47">
        <f t="shared" si="93"/>
        <v>0</v>
      </c>
      <c r="AO457" s="49" t="e">
        <f t="shared" si="91"/>
        <v>#DIV/0!</v>
      </c>
      <c r="AP457" s="51"/>
      <c r="AQ457" s="25">
        <f aca="true" t="shared" si="94" ref="AQ457:AQ475">X457-AM457</f>
        <v>0</v>
      </c>
      <c r="AR457" s="23">
        <f t="shared" si="92"/>
        <v>0</v>
      </c>
      <c r="AT457" s="23">
        <f t="shared" si="90"/>
        <v>0</v>
      </c>
    </row>
    <row r="458" spans="1:46" s="9" customFormat="1" ht="18.75" customHeight="1" hidden="1">
      <c r="A458" s="51"/>
      <c r="B458" s="64" t="s">
        <v>340</v>
      </c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>
        <v>0</v>
      </c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6"/>
      <c r="AD458" s="50"/>
      <c r="AE458" s="56"/>
      <c r="AF458" s="50"/>
      <c r="AG458" s="50"/>
      <c r="AH458" s="50"/>
      <c r="AI458" s="50"/>
      <c r="AJ458" s="50"/>
      <c r="AK458" s="50"/>
      <c r="AL458" s="50"/>
      <c r="AM458" s="50"/>
      <c r="AN458" s="47">
        <f t="shared" si="93"/>
        <v>0</v>
      </c>
      <c r="AO458" s="49" t="e">
        <f t="shared" si="91"/>
        <v>#DIV/0!</v>
      </c>
      <c r="AP458" s="51"/>
      <c r="AQ458" s="25">
        <f t="shared" si="94"/>
        <v>0</v>
      </c>
      <c r="AR458" s="23">
        <f t="shared" si="92"/>
        <v>0</v>
      </c>
      <c r="AT458" s="23">
        <f t="shared" si="90"/>
        <v>0</v>
      </c>
    </row>
    <row r="459" spans="1:46" s="9" customFormat="1" ht="18.75" customHeight="1" hidden="1">
      <c r="A459" s="51"/>
      <c r="B459" s="64" t="s">
        <v>341</v>
      </c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>
        <v>0</v>
      </c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6"/>
      <c r="AD459" s="50"/>
      <c r="AE459" s="56"/>
      <c r="AF459" s="50"/>
      <c r="AG459" s="50"/>
      <c r="AH459" s="50"/>
      <c r="AI459" s="50"/>
      <c r="AJ459" s="50"/>
      <c r="AK459" s="50"/>
      <c r="AL459" s="50"/>
      <c r="AM459" s="50"/>
      <c r="AN459" s="47">
        <f t="shared" si="93"/>
        <v>0</v>
      </c>
      <c r="AO459" s="49" t="e">
        <f t="shared" si="91"/>
        <v>#DIV/0!</v>
      </c>
      <c r="AP459" s="47"/>
      <c r="AQ459" s="25">
        <f t="shared" si="94"/>
        <v>0</v>
      </c>
      <c r="AR459" s="23">
        <f t="shared" si="92"/>
        <v>0</v>
      </c>
      <c r="AT459" s="23">
        <f t="shared" si="90"/>
        <v>0</v>
      </c>
    </row>
    <row r="460" spans="1:46" s="9" customFormat="1" ht="18.75" customHeight="1" hidden="1">
      <c r="A460" s="51"/>
      <c r="B460" s="64" t="s">
        <v>342</v>
      </c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>
        <v>0</v>
      </c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6"/>
      <c r="AD460" s="50"/>
      <c r="AE460" s="56"/>
      <c r="AF460" s="50"/>
      <c r="AG460" s="50"/>
      <c r="AH460" s="50"/>
      <c r="AI460" s="50"/>
      <c r="AJ460" s="50"/>
      <c r="AK460" s="50"/>
      <c r="AL460" s="50"/>
      <c r="AM460" s="50"/>
      <c r="AN460" s="47">
        <f t="shared" si="93"/>
        <v>0</v>
      </c>
      <c r="AO460" s="49" t="e">
        <f t="shared" si="91"/>
        <v>#DIV/0!</v>
      </c>
      <c r="AP460" s="51"/>
      <c r="AQ460" s="25">
        <f t="shared" si="94"/>
        <v>0</v>
      </c>
      <c r="AR460" s="23">
        <f t="shared" si="92"/>
        <v>0</v>
      </c>
      <c r="AT460" s="23">
        <f t="shared" si="90"/>
        <v>0</v>
      </c>
    </row>
    <row r="461" spans="1:46" s="9" customFormat="1" ht="18.75" customHeight="1" hidden="1">
      <c r="A461" s="51"/>
      <c r="B461" s="64" t="s">
        <v>343</v>
      </c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>
        <v>0</v>
      </c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6"/>
      <c r="AD461" s="50"/>
      <c r="AE461" s="56"/>
      <c r="AF461" s="50"/>
      <c r="AG461" s="50"/>
      <c r="AH461" s="50"/>
      <c r="AI461" s="50"/>
      <c r="AJ461" s="50"/>
      <c r="AK461" s="50"/>
      <c r="AL461" s="50"/>
      <c r="AM461" s="50"/>
      <c r="AN461" s="47">
        <f t="shared" si="93"/>
        <v>0</v>
      </c>
      <c r="AO461" s="49" t="e">
        <f t="shared" si="91"/>
        <v>#DIV/0!</v>
      </c>
      <c r="AP461" s="51"/>
      <c r="AQ461" s="25">
        <f t="shared" si="94"/>
        <v>0</v>
      </c>
      <c r="AR461" s="23">
        <f t="shared" si="92"/>
        <v>0</v>
      </c>
      <c r="AT461" s="23">
        <f t="shared" si="90"/>
        <v>0</v>
      </c>
    </row>
    <row r="462" spans="1:46" s="9" customFormat="1" ht="18.75" customHeight="1" hidden="1">
      <c r="A462" s="51"/>
      <c r="B462" s="64" t="s">
        <v>344</v>
      </c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>
        <v>0</v>
      </c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6"/>
      <c r="AD462" s="50"/>
      <c r="AE462" s="56"/>
      <c r="AF462" s="50"/>
      <c r="AG462" s="50"/>
      <c r="AH462" s="50"/>
      <c r="AI462" s="50"/>
      <c r="AJ462" s="50"/>
      <c r="AK462" s="50"/>
      <c r="AL462" s="50"/>
      <c r="AM462" s="50"/>
      <c r="AN462" s="47">
        <f t="shared" si="93"/>
        <v>0</v>
      </c>
      <c r="AO462" s="49" t="e">
        <f t="shared" si="91"/>
        <v>#DIV/0!</v>
      </c>
      <c r="AP462" s="51"/>
      <c r="AQ462" s="25">
        <f t="shared" si="94"/>
        <v>0</v>
      </c>
      <c r="AR462" s="23">
        <f t="shared" si="92"/>
        <v>0</v>
      </c>
      <c r="AT462" s="23">
        <f t="shared" si="90"/>
        <v>0</v>
      </c>
    </row>
    <row r="463" spans="1:46" s="9" customFormat="1" ht="18.75" customHeight="1" hidden="1">
      <c r="A463" s="51"/>
      <c r="B463" s="64" t="s">
        <v>345</v>
      </c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>
        <v>0</v>
      </c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6"/>
      <c r="AD463" s="50"/>
      <c r="AE463" s="56"/>
      <c r="AF463" s="50"/>
      <c r="AG463" s="50"/>
      <c r="AH463" s="50"/>
      <c r="AI463" s="50"/>
      <c r="AJ463" s="50"/>
      <c r="AK463" s="50"/>
      <c r="AL463" s="50"/>
      <c r="AM463" s="50"/>
      <c r="AN463" s="47">
        <f t="shared" si="93"/>
        <v>0</v>
      </c>
      <c r="AO463" s="49" t="e">
        <f t="shared" si="91"/>
        <v>#DIV/0!</v>
      </c>
      <c r="AP463" s="51"/>
      <c r="AQ463" s="25">
        <f t="shared" si="94"/>
        <v>0</v>
      </c>
      <c r="AR463" s="23">
        <f t="shared" si="92"/>
        <v>0</v>
      </c>
      <c r="AT463" s="23">
        <f t="shared" si="90"/>
        <v>0</v>
      </c>
    </row>
    <row r="464" spans="1:46" s="9" customFormat="1" ht="18.75" customHeight="1" hidden="1">
      <c r="A464" s="51"/>
      <c r="B464" s="64" t="s">
        <v>346</v>
      </c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>
        <v>0</v>
      </c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6"/>
      <c r="AD464" s="50"/>
      <c r="AE464" s="56"/>
      <c r="AF464" s="50"/>
      <c r="AG464" s="50"/>
      <c r="AH464" s="50"/>
      <c r="AI464" s="50"/>
      <c r="AJ464" s="50"/>
      <c r="AK464" s="50"/>
      <c r="AL464" s="50"/>
      <c r="AM464" s="50"/>
      <c r="AN464" s="47">
        <f t="shared" si="93"/>
        <v>0</v>
      </c>
      <c r="AO464" s="49" t="e">
        <f t="shared" si="91"/>
        <v>#DIV/0!</v>
      </c>
      <c r="AP464" s="47"/>
      <c r="AQ464" s="25">
        <f t="shared" si="94"/>
        <v>0</v>
      </c>
      <c r="AR464" s="23">
        <f t="shared" si="92"/>
        <v>0</v>
      </c>
      <c r="AT464" s="23">
        <f t="shared" si="90"/>
        <v>0</v>
      </c>
    </row>
    <row r="465" spans="1:46" s="9" customFormat="1" ht="18.75" customHeight="1" hidden="1">
      <c r="A465" s="51"/>
      <c r="B465" s="64" t="s">
        <v>347</v>
      </c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>
        <v>0</v>
      </c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6"/>
      <c r="AD465" s="50"/>
      <c r="AE465" s="56"/>
      <c r="AF465" s="50"/>
      <c r="AG465" s="50"/>
      <c r="AH465" s="50"/>
      <c r="AI465" s="50"/>
      <c r="AJ465" s="50"/>
      <c r="AK465" s="50"/>
      <c r="AL465" s="50"/>
      <c r="AM465" s="50"/>
      <c r="AN465" s="47">
        <f t="shared" si="93"/>
        <v>0</v>
      </c>
      <c r="AO465" s="49" t="e">
        <f t="shared" si="91"/>
        <v>#DIV/0!</v>
      </c>
      <c r="AP465" s="51"/>
      <c r="AQ465" s="25">
        <f t="shared" si="94"/>
        <v>0</v>
      </c>
      <c r="AR465" s="23">
        <f t="shared" si="92"/>
        <v>0</v>
      </c>
      <c r="AT465" s="23">
        <f aca="true" t="shared" si="95" ref="AT465:AT528">P465-T465-X465</f>
        <v>0</v>
      </c>
    </row>
    <row r="466" spans="1:46" s="9" customFormat="1" ht="18.75" customHeight="1" hidden="1">
      <c r="A466" s="51"/>
      <c r="B466" s="64" t="s">
        <v>348</v>
      </c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>
        <v>0</v>
      </c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6"/>
      <c r="AD466" s="50"/>
      <c r="AE466" s="56"/>
      <c r="AF466" s="50"/>
      <c r="AG466" s="50"/>
      <c r="AH466" s="50"/>
      <c r="AI466" s="50"/>
      <c r="AJ466" s="50"/>
      <c r="AK466" s="50"/>
      <c r="AL466" s="50"/>
      <c r="AM466" s="50"/>
      <c r="AN466" s="47">
        <f t="shared" si="93"/>
        <v>0</v>
      </c>
      <c r="AO466" s="49" t="e">
        <f t="shared" si="91"/>
        <v>#DIV/0!</v>
      </c>
      <c r="AP466" s="51"/>
      <c r="AQ466" s="25">
        <f t="shared" si="94"/>
        <v>0</v>
      </c>
      <c r="AR466" s="23">
        <f t="shared" si="92"/>
        <v>0</v>
      </c>
      <c r="AT466" s="23">
        <f t="shared" si="95"/>
        <v>0</v>
      </c>
    </row>
    <row r="467" spans="1:46" s="9" customFormat="1" ht="18.75" customHeight="1" hidden="1">
      <c r="A467" s="51"/>
      <c r="B467" s="64" t="s">
        <v>349</v>
      </c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>
        <v>0</v>
      </c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6"/>
      <c r="AD467" s="50"/>
      <c r="AE467" s="56"/>
      <c r="AF467" s="50"/>
      <c r="AG467" s="50"/>
      <c r="AH467" s="50"/>
      <c r="AI467" s="50"/>
      <c r="AJ467" s="50"/>
      <c r="AK467" s="50"/>
      <c r="AL467" s="50"/>
      <c r="AM467" s="50"/>
      <c r="AN467" s="47">
        <f t="shared" si="93"/>
        <v>0</v>
      </c>
      <c r="AO467" s="49" t="e">
        <f t="shared" si="91"/>
        <v>#DIV/0!</v>
      </c>
      <c r="AP467" s="47"/>
      <c r="AQ467" s="25">
        <f t="shared" si="94"/>
        <v>0</v>
      </c>
      <c r="AR467" s="23">
        <f t="shared" si="92"/>
        <v>0</v>
      </c>
      <c r="AT467" s="23">
        <f t="shared" si="95"/>
        <v>0</v>
      </c>
    </row>
    <row r="468" spans="1:46" s="9" customFormat="1" ht="18.75" customHeight="1" hidden="1">
      <c r="A468" s="51"/>
      <c r="B468" s="64" t="s">
        <v>350</v>
      </c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>
        <v>0</v>
      </c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6"/>
      <c r="AD468" s="50"/>
      <c r="AE468" s="56"/>
      <c r="AF468" s="50"/>
      <c r="AG468" s="50"/>
      <c r="AH468" s="50"/>
      <c r="AI468" s="50"/>
      <c r="AJ468" s="50"/>
      <c r="AK468" s="50"/>
      <c r="AL468" s="50"/>
      <c r="AM468" s="50"/>
      <c r="AN468" s="47">
        <f t="shared" si="93"/>
        <v>0</v>
      </c>
      <c r="AO468" s="49" t="e">
        <f t="shared" si="91"/>
        <v>#DIV/0!</v>
      </c>
      <c r="AP468" s="51"/>
      <c r="AQ468" s="25">
        <f t="shared" si="94"/>
        <v>0</v>
      </c>
      <c r="AR468" s="23">
        <f t="shared" si="92"/>
        <v>0</v>
      </c>
      <c r="AT468" s="23">
        <f t="shared" si="95"/>
        <v>0</v>
      </c>
    </row>
    <row r="469" spans="1:46" s="9" customFormat="1" ht="18.75" customHeight="1" hidden="1">
      <c r="A469" s="51"/>
      <c r="B469" s="64" t="s">
        <v>351</v>
      </c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>
        <v>0</v>
      </c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6"/>
      <c r="AD469" s="50"/>
      <c r="AE469" s="56"/>
      <c r="AF469" s="50"/>
      <c r="AG469" s="50"/>
      <c r="AH469" s="50"/>
      <c r="AI469" s="50"/>
      <c r="AJ469" s="50"/>
      <c r="AK469" s="50"/>
      <c r="AL469" s="50"/>
      <c r="AM469" s="50"/>
      <c r="AN469" s="47">
        <f t="shared" si="93"/>
        <v>0</v>
      </c>
      <c r="AO469" s="49" t="e">
        <f t="shared" si="91"/>
        <v>#DIV/0!</v>
      </c>
      <c r="AP469" s="51"/>
      <c r="AQ469" s="25">
        <f t="shared" si="94"/>
        <v>0</v>
      </c>
      <c r="AR469" s="23">
        <f t="shared" si="92"/>
        <v>0</v>
      </c>
      <c r="AT469" s="23">
        <f t="shared" si="95"/>
        <v>0</v>
      </c>
    </row>
    <row r="470" spans="1:46" s="9" customFormat="1" ht="18.75" customHeight="1" hidden="1">
      <c r="A470" s="51"/>
      <c r="B470" s="64" t="s">
        <v>352</v>
      </c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>
        <v>0</v>
      </c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6"/>
      <c r="AD470" s="50"/>
      <c r="AE470" s="56"/>
      <c r="AF470" s="50"/>
      <c r="AG470" s="50"/>
      <c r="AH470" s="50"/>
      <c r="AI470" s="50"/>
      <c r="AJ470" s="50"/>
      <c r="AK470" s="50"/>
      <c r="AL470" s="50"/>
      <c r="AM470" s="50"/>
      <c r="AN470" s="47">
        <f t="shared" si="93"/>
        <v>0</v>
      </c>
      <c r="AO470" s="49" t="e">
        <f t="shared" si="91"/>
        <v>#DIV/0!</v>
      </c>
      <c r="AP470" s="47"/>
      <c r="AQ470" s="25">
        <f t="shared" si="94"/>
        <v>0</v>
      </c>
      <c r="AR470" s="23">
        <f t="shared" si="92"/>
        <v>0</v>
      </c>
      <c r="AT470" s="23">
        <f t="shared" si="95"/>
        <v>0</v>
      </c>
    </row>
    <row r="471" spans="1:46" s="9" customFormat="1" ht="18.75" customHeight="1" hidden="1">
      <c r="A471" s="51"/>
      <c r="B471" s="64" t="s">
        <v>353</v>
      </c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>
        <v>0</v>
      </c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6"/>
      <c r="AD471" s="50"/>
      <c r="AE471" s="56"/>
      <c r="AF471" s="50"/>
      <c r="AG471" s="50"/>
      <c r="AH471" s="50"/>
      <c r="AI471" s="50"/>
      <c r="AJ471" s="50"/>
      <c r="AK471" s="50"/>
      <c r="AL471" s="50"/>
      <c r="AM471" s="50"/>
      <c r="AN471" s="47">
        <f t="shared" si="93"/>
        <v>0</v>
      </c>
      <c r="AO471" s="49" t="e">
        <f t="shared" si="91"/>
        <v>#DIV/0!</v>
      </c>
      <c r="AP471" s="51"/>
      <c r="AQ471" s="25">
        <f t="shared" si="94"/>
        <v>0</v>
      </c>
      <c r="AR471" s="23">
        <f t="shared" si="92"/>
        <v>0</v>
      </c>
      <c r="AT471" s="23">
        <f t="shared" si="95"/>
        <v>0</v>
      </c>
    </row>
    <row r="472" spans="1:46" s="9" customFormat="1" ht="18.75" customHeight="1" hidden="1">
      <c r="A472" s="51"/>
      <c r="B472" s="64" t="s">
        <v>354</v>
      </c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>
        <v>0</v>
      </c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6"/>
      <c r="AD472" s="50"/>
      <c r="AE472" s="56"/>
      <c r="AF472" s="50"/>
      <c r="AG472" s="50"/>
      <c r="AH472" s="50"/>
      <c r="AI472" s="50"/>
      <c r="AJ472" s="50"/>
      <c r="AK472" s="50"/>
      <c r="AL472" s="50"/>
      <c r="AM472" s="50"/>
      <c r="AN472" s="47">
        <f t="shared" si="93"/>
        <v>0</v>
      </c>
      <c r="AO472" s="49" t="e">
        <f t="shared" si="91"/>
        <v>#DIV/0!</v>
      </c>
      <c r="AP472" s="51"/>
      <c r="AQ472" s="25">
        <f t="shared" si="94"/>
        <v>0</v>
      </c>
      <c r="AR472" s="23">
        <f t="shared" si="92"/>
        <v>0</v>
      </c>
      <c r="AT472" s="23">
        <f t="shared" si="95"/>
        <v>0</v>
      </c>
    </row>
    <row r="473" spans="1:46" s="9" customFormat="1" ht="18.75" customHeight="1" hidden="1">
      <c r="A473" s="51"/>
      <c r="B473" s="64" t="s">
        <v>355</v>
      </c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>
        <v>0</v>
      </c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6"/>
      <c r="AD473" s="50"/>
      <c r="AE473" s="56"/>
      <c r="AF473" s="50"/>
      <c r="AG473" s="50"/>
      <c r="AH473" s="50"/>
      <c r="AI473" s="50"/>
      <c r="AJ473" s="50"/>
      <c r="AK473" s="50"/>
      <c r="AL473" s="50"/>
      <c r="AM473" s="50"/>
      <c r="AN473" s="47">
        <f t="shared" si="93"/>
        <v>0</v>
      </c>
      <c r="AO473" s="49" t="e">
        <f t="shared" si="91"/>
        <v>#DIV/0!</v>
      </c>
      <c r="AP473" s="51"/>
      <c r="AQ473" s="25">
        <f t="shared" si="94"/>
        <v>0</v>
      </c>
      <c r="AR473" s="23">
        <f t="shared" si="92"/>
        <v>0</v>
      </c>
      <c r="AT473" s="23">
        <f t="shared" si="95"/>
        <v>0</v>
      </c>
    </row>
    <row r="474" spans="1:46" s="9" customFormat="1" ht="18.75" customHeight="1" hidden="1">
      <c r="A474" s="51"/>
      <c r="B474" s="64" t="s">
        <v>356</v>
      </c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>
        <v>0</v>
      </c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6"/>
      <c r="AD474" s="50"/>
      <c r="AE474" s="56"/>
      <c r="AF474" s="50"/>
      <c r="AG474" s="50"/>
      <c r="AH474" s="50"/>
      <c r="AI474" s="50"/>
      <c r="AJ474" s="50"/>
      <c r="AK474" s="50"/>
      <c r="AL474" s="50"/>
      <c r="AM474" s="50"/>
      <c r="AN474" s="47">
        <f t="shared" si="93"/>
        <v>0</v>
      </c>
      <c r="AO474" s="49" t="e">
        <f t="shared" si="91"/>
        <v>#DIV/0!</v>
      </c>
      <c r="AP474" s="51"/>
      <c r="AQ474" s="25">
        <f t="shared" si="94"/>
        <v>0</v>
      </c>
      <c r="AR474" s="23">
        <f t="shared" si="92"/>
        <v>0</v>
      </c>
      <c r="AT474" s="23">
        <f t="shared" si="95"/>
        <v>0</v>
      </c>
    </row>
    <row r="475" spans="1:46" s="11" customFormat="1" ht="32.25" customHeight="1">
      <c r="A475" s="42" t="s">
        <v>5</v>
      </c>
      <c r="B475" s="43" t="s">
        <v>128</v>
      </c>
      <c r="C475" s="42"/>
      <c r="D475" s="42">
        <f>D477+D536</f>
        <v>2546</v>
      </c>
      <c r="E475" s="42">
        <f aca="true" t="shared" si="96" ref="E475:AO475">E477+E536</f>
        <v>138</v>
      </c>
      <c r="F475" s="42">
        <f t="shared" si="96"/>
        <v>-519</v>
      </c>
      <c r="G475" s="42">
        <f t="shared" si="96"/>
        <v>-34</v>
      </c>
      <c r="H475" s="42">
        <f>H477+H536</f>
        <v>2027</v>
      </c>
      <c r="I475" s="42">
        <f>I477+I536</f>
        <v>104</v>
      </c>
      <c r="J475" s="42"/>
      <c r="K475" s="42">
        <f>K477+K536</f>
        <v>2288</v>
      </c>
      <c r="L475" s="42">
        <f>L477+L536</f>
        <v>0</v>
      </c>
      <c r="M475" s="42">
        <f t="shared" si="96"/>
        <v>2810</v>
      </c>
      <c r="N475" s="42">
        <f t="shared" si="96"/>
        <v>187</v>
      </c>
      <c r="O475" s="44">
        <f aca="true" t="shared" si="97" ref="O475:O489">N475/M475*100</f>
        <v>6.654804270462633</v>
      </c>
      <c r="P475" s="42">
        <f t="shared" si="96"/>
        <v>2632</v>
      </c>
      <c r="Q475" s="42">
        <f t="shared" si="96"/>
        <v>0</v>
      </c>
      <c r="R475" s="42">
        <f t="shared" si="96"/>
        <v>2632</v>
      </c>
      <c r="S475" s="42">
        <f t="shared" si="96"/>
        <v>0</v>
      </c>
      <c r="T475" s="42">
        <f t="shared" si="96"/>
        <v>2288</v>
      </c>
      <c r="U475" s="42">
        <f t="shared" si="96"/>
        <v>0</v>
      </c>
      <c r="V475" s="42">
        <f t="shared" si="96"/>
        <v>2288</v>
      </c>
      <c r="W475" s="42">
        <f t="shared" si="96"/>
        <v>0</v>
      </c>
      <c r="X475" s="42">
        <f t="shared" si="96"/>
        <v>344</v>
      </c>
      <c r="Y475" s="42">
        <f t="shared" si="96"/>
        <v>73</v>
      </c>
      <c r="Z475" s="42">
        <f t="shared" si="96"/>
        <v>18</v>
      </c>
      <c r="AA475" s="42">
        <f t="shared" si="96"/>
        <v>17</v>
      </c>
      <c r="AB475" s="42">
        <f t="shared" si="96"/>
        <v>38</v>
      </c>
      <c r="AC475" s="42">
        <f t="shared" si="96"/>
        <v>99</v>
      </c>
      <c r="AD475" s="42">
        <f t="shared" si="96"/>
        <v>29</v>
      </c>
      <c r="AE475" s="42">
        <f t="shared" si="96"/>
        <v>26</v>
      </c>
      <c r="AF475" s="42">
        <f t="shared" si="96"/>
        <v>44</v>
      </c>
      <c r="AG475" s="42">
        <f t="shared" si="96"/>
        <v>42</v>
      </c>
      <c r="AH475" s="42">
        <f t="shared" si="96"/>
        <v>13</v>
      </c>
      <c r="AI475" s="42">
        <f t="shared" si="96"/>
        <v>20</v>
      </c>
      <c r="AJ475" s="42">
        <f t="shared" si="96"/>
        <v>9</v>
      </c>
      <c r="AK475" s="42">
        <f t="shared" si="96"/>
        <v>133</v>
      </c>
      <c r="AL475" s="42">
        <f t="shared" si="96"/>
        <v>2514.991851917497</v>
      </c>
      <c r="AM475" s="42">
        <f t="shared" si="96"/>
        <v>117.00814808250328</v>
      </c>
      <c r="AN475" s="42">
        <f t="shared" si="96"/>
        <v>304.00814808250334</v>
      </c>
      <c r="AO475" s="42">
        <f t="shared" si="96"/>
        <v>47.01147470202412</v>
      </c>
      <c r="AP475" s="42"/>
      <c r="AQ475" s="25">
        <f t="shared" si="94"/>
        <v>226.99185191749672</v>
      </c>
      <c r="AR475" s="23">
        <f t="shared" si="92"/>
        <v>226.99185191749712</v>
      </c>
      <c r="AT475" s="23">
        <f t="shared" si="95"/>
        <v>0</v>
      </c>
    </row>
    <row r="476" spans="1:46" s="29" customFormat="1" ht="32.25" customHeight="1">
      <c r="A476" s="47" t="s">
        <v>3</v>
      </c>
      <c r="B476" s="48" t="s">
        <v>569</v>
      </c>
      <c r="C476" s="47"/>
      <c r="D476" s="47">
        <f aca="true" t="shared" si="98" ref="D476:I476">D477+D536</f>
        <v>2546</v>
      </c>
      <c r="E476" s="47">
        <f t="shared" si="98"/>
        <v>138</v>
      </c>
      <c r="F476" s="47">
        <f t="shared" si="98"/>
        <v>-519</v>
      </c>
      <c r="G476" s="47">
        <f t="shared" si="98"/>
        <v>-34</v>
      </c>
      <c r="H476" s="47">
        <f t="shared" si="98"/>
        <v>2027</v>
      </c>
      <c r="I476" s="47">
        <f t="shared" si="98"/>
        <v>104</v>
      </c>
      <c r="J476" s="47"/>
      <c r="K476" s="47">
        <f>K477+K536</f>
        <v>2288</v>
      </c>
      <c r="L476" s="47">
        <f>L477+L536</f>
        <v>0</v>
      </c>
      <c r="M476" s="47">
        <f>M477+M536</f>
        <v>2810</v>
      </c>
      <c r="N476" s="47">
        <v>187</v>
      </c>
      <c r="O476" s="68">
        <f t="shared" si="97"/>
        <v>6.654804270462633</v>
      </c>
      <c r="P476" s="47">
        <f aca="true" t="shared" si="99" ref="P476:X476">P477+P536</f>
        <v>2632</v>
      </c>
      <c r="Q476" s="47">
        <f t="shared" si="99"/>
        <v>0</v>
      </c>
      <c r="R476" s="47">
        <f t="shared" si="99"/>
        <v>2632</v>
      </c>
      <c r="S476" s="47">
        <f t="shared" si="99"/>
        <v>0</v>
      </c>
      <c r="T476" s="47">
        <f t="shared" si="99"/>
        <v>2288</v>
      </c>
      <c r="U476" s="47">
        <f t="shared" si="99"/>
        <v>0</v>
      </c>
      <c r="V476" s="47">
        <f t="shared" si="99"/>
        <v>2288</v>
      </c>
      <c r="W476" s="47">
        <f t="shared" si="99"/>
        <v>0</v>
      </c>
      <c r="X476" s="47">
        <f t="shared" si="99"/>
        <v>344</v>
      </c>
      <c r="Y476" s="47">
        <f aca="true" t="shared" si="100" ref="Y476:AJ476">Y477+Y536</f>
        <v>73</v>
      </c>
      <c r="Z476" s="47">
        <f t="shared" si="100"/>
        <v>18</v>
      </c>
      <c r="AA476" s="47">
        <f t="shared" si="100"/>
        <v>17</v>
      </c>
      <c r="AB476" s="47">
        <f t="shared" si="100"/>
        <v>38</v>
      </c>
      <c r="AC476" s="47">
        <f t="shared" si="100"/>
        <v>99</v>
      </c>
      <c r="AD476" s="47">
        <f t="shared" si="100"/>
        <v>29</v>
      </c>
      <c r="AE476" s="47">
        <f t="shared" si="100"/>
        <v>26</v>
      </c>
      <c r="AF476" s="47">
        <f t="shared" si="100"/>
        <v>44</v>
      </c>
      <c r="AG476" s="47">
        <f t="shared" si="100"/>
        <v>42</v>
      </c>
      <c r="AH476" s="47">
        <f t="shared" si="100"/>
        <v>13</v>
      </c>
      <c r="AI476" s="69">
        <f t="shared" si="100"/>
        <v>20</v>
      </c>
      <c r="AJ476" s="47">
        <f t="shared" si="100"/>
        <v>9</v>
      </c>
      <c r="AK476" s="47">
        <v>133</v>
      </c>
      <c r="AL476" s="47">
        <f>AL477+AL536</f>
        <v>2514.991851917497</v>
      </c>
      <c r="AM476" s="47">
        <f>AM477+AM536</f>
        <v>117.00814808250328</v>
      </c>
      <c r="AN476" s="47">
        <f aca="true" t="shared" si="101" ref="AN476:AN507">N476+AM476</f>
        <v>304.0081480825033</v>
      </c>
      <c r="AO476" s="49">
        <f>AN476/M476*100</f>
        <v>10.818795305427162</v>
      </c>
      <c r="AP476" s="47"/>
      <c r="AQ476" s="25"/>
      <c r="AR476" s="23">
        <f t="shared" si="92"/>
        <v>226.99185191749712</v>
      </c>
      <c r="AT476" s="23">
        <f t="shared" si="95"/>
        <v>0</v>
      </c>
    </row>
    <row r="477" spans="1:46" s="28" customFormat="1" ht="18" customHeight="1">
      <c r="A477" s="51">
        <v>1</v>
      </c>
      <c r="B477" s="52" t="s">
        <v>573</v>
      </c>
      <c r="C477" s="51"/>
      <c r="D477" s="51">
        <f aca="true" t="shared" si="102" ref="D477:I477">D478+D488</f>
        <v>2511</v>
      </c>
      <c r="E477" s="53">
        <f t="shared" si="102"/>
        <v>127</v>
      </c>
      <c r="F477" s="53">
        <f t="shared" si="102"/>
        <v>-519</v>
      </c>
      <c r="G477" s="53">
        <f t="shared" si="102"/>
        <v>-34</v>
      </c>
      <c r="H477" s="51">
        <f t="shared" si="102"/>
        <v>1992</v>
      </c>
      <c r="I477" s="53">
        <f t="shared" si="102"/>
        <v>93</v>
      </c>
      <c r="J477" s="53"/>
      <c r="K477" s="51">
        <f>K478+K488</f>
        <v>2274</v>
      </c>
      <c r="L477" s="51">
        <f>L478+L488</f>
        <v>0</v>
      </c>
      <c r="M477" s="51">
        <f>M478+M488</f>
        <v>2771</v>
      </c>
      <c r="N477" s="51">
        <v>183</v>
      </c>
      <c r="O477" s="70">
        <f t="shared" si="97"/>
        <v>6.604114038253337</v>
      </c>
      <c r="P477" s="51">
        <f aca="true" t="shared" si="103" ref="P477:X477">P478+P488</f>
        <v>2595</v>
      </c>
      <c r="Q477" s="51">
        <f t="shared" si="103"/>
        <v>0</v>
      </c>
      <c r="R477" s="51">
        <f t="shared" si="103"/>
        <v>2595</v>
      </c>
      <c r="S477" s="51">
        <f t="shared" si="103"/>
        <v>0</v>
      </c>
      <c r="T477" s="51">
        <f t="shared" si="103"/>
        <v>2274</v>
      </c>
      <c r="U477" s="51">
        <f t="shared" si="103"/>
        <v>0</v>
      </c>
      <c r="V477" s="51">
        <f t="shared" si="103"/>
        <v>2274</v>
      </c>
      <c r="W477" s="51">
        <f t="shared" si="103"/>
        <v>0</v>
      </c>
      <c r="X477" s="51">
        <f t="shared" si="103"/>
        <v>321</v>
      </c>
      <c r="Y477" s="51">
        <f aca="true" t="shared" si="104" ref="Y477:AJ477">Y478+Y488</f>
        <v>72</v>
      </c>
      <c r="Z477" s="51">
        <f t="shared" si="104"/>
        <v>17</v>
      </c>
      <c r="AA477" s="51">
        <f t="shared" si="104"/>
        <v>17</v>
      </c>
      <c r="AB477" s="51">
        <f t="shared" si="104"/>
        <v>38</v>
      </c>
      <c r="AC477" s="51">
        <f t="shared" si="104"/>
        <v>96</v>
      </c>
      <c r="AD477" s="51">
        <f t="shared" si="104"/>
        <v>28</v>
      </c>
      <c r="AE477" s="51">
        <f t="shared" si="104"/>
        <v>24</v>
      </c>
      <c r="AF477" s="51">
        <f t="shared" si="104"/>
        <v>44</v>
      </c>
      <c r="AG477" s="51">
        <f t="shared" si="104"/>
        <v>42</v>
      </c>
      <c r="AH477" s="51">
        <f t="shared" si="104"/>
        <v>13</v>
      </c>
      <c r="AI477" s="51">
        <f t="shared" si="104"/>
        <v>20</v>
      </c>
      <c r="AJ477" s="51">
        <f t="shared" si="104"/>
        <v>9</v>
      </c>
      <c r="AK477" s="51">
        <v>131</v>
      </c>
      <c r="AL477" s="51">
        <f>AL478+AL488</f>
        <v>2488.2482621739073</v>
      </c>
      <c r="AM477" s="51">
        <f>AM478+AM488</f>
        <v>106.75173782609303</v>
      </c>
      <c r="AN477" s="51">
        <f>N477+AM477</f>
        <v>289.75173782609306</v>
      </c>
      <c r="AO477" s="54">
        <f aca="true" t="shared" si="105" ref="AO477:AO507">AN477/M477*100</f>
        <v>10.456576608664491</v>
      </c>
      <c r="AP477" s="51"/>
      <c r="AQ477" s="26">
        <f>X477-AM477</f>
        <v>214.24826217390697</v>
      </c>
      <c r="AR477" s="37">
        <f t="shared" si="92"/>
        <v>214.24826217390728</v>
      </c>
      <c r="AT477" s="23">
        <f t="shared" si="95"/>
        <v>0</v>
      </c>
    </row>
    <row r="478" spans="1:46" s="30" customFormat="1" ht="18.75">
      <c r="A478" s="71">
        <v>1.1</v>
      </c>
      <c r="B478" s="72" t="s">
        <v>545</v>
      </c>
      <c r="C478" s="71"/>
      <c r="D478" s="71">
        <f aca="true" t="shared" si="106" ref="D478:I478">D479+D483</f>
        <v>1075</v>
      </c>
      <c r="E478" s="73">
        <f t="shared" si="106"/>
        <v>67</v>
      </c>
      <c r="F478" s="73">
        <f t="shared" si="106"/>
        <v>-519</v>
      </c>
      <c r="G478" s="73">
        <f t="shared" si="106"/>
        <v>-34</v>
      </c>
      <c r="H478" s="71">
        <f t="shared" si="106"/>
        <v>556</v>
      </c>
      <c r="I478" s="73">
        <f t="shared" si="106"/>
        <v>33</v>
      </c>
      <c r="J478" s="73"/>
      <c r="K478" s="71">
        <f>K479+K483</f>
        <v>929</v>
      </c>
      <c r="L478" s="71">
        <f>L479+L483</f>
        <v>0</v>
      </c>
      <c r="M478" s="71">
        <f aca="true" t="shared" si="107" ref="M478:X478">M479+M483</f>
        <v>1116</v>
      </c>
      <c r="N478" s="71">
        <v>74</v>
      </c>
      <c r="O478" s="70">
        <f t="shared" si="97"/>
        <v>6.630824372759856</v>
      </c>
      <c r="P478" s="71">
        <f t="shared" si="107"/>
        <v>1049</v>
      </c>
      <c r="Q478" s="71">
        <f t="shared" si="107"/>
        <v>0</v>
      </c>
      <c r="R478" s="71">
        <f t="shared" si="107"/>
        <v>1049</v>
      </c>
      <c r="S478" s="71">
        <f t="shared" si="107"/>
        <v>0</v>
      </c>
      <c r="T478" s="71">
        <f t="shared" si="107"/>
        <v>929</v>
      </c>
      <c r="U478" s="71">
        <f t="shared" si="107"/>
        <v>0</v>
      </c>
      <c r="V478" s="71">
        <f t="shared" si="107"/>
        <v>929</v>
      </c>
      <c r="W478" s="71">
        <f t="shared" si="107"/>
        <v>0</v>
      </c>
      <c r="X478" s="71">
        <f t="shared" si="107"/>
        <v>120</v>
      </c>
      <c r="Y478" s="71">
        <f aca="true" t="shared" si="108" ref="Y478:AJ478">Y479+Y483</f>
        <v>27</v>
      </c>
      <c r="Z478" s="71">
        <f t="shared" si="108"/>
        <v>8</v>
      </c>
      <c r="AA478" s="71">
        <f t="shared" si="108"/>
        <v>7</v>
      </c>
      <c r="AB478" s="71">
        <f t="shared" si="108"/>
        <v>12</v>
      </c>
      <c r="AC478" s="71">
        <f t="shared" si="108"/>
        <v>52</v>
      </c>
      <c r="AD478" s="71">
        <f t="shared" si="108"/>
        <v>17</v>
      </c>
      <c r="AE478" s="71">
        <f t="shared" si="108"/>
        <v>13</v>
      </c>
      <c r="AF478" s="71">
        <f t="shared" si="108"/>
        <v>22</v>
      </c>
      <c r="AG478" s="71">
        <f t="shared" si="108"/>
        <v>15</v>
      </c>
      <c r="AH478" s="71">
        <f t="shared" si="108"/>
        <v>2</v>
      </c>
      <c r="AI478" s="71">
        <f t="shared" si="108"/>
        <v>9</v>
      </c>
      <c r="AJ478" s="71">
        <f t="shared" si="108"/>
        <v>4</v>
      </c>
      <c r="AK478" s="71">
        <v>62</v>
      </c>
      <c r="AL478" s="71">
        <f>AL479+AL483</f>
        <v>1019.8924133402338</v>
      </c>
      <c r="AM478" s="71">
        <f>AM479+AM483</f>
        <v>29.107586659766163</v>
      </c>
      <c r="AN478" s="51">
        <f t="shared" si="101"/>
        <v>103.10758665976616</v>
      </c>
      <c r="AO478" s="54">
        <f t="shared" si="105"/>
        <v>9.239031062703061</v>
      </c>
      <c r="AP478" s="71"/>
      <c r="AQ478" s="27">
        <f>X478-AM478</f>
        <v>90.89241334023384</v>
      </c>
      <c r="AR478" s="37">
        <f t="shared" si="92"/>
        <v>90.89241334023382</v>
      </c>
      <c r="AT478" s="23">
        <f t="shared" si="95"/>
        <v>0</v>
      </c>
    </row>
    <row r="479" spans="1:46" s="28" customFormat="1" ht="18.75">
      <c r="A479" s="51" t="s">
        <v>48</v>
      </c>
      <c r="B479" s="52" t="s">
        <v>49</v>
      </c>
      <c r="C479" s="51"/>
      <c r="D479" s="51">
        <f aca="true" t="shared" si="109" ref="D479:I479">SUM(D480:D482)</f>
        <v>846</v>
      </c>
      <c r="E479" s="53">
        <f t="shared" si="109"/>
        <v>59</v>
      </c>
      <c r="F479" s="53">
        <f t="shared" si="109"/>
        <v>-519</v>
      </c>
      <c r="G479" s="53">
        <f t="shared" si="109"/>
        <v>-34</v>
      </c>
      <c r="H479" s="51">
        <f t="shared" si="109"/>
        <v>327</v>
      </c>
      <c r="I479" s="53">
        <f t="shared" si="109"/>
        <v>25</v>
      </c>
      <c r="J479" s="53"/>
      <c r="K479" s="51">
        <f>SUM(K480:K482)</f>
        <v>732</v>
      </c>
      <c r="L479" s="51">
        <f>SUM(L480:L482)</f>
        <v>0</v>
      </c>
      <c r="M479" s="51">
        <f>SUM(M480:M482)</f>
        <v>887</v>
      </c>
      <c r="N479" s="51">
        <v>61</v>
      </c>
      <c r="O479" s="70">
        <f t="shared" si="97"/>
        <v>6.877113866967305</v>
      </c>
      <c r="P479" s="51">
        <f aca="true" t="shared" si="110" ref="P479:AM479">SUM(P480:P482)</f>
        <v>833</v>
      </c>
      <c r="Q479" s="51">
        <f t="shared" si="110"/>
        <v>0</v>
      </c>
      <c r="R479" s="51">
        <f t="shared" si="110"/>
        <v>833</v>
      </c>
      <c r="S479" s="51">
        <f t="shared" si="110"/>
        <v>0</v>
      </c>
      <c r="T479" s="51">
        <f t="shared" si="110"/>
        <v>732</v>
      </c>
      <c r="U479" s="51">
        <f t="shared" si="110"/>
        <v>0</v>
      </c>
      <c r="V479" s="51">
        <v>732</v>
      </c>
      <c r="W479" s="51">
        <f t="shared" si="110"/>
        <v>0</v>
      </c>
      <c r="X479" s="51">
        <f t="shared" si="110"/>
        <v>101</v>
      </c>
      <c r="Y479" s="51">
        <f t="shared" si="110"/>
        <v>26</v>
      </c>
      <c r="Z479" s="51">
        <f t="shared" si="110"/>
        <v>8</v>
      </c>
      <c r="AA479" s="51">
        <f t="shared" si="110"/>
        <v>7</v>
      </c>
      <c r="AB479" s="51">
        <f t="shared" si="110"/>
        <v>11</v>
      </c>
      <c r="AC479" s="51">
        <f t="shared" si="110"/>
        <v>52</v>
      </c>
      <c r="AD479" s="51">
        <f t="shared" si="110"/>
        <v>17</v>
      </c>
      <c r="AE479" s="51">
        <f t="shared" si="110"/>
        <v>13</v>
      </c>
      <c r="AF479" s="51">
        <f t="shared" si="110"/>
        <v>22</v>
      </c>
      <c r="AG479" s="51">
        <f t="shared" si="110"/>
        <v>11</v>
      </c>
      <c r="AH479" s="51">
        <f t="shared" si="110"/>
        <v>1</v>
      </c>
      <c r="AI479" s="51">
        <f t="shared" si="110"/>
        <v>6</v>
      </c>
      <c r="AJ479" s="51">
        <f t="shared" si="110"/>
        <v>4</v>
      </c>
      <c r="AK479" s="51">
        <v>50</v>
      </c>
      <c r="AL479" s="51">
        <f t="shared" si="110"/>
        <v>808.6543181021386</v>
      </c>
      <c r="AM479" s="51">
        <f t="shared" si="110"/>
        <v>24.3456818978614</v>
      </c>
      <c r="AN479" s="51">
        <f t="shared" si="101"/>
        <v>85.3456818978614</v>
      </c>
      <c r="AO479" s="54">
        <f t="shared" si="105"/>
        <v>9.62183561418956</v>
      </c>
      <c r="AP479" s="51"/>
      <c r="AQ479" s="26">
        <f>X479-AM479</f>
        <v>76.6543181021386</v>
      </c>
      <c r="AR479" s="37">
        <f t="shared" si="92"/>
        <v>76.65431810213863</v>
      </c>
      <c r="AT479" s="23">
        <f t="shared" si="95"/>
        <v>0</v>
      </c>
    </row>
    <row r="480" spans="1:46" s="33" customFormat="1" ht="62.25" customHeight="1">
      <c r="A480" s="51" t="s">
        <v>546</v>
      </c>
      <c r="B480" s="52" t="s">
        <v>50</v>
      </c>
      <c r="C480" s="51"/>
      <c r="D480" s="51">
        <v>519</v>
      </c>
      <c r="E480" s="53">
        <v>34</v>
      </c>
      <c r="F480" s="53">
        <v>-519</v>
      </c>
      <c r="G480" s="53">
        <v>-34</v>
      </c>
      <c r="H480" s="57" t="s">
        <v>537</v>
      </c>
      <c r="I480" s="62" t="s">
        <v>537</v>
      </c>
      <c r="J480" s="53"/>
      <c r="K480" s="51">
        <f>1+3+449</f>
        <v>453</v>
      </c>
      <c r="L480" s="51"/>
      <c r="M480" s="51">
        <f>P480+N480</f>
        <v>559</v>
      </c>
      <c r="N480" s="51">
        <v>50</v>
      </c>
      <c r="O480" s="54">
        <f t="shared" si="97"/>
        <v>8.94454382826476</v>
      </c>
      <c r="P480" s="51">
        <v>509</v>
      </c>
      <c r="Q480" s="51"/>
      <c r="R480" s="51">
        <v>509</v>
      </c>
      <c r="S480" s="51"/>
      <c r="T480" s="51">
        <f>1+3+449</f>
        <v>453</v>
      </c>
      <c r="U480" s="51"/>
      <c r="V480" s="51">
        <v>453</v>
      </c>
      <c r="W480" s="51"/>
      <c r="X480" s="51">
        <f>P480-T480</f>
        <v>56</v>
      </c>
      <c r="Y480" s="51">
        <f>Z480+AA480+AB480</f>
        <v>26</v>
      </c>
      <c r="Z480" s="51">
        <v>8</v>
      </c>
      <c r="AA480" s="51">
        <v>7</v>
      </c>
      <c r="AB480" s="51">
        <v>11</v>
      </c>
      <c r="AC480" s="51">
        <f>AD480+AE480+AF480</f>
        <v>44</v>
      </c>
      <c r="AD480" s="56">
        <f>16</f>
        <v>16</v>
      </c>
      <c r="AE480" s="56">
        <v>9</v>
      </c>
      <c r="AF480" s="56">
        <f>15+4</f>
        <v>19</v>
      </c>
      <c r="AG480" s="56">
        <v>8</v>
      </c>
      <c r="AH480" s="56">
        <v>1</v>
      </c>
      <c r="AI480" s="56">
        <v>6</v>
      </c>
      <c r="AJ480" s="56">
        <v>1</v>
      </c>
      <c r="AK480" s="56">
        <v>43</v>
      </c>
      <c r="AL480" s="51">
        <f>P480-AM480</f>
        <v>494</v>
      </c>
      <c r="AM480" s="56">
        <v>15</v>
      </c>
      <c r="AN480" s="51">
        <f t="shared" si="101"/>
        <v>65</v>
      </c>
      <c r="AO480" s="54">
        <f t="shared" si="105"/>
        <v>11.627906976744185</v>
      </c>
      <c r="AP480" s="51" t="s">
        <v>606</v>
      </c>
      <c r="AQ480" s="26">
        <f>X480-AM480</f>
        <v>41</v>
      </c>
      <c r="AR480" s="37">
        <f t="shared" si="92"/>
        <v>41</v>
      </c>
      <c r="AT480" s="23">
        <f t="shared" si="95"/>
        <v>0</v>
      </c>
    </row>
    <row r="481" spans="1:46" s="34" customFormat="1" ht="36" customHeight="1">
      <c r="A481" s="51" t="s">
        <v>546</v>
      </c>
      <c r="B481" s="52" t="s">
        <v>576</v>
      </c>
      <c r="C481" s="51"/>
      <c r="D481" s="51">
        <v>126</v>
      </c>
      <c r="E481" s="53">
        <v>12</v>
      </c>
      <c r="F481" s="53"/>
      <c r="G481" s="53"/>
      <c r="H481" s="51">
        <v>126</v>
      </c>
      <c r="I481" s="53">
        <v>12</v>
      </c>
      <c r="J481" s="53"/>
      <c r="K481" s="51">
        <f>8+50+51</f>
        <v>109</v>
      </c>
      <c r="L481" s="51"/>
      <c r="M481" s="51">
        <v>129</v>
      </c>
      <c r="N481" s="51">
        <v>3</v>
      </c>
      <c r="O481" s="54">
        <f t="shared" si="97"/>
        <v>2.3255813953488373</v>
      </c>
      <c r="P481" s="51">
        <v>129</v>
      </c>
      <c r="Q481" s="51"/>
      <c r="R481" s="51">
        <v>129</v>
      </c>
      <c r="S481" s="51"/>
      <c r="T481" s="51">
        <f>8+50+51</f>
        <v>109</v>
      </c>
      <c r="U481" s="51"/>
      <c r="V481" s="51">
        <v>109</v>
      </c>
      <c r="W481" s="51"/>
      <c r="X481" s="51">
        <f>P481-T481</f>
        <v>20</v>
      </c>
      <c r="Y481" s="51"/>
      <c r="Z481" s="57"/>
      <c r="AA481" s="57"/>
      <c r="AB481" s="57"/>
      <c r="AC481" s="51"/>
      <c r="AD481" s="57"/>
      <c r="AE481" s="57"/>
      <c r="AF481" s="57"/>
      <c r="AG481" s="57">
        <v>3</v>
      </c>
      <c r="AH481" s="57"/>
      <c r="AI481" s="57"/>
      <c r="AJ481" s="57">
        <f>1+2</f>
        <v>3</v>
      </c>
      <c r="AK481" s="56">
        <v>3</v>
      </c>
      <c r="AL481" s="51">
        <f>P481-AM481</f>
        <v>123.67441860465117</v>
      </c>
      <c r="AM481" s="56">
        <f>O481+AG481</f>
        <v>5.325581395348838</v>
      </c>
      <c r="AN481" s="51">
        <f t="shared" si="101"/>
        <v>8.325581395348838</v>
      </c>
      <c r="AO481" s="54">
        <f t="shared" si="105"/>
        <v>6.45393906616189</v>
      </c>
      <c r="AP481" s="51"/>
      <c r="AQ481" s="26"/>
      <c r="AR481" s="37">
        <f t="shared" si="92"/>
        <v>14.674418604651166</v>
      </c>
      <c r="AT481" s="23">
        <f t="shared" si="95"/>
        <v>0</v>
      </c>
    </row>
    <row r="482" spans="1:46" s="34" customFormat="1" ht="41.25" customHeight="1">
      <c r="A482" s="51" t="s">
        <v>546</v>
      </c>
      <c r="B482" s="52" t="s">
        <v>51</v>
      </c>
      <c r="C482" s="51"/>
      <c r="D482" s="51">
        <v>201</v>
      </c>
      <c r="E482" s="53">
        <v>13</v>
      </c>
      <c r="F482" s="53"/>
      <c r="G482" s="53"/>
      <c r="H482" s="51">
        <v>201</v>
      </c>
      <c r="I482" s="53">
        <v>13</v>
      </c>
      <c r="J482" s="53"/>
      <c r="K482" s="51">
        <f>4+166</f>
        <v>170</v>
      </c>
      <c r="L482" s="51"/>
      <c r="M482" s="51">
        <v>199</v>
      </c>
      <c r="N482" s="51">
        <v>8</v>
      </c>
      <c r="O482" s="54">
        <f t="shared" si="97"/>
        <v>4.0201005025125625</v>
      </c>
      <c r="P482" s="51">
        <v>195</v>
      </c>
      <c r="Q482" s="51"/>
      <c r="R482" s="51">
        <f>P482</f>
        <v>195</v>
      </c>
      <c r="S482" s="51"/>
      <c r="T482" s="51">
        <f>4+166</f>
        <v>170</v>
      </c>
      <c r="U482" s="51"/>
      <c r="V482" s="51">
        <v>170</v>
      </c>
      <c r="W482" s="51"/>
      <c r="X482" s="51">
        <f>P482-T482</f>
        <v>25</v>
      </c>
      <c r="Y482" s="51">
        <f>Z482+AA482+AB482</f>
        <v>0</v>
      </c>
      <c r="Z482" s="57" t="s">
        <v>537</v>
      </c>
      <c r="AA482" s="57" t="s">
        <v>537</v>
      </c>
      <c r="AB482" s="57" t="s">
        <v>537</v>
      </c>
      <c r="AC482" s="51">
        <f>AD482+AE482+AF482</f>
        <v>8</v>
      </c>
      <c r="AD482" s="56">
        <v>1</v>
      </c>
      <c r="AE482" s="56">
        <v>4</v>
      </c>
      <c r="AF482" s="56">
        <v>3</v>
      </c>
      <c r="AG482" s="56"/>
      <c r="AH482" s="56"/>
      <c r="AI482" s="56"/>
      <c r="AJ482" s="56"/>
      <c r="AK482" s="56">
        <v>4</v>
      </c>
      <c r="AL482" s="51">
        <f>P482-AM482</f>
        <v>190.97989949748745</v>
      </c>
      <c r="AM482" s="56">
        <f>O482+AG482</f>
        <v>4.0201005025125625</v>
      </c>
      <c r="AN482" s="51">
        <f t="shared" si="101"/>
        <v>12.020100502512562</v>
      </c>
      <c r="AO482" s="54">
        <f t="shared" si="105"/>
        <v>6.040251508800282</v>
      </c>
      <c r="AP482" s="51"/>
      <c r="AQ482" s="26">
        <f>X482-AM482</f>
        <v>20.979899497487438</v>
      </c>
      <c r="AR482" s="37">
        <f t="shared" si="92"/>
        <v>20.97989949748745</v>
      </c>
      <c r="AS482" s="34">
        <f>2724-30</f>
        <v>2694</v>
      </c>
      <c r="AT482" s="23">
        <f t="shared" si="95"/>
        <v>0</v>
      </c>
    </row>
    <row r="483" spans="1:46" s="34" customFormat="1" ht="27.75" customHeight="1">
      <c r="A483" s="51" t="s">
        <v>52</v>
      </c>
      <c r="B483" s="52" t="s">
        <v>53</v>
      </c>
      <c r="C483" s="51"/>
      <c r="D483" s="51">
        <f aca="true" t="shared" si="111" ref="D483:I483">D484+D485+D486+D487</f>
        <v>229</v>
      </c>
      <c r="E483" s="53">
        <f t="shared" si="111"/>
        <v>8</v>
      </c>
      <c r="F483" s="53">
        <f t="shared" si="111"/>
        <v>0</v>
      </c>
      <c r="G483" s="53">
        <f t="shared" si="111"/>
        <v>0</v>
      </c>
      <c r="H483" s="51">
        <f t="shared" si="111"/>
        <v>229</v>
      </c>
      <c r="I483" s="53">
        <f t="shared" si="111"/>
        <v>8</v>
      </c>
      <c r="J483" s="53"/>
      <c r="K483" s="51">
        <f>K484+K485+K486+K487</f>
        <v>197</v>
      </c>
      <c r="L483" s="51">
        <f>L484+L485+L486+L487</f>
        <v>0</v>
      </c>
      <c r="M483" s="51">
        <f aca="true" t="shared" si="112" ref="M483:X483">M484+M485+M486+M487</f>
        <v>229</v>
      </c>
      <c r="N483" s="51">
        <v>13</v>
      </c>
      <c r="O483" s="44">
        <f t="shared" si="97"/>
        <v>5.676855895196507</v>
      </c>
      <c r="P483" s="51">
        <f t="shared" si="112"/>
        <v>216</v>
      </c>
      <c r="Q483" s="51">
        <f t="shared" si="112"/>
        <v>0</v>
      </c>
      <c r="R483" s="51">
        <f t="shared" si="112"/>
        <v>216</v>
      </c>
      <c r="S483" s="51">
        <f t="shared" si="112"/>
        <v>0</v>
      </c>
      <c r="T483" s="51">
        <f t="shared" si="112"/>
        <v>197</v>
      </c>
      <c r="U483" s="51">
        <f t="shared" si="112"/>
        <v>0</v>
      </c>
      <c r="V483" s="51">
        <f t="shared" si="112"/>
        <v>197</v>
      </c>
      <c r="W483" s="51">
        <f t="shared" si="112"/>
        <v>0</v>
      </c>
      <c r="X483" s="51">
        <f t="shared" si="112"/>
        <v>19</v>
      </c>
      <c r="Y483" s="51">
        <f aca="true" t="shared" si="113" ref="Y483:AJ483">Y484+Y485+Y486+Y487</f>
        <v>1</v>
      </c>
      <c r="Z483" s="51">
        <f t="shared" si="113"/>
        <v>0</v>
      </c>
      <c r="AA483" s="51">
        <f t="shared" si="113"/>
        <v>0</v>
      </c>
      <c r="AB483" s="51">
        <f t="shared" si="113"/>
        <v>1</v>
      </c>
      <c r="AC483" s="51">
        <f t="shared" si="113"/>
        <v>0</v>
      </c>
      <c r="AD483" s="51">
        <f t="shared" si="113"/>
        <v>0</v>
      </c>
      <c r="AE483" s="51">
        <f t="shared" si="113"/>
        <v>0</v>
      </c>
      <c r="AF483" s="51">
        <f t="shared" si="113"/>
        <v>0</v>
      </c>
      <c r="AG483" s="51">
        <f t="shared" si="113"/>
        <v>4</v>
      </c>
      <c r="AH483" s="51">
        <f t="shared" si="113"/>
        <v>1</v>
      </c>
      <c r="AI483" s="51">
        <f t="shared" si="113"/>
        <v>3</v>
      </c>
      <c r="AJ483" s="51">
        <f t="shared" si="113"/>
        <v>0</v>
      </c>
      <c r="AK483" s="51">
        <v>12</v>
      </c>
      <c r="AL483" s="51">
        <f>AL484+AL485+AL486+AL487</f>
        <v>211.23809523809524</v>
      </c>
      <c r="AM483" s="51">
        <f>AM484+AM485+AM486+AM487</f>
        <v>4.761904761904762</v>
      </c>
      <c r="AN483" s="51">
        <f t="shared" si="101"/>
        <v>17.761904761904763</v>
      </c>
      <c r="AO483" s="54">
        <f t="shared" si="105"/>
        <v>7.756290289041382</v>
      </c>
      <c r="AP483" s="51"/>
      <c r="AQ483" s="26">
        <f>X483-AM483</f>
        <v>14.238095238095237</v>
      </c>
      <c r="AR483" s="37">
        <f t="shared" si="92"/>
        <v>14.23809523809524</v>
      </c>
      <c r="AT483" s="23">
        <f t="shared" si="95"/>
        <v>0</v>
      </c>
    </row>
    <row r="484" spans="1:46" s="96" customFormat="1" ht="18.75">
      <c r="A484" s="55" t="s">
        <v>546</v>
      </c>
      <c r="B484" s="74" t="s">
        <v>577</v>
      </c>
      <c r="C484" s="55"/>
      <c r="D484" s="55">
        <v>185</v>
      </c>
      <c r="E484" s="53">
        <v>6</v>
      </c>
      <c r="F484" s="53"/>
      <c r="G484" s="53"/>
      <c r="H484" s="55">
        <v>185</v>
      </c>
      <c r="I484" s="53">
        <v>6</v>
      </c>
      <c r="J484" s="53"/>
      <c r="K484" s="55">
        <v>157</v>
      </c>
      <c r="L484" s="55"/>
      <c r="M484" s="55">
        <f>P484+N484</f>
        <v>186</v>
      </c>
      <c r="N484" s="55">
        <v>12</v>
      </c>
      <c r="O484" s="54">
        <f t="shared" si="97"/>
        <v>6.451612903225806</v>
      </c>
      <c r="P484" s="55">
        <v>174</v>
      </c>
      <c r="Q484" s="55"/>
      <c r="R484" s="55">
        <v>174</v>
      </c>
      <c r="S484" s="55"/>
      <c r="T484" s="55">
        <v>157</v>
      </c>
      <c r="U484" s="55"/>
      <c r="V484" s="55">
        <v>157</v>
      </c>
      <c r="W484" s="55"/>
      <c r="X484" s="51">
        <f>P484-T484</f>
        <v>17</v>
      </c>
      <c r="Y484" s="55"/>
      <c r="Z484" s="55"/>
      <c r="AA484" s="55"/>
      <c r="AB484" s="55"/>
      <c r="AC484" s="55"/>
      <c r="AD484" s="55"/>
      <c r="AE484" s="55"/>
      <c r="AF484" s="55"/>
      <c r="AG484" s="55">
        <v>4</v>
      </c>
      <c r="AH484" s="55">
        <v>1</v>
      </c>
      <c r="AI484" s="55">
        <v>3</v>
      </c>
      <c r="AJ484" s="55"/>
      <c r="AK484" s="58">
        <v>12</v>
      </c>
      <c r="AL484" s="55">
        <f>P484-AM484</f>
        <v>174</v>
      </c>
      <c r="AM484" s="58">
        <v>0</v>
      </c>
      <c r="AN484" s="55">
        <f t="shared" si="101"/>
        <v>12</v>
      </c>
      <c r="AO484" s="75">
        <f t="shared" si="105"/>
        <v>6.451612903225806</v>
      </c>
      <c r="AP484" s="55"/>
      <c r="AQ484" s="95"/>
      <c r="AR484" s="37">
        <f t="shared" si="92"/>
        <v>17</v>
      </c>
      <c r="AT484" s="23">
        <f t="shared" si="95"/>
        <v>0</v>
      </c>
    </row>
    <row r="485" spans="1:46" s="28" customFormat="1" ht="33">
      <c r="A485" s="51" t="s">
        <v>546</v>
      </c>
      <c r="B485" s="52" t="s">
        <v>532</v>
      </c>
      <c r="C485" s="51"/>
      <c r="D485" s="51">
        <v>20</v>
      </c>
      <c r="E485" s="53">
        <v>1</v>
      </c>
      <c r="F485" s="53"/>
      <c r="G485" s="53"/>
      <c r="H485" s="51">
        <v>20</v>
      </c>
      <c r="I485" s="53">
        <v>1</v>
      </c>
      <c r="J485" s="53"/>
      <c r="K485" s="51">
        <v>20</v>
      </c>
      <c r="L485" s="51"/>
      <c r="M485" s="51">
        <f>P485+N485</f>
        <v>21</v>
      </c>
      <c r="N485" s="51">
        <v>1</v>
      </c>
      <c r="O485" s="54">
        <f t="shared" si="97"/>
        <v>4.761904761904762</v>
      </c>
      <c r="P485" s="51">
        <v>20</v>
      </c>
      <c r="Q485" s="51"/>
      <c r="R485" s="51">
        <v>20</v>
      </c>
      <c r="S485" s="51"/>
      <c r="T485" s="51">
        <v>20</v>
      </c>
      <c r="U485" s="51"/>
      <c r="V485" s="51">
        <v>20</v>
      </c>
      <c r="W485" s="51"/>
      <c r="X485" s="51">
        <f>P485-T485</f>
        <v>0</v>
      </c>
      <c r="Y485" s="51">
        <f>Z485+AA485+AB485</f>
        <v>1</v>
      </c>
      <c r="Z485" s="57" t="s">
        <v>537</v>
      </c>
      <c r="AA485" s="57" t="s">
        <v>537</v>
      </c>
      <c r="AB485" s="51">
        <v>1</v>
      </c>
      <c r="AC485" s="51">
        <f>AD485+AE485+AF485</f>
        <v>0</v>
      </c>
      <c r="AD485" s="57" t="s">
        <v>537</v>
      </c>
      <c r="AE485" s="57" t="s">
        <v>537</v>
      </c>
      <c r="AF485" s="57" t="s">
        <v>537</v>
      </c>
      <c r="AG485" s="57"/>
      <c r="AH485" s="57"/>
      <c r="AI485" s="57"/>
      <c r="AJ485" s="57"/>
      <c r="AK485" s="56">
        <v>0</v>
      </c>
      <c r="AL485" s="51">
        <f>P485-AM485</f>
        <v>15.238095238095237</v>
      </c>
      <c r="AM485" s="56">
        <f>O485+AG485</f>
        <v>4.761904761904762</v>
      </c>
      <c r="AN485" s="51">
        <f t="shared" si="101"/>
        <v>5.761904761904762</v>
      </c>
      <c r="AO485" s="54">
        <f t="shared" si="105"/>
        <v>27.43764172335601</v>
      </c>
      <c r="AP485" s="51"/>
      <c r="AQ485" s="26">
        <f aca="true" t="shared" si="114" ref="AQ485:AQ516">X485-AM485</f>
        <v>-4.761904761904762</v>
      </c>
      <c r="AR485" s="37">
        <f t="shared" si="92"/>
        <v>-4.761904761904763</v>
      </c>
      <c r="AT485" s="23">
        <f t="shared" si="95"/>
        <v>0</v>
      </c>
    </row>
    <row r="486" spans="1:46" s="28" customFormat="1" ht="36.75" customHeight="1">
      <c r="A486" s="51" t="s">
        <v>546</v>
      </c>
      <c r="B486" s="52" t="s">
        <v>54</v>
      </c>
      <c r="C486" s="51"/>
      <c r="D486" s="51">
        <v>12</v>
      </c>
      <c r="E486" s="53"/>
      <c r="F486" s="53"/>
      <c r="G486" s="53"/>
      <c r="H486" s="51">
        <v>12</v>
      </c>
      <c r="I486" s="53"/>
      <c r="J486" s="53"/>
      <c r="K486" s="51">
        <v>12</v>
      </c>
      <c r="L486" s="51"/>
      <c r="M486" s="51">
        <f>P486+N486</f>
        <v>12</v>
      </c>
      <c r="N486" s="51">
        <v>0</v>
      </c>
      <c r="O486" s="54">
        <f t="shared" si="97"/>
        <v>0</v>
      </c>
      <c r="P486" s="51">
        <v>12</v>
      </c>
      <c r="Q486" s="51"/>
      <c r="R486" s="51">
        <v>12</v>
      </c>
      <c r="S486" s="51"/>
      <c r="T486" s="51">
        <v>12</v>
      </c>
      <c r="U486" s="51"/>
      <c r="V486" s="51">
        <v>12</v>
      </c>
      <c r="W486" s="51"/>
      <c r="X486" s="51">
        <f>P486-T486</f>
        <v>0</v>
      </c>
      <c r="Y486" s="51">
        <f>Z486+AA486+AB486</f>
        <v>0</v>
      </c>
      <c r="Z486" s="57" t="s">
        <v>537</v>
      </c>
      <c r="AA486" s="57" t="s">
        <v>537</v>
      </c>
      <c r="AB486" s="57" t="s">
        <v>537</v>
      </c>
      <c r="AC486" s="51">
        <f>AD486+AE486+AF486</f>
        <v>0</v>
      </c>
      <c r="AD486" s="56">
        <v>0</v>
      </c>
      <c r="AE486" s="57" t="s">
        <v>537</v>
      </c>
      <c r="AF486" s="57" t="s">
        <v>537</v>
      </c>
      <c r="AG486" s="57"/>
      <c r="AH486" s="57"/>
      <c r="AI486" s="57"/>
      <c r="AJ486" s="57"/>
      <c r="AK486" s="56">
        <v>0</v>
      </c>
      <c r="AL486" s="51">
        <f>P486-AM486</f>
        <v>12</v>
      </c>
      <c r="AM486" s="56">
        <f>O486+AG486</f>
        <v>0</v>
      </c>
      <c r="AN486" s="51">
        <f t="shared" si="101"/>
        <v>0</v>
      </c>
      <c r="AO486" s="54">
        <f t="shared" si="105"/>
        <v>0</v>
      </c>
      <c r="AP486" s="51"/>
      <c r="AQ486" s="26">
        <f t="shared" si="114"/>
        <v>0</v>
      </c>
      <c r="AR486" s="37">
        <f t="shared" si="92"/>
        <v>0</v>
      </c>
      <c r="AT486" s="23">
        <f t="shared" si="95"/>
        <v>0</v>
      </c>
    </row>
    <row r="487" spans="1:46" s="28" customFormat="1" ht="18.75">
      <c r="A487" s="51" t="s">
        <v>546</v>
      </c>
      <c r="B487" s="52" t="s">
        <v>267</v>
      </c>
      <c r="C487" s="51"/>
      <c r="D487" s="51">
        <v>12</v>
      </c>
      <c r="E487" s="53">
        <v>1</v>
      </c>
      <c r="F487" s="53"/>
      <c r="G487" s="53"/>
      <c r="H487" s="51">
        <v>12</v>
      </c>
      <c r="I487" s="53">
        <v>1</v>
      </c>
      <c r="J487" s="53"/>
      <c r="K487" s="51">
        <v>8</v>
      </c>
      <c r="L487" s="51"/>
      <c r="M487" s="51">
        <f>P487+N487</f>
        <v>10</v>
      </c>
      <c r="N487" s="51">
        <v>0</v>
      </c>
      <c r="O487" s="54">
        <f t="shared" si="97"/>
        <v>0</v>
      </c>
      <c r="P487" s="51">
        <v>10</v>
      </c>
      <c r="Q487" s="51"/>
      <c r="R487" s="51">
        <v>10</v>
      </c>
      <c r="S487" s="51"/>
      <c r="T487" s="51">
        <v>8</v>
      </c>
      <c r="U487" s="51"/>
      <c r="V487" s="51">
        <v>8</v>
      </c>
      <c r="W487" s="51"/>
      <c r="X487" s="51">
        <f>P487-T487</f>
        <v>2</v>
      </c>
      <c r="Y487" s="51">
        <f>Z487+AA487+AB487</f>
        <v>0</v>
      </c>
      <c r="Z487" s="57" t="s">
        <v>537</v>
      </c>
      <c r="AA487" s="57" t="s">
        <v>537</v>
      </c>
      <c r="AB487" s="57" t="s">
        <v>537</v>
      </c>
      <c r="AC487" s="51">
        <f>AD487+AE487+AF487</f>
        <v>0</v>
      </c>
      <c r="AD487" s="57" t="s">
        <v>537</v>
      </c>
      <c r="AE487" s="57" t="s">
        <v>537</v>
      </c>
      <c r="AF487" s="57" t="s">
        <v>537</v>
      </c>
      <c r="AG487" s="57"/>
      <c r="AH487" s="57"/>
      <c r="AI487" s="57"/>
      <c r="AJ487" s="57"/>
      <c r="AK487" s="56">
        <v>0</v>
      </c>
      <c r="AL487" s="51">
        <f>P487-AM487</f>
        <v>10</v>
      </c>
      <c r="AM487" s="56">
        <f>O487+AG487</f>
        <v>0</v>
      </c>
      <c r="AN487" s="51">
        <f t="shared" si="101"/>
        <v>0</v>
      </c>
      <c r="AO487" s="54">
        <f t="shared" si="105"/>
        <v>0</v>
      </c>
      <c r="AP487" s="51"/>
      <c r="AQ487" s="26">
        <f t="shared" si="114"/>
        <v>2</v>
      </c>
      <c r="AR487" s="37">
        <f t="shared" si="92"/>
        <v>2</v>
      </c>
      <c r="AT487" s="23">
        <f t="shared" si="95"/>
        <v>0</v>
      </c>
    </row>
    <row r="488" spans="1:46" s="35" customFormat="1" ht="18.75">
      <c r="A488" s="71">
        <v>1.2</v>
      </c>
      <c r="B488" s="72" t="s">
        <v>547</v>
      </c>
      <c r="C488" s="71"/>
      <c r="D488" s="71">
        <f aca="true" t="shared" si="115" ref="D488:I488">D489+D493+D497+D502+D506+D511+D516+D521+D526+D531</f>
        <v>1436</v>
      </c>
      <c r="E488" s="73">
        <f t="shared" si="115"/>
        <v>60</v>
      </c>
      <c r="F488" s="73">
        <f t="shared" si="115"/>
        <v>0</v>
      </c>
      <c r="G488" s="73">
        <f t="shared" si="115"/>
        <v>0</v>
      </c>
      <c r="H488" s="71">
        <f t="shared" si="115"/>
        <v>1436</v>
      </c>
      <c r="I488" s="73">
        <f t="shared" si="115"/>
        <v>60</v>
      </c>
      <c r="J488" s="73"/>
      <c r="K488" s="71">
        <f>K489+K493+K497+K502+K506+K511+K516+K521+K526+K531</f>
        <v>1345</v>
      </c>
      <c r="L488" s="71">
        <f>L489+L493+L497+L502+L506+L511+L516+L521+L526+L531</f>
        <v>0</v>
      </c>
      <c r="M488" s="71">
        <f>M489+M493+M497+M502+M506+M511+M516+M521+M526+M531</f>
        <v>1655</v>
      </c>
      <c r="N488" s="71">
        <v>109</v>
      </c>
      <c r="O488" s="44">
        <f t="shared" si="97"/>
        <v>6.586102719033232</v>
      </c>
      <c r="P488" s="71">
        <f aca="true" t="shared" si="116" ref="P488:X488">P489+P493+P497+P502+P506+P511+P516+P521+P526+P531</f>
        <v>1546</v>
      </c>
      <c r="Q488" s="71">
        <f t="shared" si="116"/>
        <v>0</v>
      </c>
      <c r="R488" s="71">
        <f t="shared" si="116"/>
        <v>1546</v>
      </c>
      <c r="S488" s="71">
        <f t="shared" si="116"/>
        <v>0</v>
      </c>
      <c r="T488" s="71">
        <f t="shared" si="116"/>
        <v>1345</v>
      </c>
      <c r="U488" s="71">
        <f t="shared" si="116"/>
        <v>0</v>
      </c>
      <c r="V488" s="71">
        <f t="shared" si="116"/>
        <v>1345</v>
      </c>
      <c r="W488" s="71">
        <f t="shared" si="116"/>
        <v>0</v>
      </c>
      <c r="X488" s="71">
        <f t="shared" si="116"/>
        <v>201</v>
      </c>
      <c r="Y488" s="71">
        <f aca="true" t="shared" si="117" ref="Y488:AJ488">Y489+Y493+Y497+Y502+Y506+Y511+Y516+Y521+Y526+Y531</f>
        <v>45</v>
      </c>
      <c r="Z488" s="71">
        <f t="shared" si="117"/>
        <v>9</v>
      </c>
      <c r="AA488" s="71">
        <f t="shared" si="117"/>
        <v>10</v>
      </c>
      <c r="AB488" s="71">
        <f t="shared" si="117"/>
        <v>26</v>
      </c>
      <c r="AC488" s="71">
        <f t="shared" si="117"/>
        <v>44</v>
      </c>
      <c r="AD488" s="71">
        <f t="shared" si="117"/>
        <v>11</v>
      </c>
      <c r="AE488" s="71">
        <f t="shared" si="117"/>
        <v>11</v>
      </c>
      <c r="AF488" s="71">
        <f t="shared" si="117"/>
        <v>22</v>
      </c>
      <c r="AG488" s="71">
        <f t="shared" si="117"/>
        <v>27</v>
      </c>
      <c r="AH488" s="71">
        <f t="shared" si="117"/>
        <v>11</v>
      </c>
      <c r="AI488" s="71">
        <f t="shared" si="117"/>
        <v>11</v>
      </c>
      <c r="AJ488" s="71">
        <f t="shared" si="117"/>
        <v>5</v>
      </c>
      <c r="AK488" s="71">
        <v>69</v>
      </c>
      <c r="AL488" s="71">
        <f>AL489+AL493+AL497+AL502+AL506+AL511+AL516+AL521+AL526+AL531</f>
        <v>1468.3558488336732</v>
      </c>
      <c r="AM488" s="71">
        <f>AM489+AM493+AM497+AM502+AM506+AM511+AM516+AM521+AM526+AM531</f>
        <v>77.64415116632688</v>
      </c>
      <c r="AN488" s="51">
        <f t="shared" si="101"/>
        <v>186.64415116632688</v>
      </c>
      <c r="AO488" s="54">
        <f t="shared" si="105"/>
        <v>11.27759221548803</v>
      </c>
      <c r="AP488" s="71"/>
      <c r="AQ488" s="27">
        <f t="shared" si="114"/>
        <v>123.35584883367312</v>
      </c>
      <c r="AR488" s="37">
        <f t="shared" si="92"/>
        <v>123.35584883367324</v>
      </c>
      <c r="AT488" s="23">
        <f t="shared" si="95"/>
        <v>0</v>
      </c>
    </row>
    <row r="489" spans="1:46" s="33" customFormat="1" ht="18.75">
      <c r="A489" s="51" t="s">
        <v>546</v>
      </c>
      <c r="B489" s="52" t="s">
        <v>55</v>
      </c>
      <c r="C489" s="51"/>
      <c r="D489" s="51">
        <v>179</v>
      </c>
      <c r="E489" s="53">
        <v>1</v>
      </c>
      <c r="F489" s="53"/>
      <c r="G489" s="53"/>
      <c r="H489" s="51">
        <v>179</v>
      </c>
      <c r="I489" s="53">
        <v>1</v>
      </c>
      <c r="J489" s="53"/>
      <c r="K489" s="51">
        <v>179</v>
      </c>
      <c r="L489" s="51"/>
      <c r="M489" s="51">
        <f aca="true" t="shared" si="118" ref="M489:M531">P489+N489</f>
        <v>218</v>
      </c>
      <c r="N489" s="51">
        <v>21</v>
      </c>
      <c r="O489" s="54">
        <f t="shared" si="97"/>
        <v>9.63302752293578</v>
      </c>
      <c r="P489" s="51">
        <v>197</v>
      </c>
      <c r="Q489" s="51"/>
      <c r="R489" s="51">
        <v>197</v>
      </c>
      <c r="S489" s="51"/>
      <c r="T489" s="51">
        <v>179</v>
      </c>
      <c r="U489" s="51"/>
      <c r="V489" s="51">
        <v>179</v>
      </c>
      <c r="W489" s="51"/>
      <c r="X489" s="51">
        <f aca="true" t="shared" si="119" ref="X489:X535">P489-T489</f>
        <v>18</v>
      </c>
      <c r="Y489" s="51">
        <f>Z489+AA489+AB489</f>
        <v>9</v>
      </c>
      <c r="Z489" s="57" t="s">
        <v>537</v>
      </c>
      <c r="AA489" s="51">
        <v>5</v>
      </c>
      <c r="AB489" s="51">
        <v>4</v>
      </c>
      <c r="AC489" s="51">
        <f>AD489+AE489+AF489</f>
        <v>9</v>
      </c>
      <c r="AD489" s="56">
        <v>1</v>
      </c>
      <c r="AE489" s="56">
        <v>4</v>
      </c>
      <c r="AF489" s="56">
        <v>4</v>
      </c>
      <c r="AG489" s="56">
        <f>AH489+AI489+AJ489</f>
        <v>6</v>
      </c>
      <c r="AH489" s="56">
        <v>4</v>
      </c>
      <c r="AI489" s="56">
        <v>2</v>
      </c>
      <c r="AJ489" s="56"/>
      <c r="AK489" s="56">
        <v>15</v>
      </c>
      <c r="AL489" s="51">
        <f aca="true" t="shared" si="120" ref="AL489:AL535">P489-AM489</f>
        <v>185</v>
      </c>
      <c r="AM489" s="56">
        <v>12</v>
      </c>
      <c r="AN489" s="51">
        <f t="shared" si="101"/>
        <v>33</v>
      </c>
      <c r="AO489" s="54">
        <f t="shared" si="105"/>
        <v>15.137614678899084</v>
      </c>
      <c r="AP489" s="51"/>
      <c r="AQ489" s="26">
        <f t="shared" si="114"/>
        <v>6</v>
      </c>
      <c r="AR489" s="37">
        <f t="shared" si="92"/>
        <v>6</v>
      </c>
      <c r="AT489" s="23">
        <f t="shared" si="95"/>
        <v>0</v>
      </c>
    </row>
    <row r="490" spans="1:46" s="33" customFormat="1" ht="18.75" customHeight="1" hidden="1">
      <c r="A490" s="51"/>
      <c r="B490" s="52" t="s">
        <v>53</v>
      </c>
      <c r="C490" s="51"/>
      <c r="D490" s="51"/>
      <c r="E490" s="53"/>
      <c r="F490" s="53"/>
      <c r="G490" s="53"/>
      <c r="H490" s="51"/>
      <c r="I490" s="53"/>
      <c r="J490" s="53"/>
      <c r="K490" s="51"/>
      <c r="L490" s="51"/>
      <c r="M490" s="51">
        <f t="shared" si="118"/>
        <v>0</v>
      </c>
      <c r="N490" s="51">
        <v>0</v>
      </c>
      <c r="O490" s="51"/>
      <c r="P490" s="51"/>
      <c r="Q490" s="51"/>
      <c r="R490" s="51"/>
      <c r="S490" s="51"/>
      <c r="T490" s="51"/>
      <c r="U490" s="51"/>
      <c r="V490" s="51"/>
      <c r="W490" s="51"/>
      <c r="X490" s="51">
        <f t="shared" si="119"/>
        <v>0</v>
      </c>
      <c r="Y490" s="51">
        <f aca="true" t="shared" si="121" ref="Y490:Y535">Z490+AA490+AB490</f>
        <v>0</v>
      </c>
      <c r="Z490" s="51"/>
      <c r="AA490" s="51"/>
      <c r="AB490" s="51"/>
      <c r="AC490" s="51">
        <f aca="true" t="shared" si="122" ref="AC490:AC535">AD490+AE490+AF490</f>
        <v>0</v>
      </c>
      <c r="AD490" s="56"/>
      <c r="AE490" s="56"/>
      <c r="AF490" s="56"/>
      <c r="AG490" s="56">
        <f aca="true" t="shared" si="123" ref="AG490:AG531">AH490+AI490+AJ490</f>
        <v>0</v>
      </c>
      <c r="AH490" s="56"/>
      <c r="AI490" s="56"/>
      <c r="AJ490" s="56"/>
      <c r="AK490" s="56">
        <v>0</v>
      </c>
      <c r="AL490" s="51">
        <f t="shared" si="120"/>
        <v>0</v>
      </c>
      <c r="AM490" s="56">
        <f aca="true" t="shared" si="124" ref="AM490:AM501">O490+AG490</f>
        <v>0</v>
      </c>
      <c r="AN490" s="51">
        <f t="shared" si="101"/>
        <v>0</v>
      </c>
      <c r="AO490" s="54" t="e">
        <f t="shared" si="105"/>
        <v>#DIV/0!</v>
      </c>
      <c r="AP490" s="51"/>
      <c r="AQ490" s="26">
        <f t="shared" si="114"/>
        <v>0</v>
      </c>
      <c r="AR490" s="37">
        <f t="shared" si="92"/>
        <v>0</v>
      </c>
      <c r="AT490" s="23">
        <f t="shared" si="95"/>
        <v>0</v>
      </c>
    </row>
    <row r="491" spans="1:46" s="33" customFormat="1" ht="18.75" customHeight="1" hidden="1">
      <c r="A491" s="51"/>
      <c r="B491" s="52" t="s">
        <v>56</v>
      </c>
      <c r="C491" s="51"/>
      <c r="D491" s="51"/>
      <c r="E491" s="53"/>
      <c r="F491" s="53"/>
      <c r="G491" s="53"/>
      <c r="H491" s="51"/>
      <c r="I491" s="53"/>
      <c r="J491" s="53"/>
      <c r="K491" s="51"/>
      <c r="L491" s="51"/>
      <c r="M491" s="51">
        <f t="shared" si="118"/>
        <v>0</v>
      </c>
      <c r="N491" s="51">
        <v>0</v>
      </c>
      <c r="O491" s="51"/>
      <c r="P491" s="51"/>
      <c r="Q491" s="51"/>
      <c r="R491" s="51"/>
      <c r="S491" s="51"/>
      <c r="T491" s="51"/>
      <c r="U491" s="51"/>
      <c r="V491" s="51"/>
      <c r="W491" s="51"/>
      <c r="X491" s="51">
        <f t="shared" si="119"/>
        <v>0</v>
      </c>
      <c r="Y491" s="51">
        <f t="shared" si="121"/>
        <v>0</v>
      </c>
      <c r="Z491" s="51"/>
      <c r="AA491" s="51"/>
      <c r="AB491" s="51"/>
      <c r="AC491" s="51">
        <f t="shared" si="122"/>
        <v>0</v>
      </c>
      <c r="AD491" s="56"/>
      <c r="AE491" s="56"/>
      <c r="AF491" s="56"/>
      <c r="AG491" s="56">
        <f t="shared" si="123"/>
        <v>0</v>
      </c>
      <c r="AH491" s="56"/>
      <c r="AI491" s="56"/>
      <c r="AJ491" s="56"/>
      <c r="AK491" s="56">
        <v>0</v>
      </c>
      <c r="AL491" s="51">
        <f t="shared" si="120"/>
        <v>0</v>
      </c>
      <c r="AM491" s="56">
        <f t="shared" si="124"/>
        <v>0</v>
      </c>
      <c r="AN491" s="51">
        <f t="shared" si="101"/>
        <v>0</v>
      </c>
      <c r="AO491" s="54" t="e">
        <f t="shared" si="105"/>
        <v>#DIV/0!</v>
      </c>
      <c r="AP491" s="51"/>
      <c r="AQ491" s="26">
        <f t="shared" si="114"/>
        <v>0</v>
      </c>
      <c r="AR491" s="37">
        <f t="shared" si="92"/>
        <v>0</v>
      </c>
      <c r="AT491" s="23">
        <f t="shared" si="95"/>
        <v>0</v>
      </c>
    </row>
    <row r="492" spans="1:46" s="33" customFormat="1" ht="18.75" customHeight="1" hidden="1">
      <c r="A492" s="51"/>
      <c r="B492" s="52" t="s">
        <v>58</v>
      </c>
      <c r="C492" s="51"/>
      <c r="D492" s="51"/>
      <c r="E492" s="53"/>
      <c r="F492" s="53"/>
      <c r="G492" s="53"/>
      <c r="H492" s="51"/>
      <c r="I492" s="53"/>
      <c r="J492" s="53"/>
      <c r="K492" s="51"/>
      <c r="L492" s="51"/>
      <c r="M492" s="51">
        <f t="shared" si="118"/>
        <v>0</v>
      </c>
      <c r="N492" s="51">
        <v>0</v>
      </c>
      <c r="O492" s="51"/>
      <c r="P492" s="51"/>
      <c r="Q492" s="51"/>
      <c r="R492" s="51"/>
      <c r="S492" s="51"/>
      <c r="T492" s="51"/>
      <c r="U492" s="51"/>
      <c r="V492" s="51"/>
      <c r="W492" s="51"/>
      <c r="X492" s="51">
        <f t="shared" si="119"/>
        <v>0</v>
      </c>
      <c r="Y492" s="51">
        <f t="shared" si="121"/>
        <v>0</v>
      </c>
      <c r="Z492" s="51"/>
      <c r="AA492" s="51"/>
      <c r="AB492" s="51"/>
      <c r="AC492" s="51">
        <f t="shared" si="122"/>
        <v>0</v>
      </c>
      <c r="AD492" s="56"/>
      <c r="AE492" s="56"/>
      <c r="AF492" s="56"/>
      <c r="AG492" s="56">
        <f t="shared" si="123"/>
        <v>0</v>
      </c>
      <c r="AH492" s="56"/>
      <c r="AI492" s="56"/>
      <c r="AJ492" s="56"/>
      <c r="AK492" s="56">
        <v>0</v>
      </c>
      <c r="AL492" s="51">
        <f t="shared" si="120"/>
        <v>0</v>
      </c>
      <c r="AM492" s="56">
        <f t="shared" si="124"/>
        <v>0</v>
      </c>
      <c r="AN492" s="51">
        <f t="shared" si="101"/>
        <v>0</v>
      </c>
      <c r="AO492" s="54" t="e">
        <f t="shared" si="105"/>
        <v>#DIV/0!</v>
      </c>
      <c r="AP492" s="51"/>
      <c r="AQ492" s="26">
        <f t="shared" si="114"/>
        <v>0</v>
      </c>
      <c r="AR492" s="37">
        <f t="shared" si="92"/>
        <v>0</v>
      </c>
      <c r="AT492" s="23">
        <f t="shared" si="95"/>
        <v>0</v>
      </c>
    </row>
    <row r="493" spans="1:46" s="33" customFormat="1" ht="18.75">
      <c r="A493" s="51" t="s">
        <v>546</v>
      </c>
      <c r="B493" s="52" t="s">
        <v>59</v>
      </c>
      <c r="C493" s="51"/>
      <c r="D493" s="51">
        <v>98</v>
      </c>
      <c r="E493" s="53">
        <v>1</v>
      </c>
      <c r="F493" s="53"/>
      <c r="G493" s="53"/>
      <c r="H493" s="51">
        <v>98</v>
      </c>
      <c r="I493" s="53">
        <v>1</v>
      </c>
      <c r="J493" s="53"/>
      <c r="K493" s="51">
        <v>103</v>
      </c>
      <c r="L493" s="51"/>
      <c r="M493" s="51">
        <f t="shared" si="118"/>
        <v>118</v>
      </c>
      <c r="N493" s="51">
        <v>6</v>
      </c>
      <c r="O493" s="54">
        <f>N493/M493*100</f>
        <v>5.084745762711865</v>
      </c>
      <c r="P493" s="51">
        <v>112</v>
      </c>
      <c r="Q493" s="51"/>
      <c r="R493" s="51">
        <v>112</v>
      </c>
      <c r="S493" s="51"/>
      <c r="T493" s="51">
        <v>103</v>
      </c>
      <c r="U493" s="51"/>
      <c r="V493" s="51">
        <v>103</v>
      </c>
      <c r="W493" s="51"/>
      <c r="X493" s="51">
        <f t="shared" si="119"/>
        <v>9</v>
      </c>
      <c r="Y493" s="51">
        <f t="shared" si="121"/>
        <v>0</v>
      </c>
      <c r="Z493" s="57" t="s">
        <v>537</v>
      </c>
      <c r="AA493" s="57" t="s">
        <v>537</v>
      </c>
      <c r="AB493" s="51">
        <v>0</v>
      </c>
      <c r="AC493" s="51">
        <f t="shared" si="122"/>
        <v>5</v>
      </c>
      <c r="AD493" s="56">
        <v>1</v>
      </c>
      <c r="AE493" s="56">
        <v>2</v>
      </c>
      <c r="AF493" s="56">
        <v>2</v>
      </c>
      <c r="AG493" s="56">
        <f t="shared" si="123"/>
        <v>1</v>
      </c>
      <c r="AH493" s="56"/>
      <c r="AI493" s="56"/>
      <c r="AJ493" s="56">
        <v>1</v>
      </c>
      <c r="AK493" s="56">
        <v>3</v>
      </c>
      <c r="AL493" s="51">
        <f t="shared" si="120"/>
        <v>105.91525423728814</v>
      </c>
      <c r="AM493" s="56">
        <f t="shared" si="124"/>
        <v>6.084745762711865</v>
      </c>
      <c r="AN493" s="51">
        <f t="shared" si="101"/>
        <v>12.084745762711865</v>
      </c>
      <c r="AO493" s="54">
        <f t="shared" si="105"/>
        <v>10.241309968399886</v>
      </c>
      <c r="AP493" s="51"/>
      <c r="AQ493" s="26">
        <f t="shared" si="114"/>
        <v>2.915254237288135</v>
      </c>
      <c r="AR493" s="37">
        <f t="shared" si="92"/>
        <v>2.9152542372881385</v>
      </c>
      <c r="AT493" s="23">
        <f t="shared" si="95"/>
        <v>0</v>
      </c>
    </row>
    <row r="494" spans="1:46" s="28" customFormat="1" ht="18.75" customHeight="1" hidden="1">
      <c r="A494" s="51"/>
      <c r="B494" s="52" t="s">
        <v>56</v>
      </c>
      <c r="C494" s="51"/>
      <c r="D494" s="51"/>
      <c r="E494" s="53"/>
      <c r="F494" s="53"/>
      <c r="G494" s="53"/>
      <c r="H494" s="51"/>
      <c r="I494" s="53"/>
      <c r="J494" s="53"/>
      <c r="K494" s="51"/>
      <c r="L494" s="51"/>
      <c r="M494" s="51">
        <f t="shared" si="118"/>
        <v>0</v>
      </c>
      <c r="N494" s="51">
        <v>0</v>
      </c>
      <c r="O494" s="51"/>
      <c r="P494" s="51"/>
      <c r="Q494" s="51"/>
      <c r="R494" s="51"/>
      <c r="S494" s="51"/>
      <c r="T494" s="51"/>
      <c r="U494" s="51"/>
      <c r="V494" s="51"/>
      <c r="W494" s="51"/>
      <c r="X494" s="51">
        <f t="shared" si="119"/>
        <v>0</v>
      </c>
      <c r="Y494" s="51">
        <f t="shared" si="121"/>
        <v>0</v>
      </c>
      <c r="Z494" s="51"/>
      <c r="AA494" s="51"/>
      <c r="AB494" s="51"/>
      <c r="AC494" s="51">
        <f t="shared" si="122"/>
        <v>0</v>
      </c>
      <c r="AD494" s="56"/>
      <c r="AE494" s="56"/>
      <c r="AF494" s="56"/>
      <c r="AG494" s="56">
        <f t="shared" si="123"/>
        <v>0</v>
      </c>
      <c r="AH494" s="56"/>
      <c r="AI494" s="56"/>
      <c r="AJ494" s="56"/>
      <c r="AK494" s="56">
        <v>0</v>
      </c>
      <c r="AL494" s="51">
        <f t="shared" si="120"/>
        <v>0</v>
      </c>
      <c r="AM494" s="56">
        <f t="shared" si="124"/>
        <v>0</v>
      </c>
      <c r="AN494" s="51">
        <f t="shared" si="101"/>
        <v>0</v>
      </c>
      <c r="AO494" s="54" t="e">
        <f t="shared" si="105"/>
        <v>#DIV/0!</v>
      </c>
      <c r="AP494" s="51"/>
      <c r="AQ494" s="26">
        <f t="shared" si="114"/>
        <v>0</v>
      </c>
      <c r="AR494" s="37">
        <f t="shared" si="92"/>
        <v>0</v>
      </c>
      <c r="AT494" s="23">
        <f t="shared" si="95"/>
        <v>0</v>
      </c>
    </row>
    <row r="495" spans="1:46" s="28" customFormat="1" ht="18.75" customHeight="1" hidden="1">
      <c r="A495" s="51"/>
      <c r="B495" s="52" t="s">
        <v>57</v>
      </c>
      <c r="C495" s="51"/>
      <c r="D495" s="51"/>
      <c r="E495" s="53"/>
      <c r="F495" s="53"/>
      <c r="G495" s="53"/>
      <c r="H495" s="51"/>
      <c r="I495" s="53"/>
      <c r="J495" s="53"/>
      <c r="K495" s="51"/>
      <c r="L495" s="51"/>
      <c r="M495" s="51">
        <f t="shared" si="118"/>
        <v>0</v>
      </c>
      <c r="N495" s="51">
        <v>0</v>
      </c>
      <c r="O495" s="51"/>
      <c r="P495" s="51"/>
      <c r="Q495" s="51"/>
      <c r="R495" s="51"/>
      <c r="S495" s="51"/>
      <c r="T495" s="51"/>
      <c r="U495" s="51"/>
      <c r="V495" s="51"/>
      <c r="W495" s="51"/>
      <c r="X495" s="51">
        <f t="shared" si="119"/>
        <v>0</v>
      </c>
      <c r="Y495" s="51">
        <f t="shared" si="121"/>
        <v>0</v>
      </c>
      <c r="Z495" s="51"/>
      <c r="AA495" s="51"/>
      <c r="AB495" s="51"/>
      <c r="AC495" s="51">
        <f t="shared" si="122"/>
        <v>0</v>
      </c>
      <c r="AD495" s="56"/>
      <c r="AE495" s="56"/>
      <c r="AF495" s="56"/>
      <c r="AG495" s="56">
        <f t="shared" si="123"/>
        <v>0</v>
      </c>
      <c r="AH495" s="56"/>
      <c r="AI495" s="56"/>
      <c r="AJ495" s="56"/>
      <c r="AK495" s="56">
        <v>0</v>
      </c>
      <c r="AL495" s="51">
        <f t="shared" si="120"/>
        <v>0</v>
      </c>
      <c r="AM495" s="56">
        <f t="shared" si="124"/>
        <v>0</v>
      </c>
      <c r="AN495" s="51">
        <f t="shared" si="101"/>
        <v>0</v>
      </c>
      <c r="AO495" s="54" t="e">
        <f t="shared" si="105"/>
        <v>#DIV/0!</v>
      </c>
      <c r="AP495" s="51"/>
      <c r="AQ495" s="26">
        <f t="shared" si="114"/>
        <v>0</v>
      </c>
      <c r="AR495" s="37">
        <f t="shared" si="92"/>
        <v>0</v>
      </c>
      <c r="AT495" s="23">
        <f t="shared" si="95"/>
        <v>0</v>
      </c>
    </row>
    <row r="496" spans="1:46" s="28" customFormat="1" ht="18.75" customHeight="1" hidden="1">
      <c r="A496" s="51"/>
      <c r="B496" s="52" t="s">
        <v>60</v>
      </c>
      <c r="C496" s="51"/>
      <c r="D496" s="51"/>
      <c r="E496" s="53"/>
      <c r="F496" s="53"/>
      <c r="G496" s="53"/>
      <c r="H496" s="51"/>
      <c r="I496" s="53"/>
      <c r="J496" s="53"/>
      <c r="K496" s="51"/>
      <c r="L496" s="51"/>
      <c r="M496" s="51">
        <f t="shared" si="118"/>
        <v>0</v>
      </c>
      <c r="N496" s="51">
        <v>0</v>
      </c>
      <c r="O496" s="51"/>
      <c r="P496" s="51"/>
      <c r="Q496" s="51"/>
      <c r="R496" s="51"/>
      <c r="S496" s="51"/>
      <c r="T496" s="51"/>
      <c r="U496" s="51"/>
      <c r="V496" s="51"/>
      <c r="W496" s="51"/>
      <c r="X496" s="51">
        <f t="shared" si="119"/>
        <v>0</v>
      </c>
      <c r="Y496" s="51">
        <f t="shared" si="121"/>
        <v>0</v>
      </c>
      <c r="Z496" s="51"/>
      <c r="AA496" s="51"/>
      <c r="AB496" s="51"/>
      <c r="AC496" s="51">
        <f t="shared" si="122"/>
        <v>0</v>
      </c>
      <c r="AD496" s="56"/>
      <c r="AE496" s="56"/>
      <c r="AF496" s="56"/>
      <c r="AG496" s="56">
        <f t="shared" si="123"/>
        <v>0</v>
      </c>
      <c r="AH496" s="56"/>
      <c r="AI496" s="56"/>
      <c r="AJ496" s="56"/>
      <c r="AK496" s="56">
        <v>0</v>
      </c>
      <c r="AL496" s="51">
        <f t="shared" si="120"/>
        <v>0</v>
      </c>
      <c r="AM496" s="56">
        <f t="shared" si="124"/>
        <v>0</v>
      </c>
      <c r="AN496" s="51">
        <f t="shared" si="101"/>
        <v>0</v>
      </c>
      <c r="AO496" s="54" t="e">
        <f t="shared" si="105"/>
        <v>#DIV/0!</v>
      </c>
      <c r="AP496" s="51"/>
      <c r="AQ496" s="26">
        <f t="shared" si="114"/>
        <v>0</v>
      </c>
      <c r="AR496" s="37">
        <f t="shared" si="92"/>
        <v>0</v>
      </c>
      <c r="AT496" s="23">
        <f t="shared" si="95"/>
        <v>0</v>
      </c>
    </row>
    <row r="497" spans="1:46" s="33" customFormat="1" ht="18.75">
      <c r="A497" s="51" t="s">
        <v>546</v>
      </c>
      <c r="B497" s="52" t="s">
        <v>61</v>
      </c>
      <c r="C497" s="51"/>
      <c r="D497" s="51">
        <v>177</v>
      </c>
      <c r="E497" s="53">
        <v>9</v>
      </c>
      <c r="F497" s="53"/>
      <c r="G497" s="53"/>
      <c r="H497" s="51">
        <v>177</v>
      </c>
      <c r="I497" s="53">
        <v>9</v>
      </c>
      <c r="J497" s="53"/>
      <c r="K497" s="51">
        <v>167</v>
      </c>
      <c r="L497" s="51"/>
      <c r="M497" s="51">
        <f t="shared" si="118"/>
        <v>198</v>
      </c>
      <c r="N497" s="51">
        <v>11</v>
      </c>
      <c r="O497" s="54">
        <f>N497/M497*100</f>
        <v>5.555555555555555</v>
      </c>
      <c r="P497" s="51">
        <v>187</v>
      </c>
      <c r="Q497" s="51"/>
      <c r="R497" s="51">
        <v>187</v>
      </c>
      <c r="S497" s="51"/>
      <c r="T497" s="51">
        <v>167</v>
      </c>
      <c r="U497" s="51"/>
      <c r="V497" s="51">
        <v>167</v>
      </c>
      <c r="W497" s="51"/>
      <c r="X497" s="51">
        <f t="shared" si="119"/>
        <v>20</v>
      </c>
      <c r="Y497" s="51">
        <f t="shared" si="121"/>
        <v>7</v>
      </c>
      <c r="Z497" s="51">
        <v>1</v>
      </c>
      <c r="AA497" s="57" t="s">
        <v>537</v>
      </c>
      <c r="AB497" s="51">
        <v>6</v>
      </c>
      <c r="AC497" s="51">
        <f t="shared" si="122"/>
        <v>2</v>
      </c>
      <c r="AD497" s="56">
        <v>1</v>
      </c>
      <c r="AE497" s="60" t="s">
        <v>537</v>
      </c>
      <c r="AF497" s="56">
        <v>1</v>
      </c>
      <c r="AG497" s="56">
        <f t="shared" si="123"/>
        <v>2</v>
      </c>
      <c r="AH497" s="56">
        <v>1</v>
      </c>
      <c r="AI497" s="56">
        <v>1</v>
      </c>
      <c r="AJ497" s="56"/>
      <c r="AK497" s="56">
        <v>6</v>
      </c>
      <c r="AL497" s="51">
        <f t="shared" si="120"/>
        <v>179.44444444444446</v>
      </c>
      <c r="AM497" s="56">
        <f t="shared" si="124"/>
        <v>7.555555555555555</v>
      </c>
      <c r="AN497" s="51">
        <f t="shared" si="101"/>
        <v>18.555555555555557</v>
      </c>
      <c r="AO497" s="54">
        <f t="shared" si="105"/>
        <v>9.37149270482604</v>
      </c>
      <c r="AP497" s="51"/>
      <c r="AQ497" s="26">
        <f t="shared" si="114"/>
        <v>12.444444444444445</v>
      </c>
      <c r="AR497" s="37">
        <f t="shared" si="92"/>
        <v>12.444444444444457</v>
      </c>
      <c r="AT497" s="23">
        <f t="shared" si="95"/>
        <v>0</v>
      </c>
    </row>
    <row r="498" spans="1:46" s="33" customFormat="1" ht="18.75" customHeight="1" hidden="1">
      <c r="A498" s="51"/>
      <c r="B498" s="52" t="s">
        <v>49</v>
      </c>
      <c r="C498" s="51"/>
      <c r="D498" s="51"/>
      <c r="E498" s="53"/>
      <c r="F498" s="53"/>
      <c r="G498" s="53"/>
      <c r="H498" s="51"/>
      <c r="I498" s="53"/>
      <c r="J498" s="53"/>
      <c r="K498" s="51"/>
      <c r="L498" s="51"/>
      <c r="M498" s="51">
        <f t="shared" si="118"/>
        <v>0</v>
      </c>
      <c r="N498" s="51">
        <v>0</v>
      </c>
      <c r="O498" s="51"/>
      <c r="P498" s="51"/>
      <c r="Q498" s="51"/>
      <c r="R498" s="51"/>
      <c r="S498" s="51"/>
      <c r="T498" s="51"/>
      <c r="U498" s="51"/>
      <c r="V498" s="51"/>
      <c r="W498" s="51"/>
      <c r="X498" s="51">
        <f t="shared" si="119"/>
        <v>0</v>
      </c>
      <c r="Y498" s="51">
        <f t="shared" si="121"/>
        <v>0</v>
      </c>
      <c r="Z498" s="51"/>
      <c r="AA498" s="51"/>
      <c r="AB498" s="51"/>
      <c r="AC498" s="51">
        <f t="shared" si="122"/>
        <v>0</v>
      </c>
      <c r="AD498" s="56"/>
      <c r="AE498" s="56"/>
      <c r="AF498" s="56"/>
      <c r="AG498" s="56">
        <f t="shared" si="123"/>
        <v>0</v>
      </c>
      <c r="AH498" s="56"/>
      <c r="AI498" s="56"/>
      <c r="AJ498" s="56"/>
      <c r="AK498" s="56">
        <v>0</v>
      </c>
      <c r="AL498" s="51">
        <f t="shared" si="120"/>
        <v>0</v>
      </c>
      <c r="AM498" s="56">
        <f t="shared" si="124"/>
        <v>0</v>
      </c>
      <c r="AN498" s="51">
        <f t="shared" si="101"/>
        <v>0</v>
      </c>
      <c r="AO498" s="54" t="e">
        <f t="shared" si="105"/>
        <v>#DIV/0!</v>
      </c>
      <c r="AP498" s="51"/>
      <c r="AQ498" s="26">
        <f t="shared" si="114"/>
        <v>0</v>
      </c>
      <c r="AR498" s="37">
        <f t="shared" si="92"/>
        <v>0</v>
      </c>
      <c r="AT498" s="23">
        <f t="shared" si="95"/>
        <v>0</v>
      </c>
    </row>
    <row r="499" spans="1:46" s="28" customFormat="1" ht="18.75" customHeight="1" hidden="1">
      <c r="A499" s="51"/>
      <c r="B499" s="52" t="s">
        <v>56</v>
      </c>
      <c r="C499" s="51"/>
      <c r="D499" s="51"/>
      <c r="E499" s="53"/>
      <c r="F499" s="53"/>
      <c r="G499" s="53"/>
      <c r="H499" s="51"/>
      <c r="I499" s="53"/>
      <c r="J499" s="53"/>
      <c r="K499" s="51"/>
      <c r="L499" s="51"/>
      <c r="M499" s="51">
        <f t="shared" si="118"/>
        <v>0</v>
      </c>
      <c r="N499" s="51">
        <v>0</v>
      </c>
      <c r="O499" s="51"/>
      <c r="P499" s="51"/>
      <c r="Q499" s="51"/>
      <c r="R499" s="51"/>
      <c r="S499" s="51"/>
      <c r="T499" s="51"/>
      <c r="U499" s="51"/>
      <c r="V499" s="51"/>
      <c r="W499" s="51"/>
      <c r="X499" s="51">
        <f t="shared" si="119"/>
        <v>0</v>
      </c>
      <c r="Y499" s="51">
        <f t="shared" si="121"/>
        <v>0</v>
      </c>
      <c r="Z499" s="51"/>
      <c r="AA499" s="51"/>
      <c r="AB499" s="51"/>
      <c r="AC499" s="51">
        <f t="shared" si="122"/>
        <v>0</v>
      </c>
      <c r="AD499" s="56"/>
      <c r="AE499" s="56"/>
      <c r="AF499" s="56"/>
      <c r="AG499" s="56">
        <f t="shared" si="123"/>
        <v>0</v>
      </c>
      <c r="AH499" s="56"/>
      <c r="AI499" s="56"/>
      <c r="AJ499" s="56"/>
      <c r="AK499" s="56">
        <v>0</v>
      </c>
      <c r="AL499" s="51">
        <f t="shared" si="120"/>
        <v>0</v>
      </c>
      <c r="AM499" s="56">
        <f t="shared" si="124"/>
        <v>0</v>
      </c>
      <c r="AN499" s="51">
        <f t="shared" si="101"/>
        <v>0</v>
      </c>
      <c r="AO499" s="54" t="e">
        <f t="shared" si="105"/>
        <v>#DIV/0!</v>
      </c>
      <c r="AP499" s="51"/>
      <c r="AQ499" s="26">
        <f t="shared" si="114"/>
        <v>0</v>
      </c>
      <c r="AR499" s="37">
        <f t="shared" si="92"/>
        <v>0</v>
      </c>
      <c r="AT499" s="23">
        <f t="shared" si="95"/>
        <v>0</v>
      </c>
    </row>
    <row r="500" spans="1:46" s="28" customFormat="1" ht="18.75" customHeight="1" hidden="1">
      <c r="A500" s="51"/>
      <c r="B500" s="52" t="s">
        <v>57</v>
      </c>
      <c r="C500" s="51"/>
      <c r="D500" s="51"/>
      <c r="E500" s="53"/>
      <c r="F500" s="53"/>
      <c r="G500" s="53"/>
      <c r="H500" s="51"/>
      <c r="I500" s="53"/>
      <c r="J500" s="53"/>
      <c r="K500" s="51"/>
      <c r="L500" s="51"/>
      <c r="M500" s="51">
        <f t="shared" si="118"/>
        <v>0</v>
      </c>
      <c r="N500" s="51">
        <v>0</v>
      </c>
      <c r="O500" s="51"/>
      <c r="P500" s="51"/>
      <c r="Q500" s="51"/>
      <c r="R500" s="51"/>
      <c r="S500" s="51"/>
      <c r="T500" s="51"/>
      <c r="U500" s="51"/>
      <c r="V500" s="51"/>
      <c r="W500" s="51"/>
      <c r="X500" s="51">
        <f t="shared" si="119"/>
        <v>0</v>
      </c>
      <c r="Y500" s="51">
        <f t="shared" si="121"/>
        <v>0</v>
      </c>
      <c r="Z500" s="51"/>
      <c r="AA500" s="51"/>
      <c r="AB500" s="51"/>
      <c r="AC500" s="51">
        <f t="shared" si="122"/>
        <v>0</v>
      </c>
      <c r="AD500" s="56"/>
      <c r="AE500" s="56"/>
      <c r="AF500" s="56"/>
      <c r="AG500" s="56">
        <f t="shared" si="123"/>
        <v>0</v>
      </c>
      <c r="AH500" s="56"/>
      <c r="AI500" s="56"/>
      <c r="AJ500" s="56"/>
      <c r="AK500" s="56">
        <v>0</v>
      </c>
      <c r="AL500" s="51">
        <f t="shared" si="120"/>
        <v>0</v>
      </c>
      <c r="AM500" s="56">
        <f t="shared" si="124"/>
        <v>0</v>
      </c>
      <c r="AN500" s="51">
        <f t="shared" si="101"/>
        <v>0</v>
      </c>
      <c r="AO500" s="54" t="e">
        <f t="shared" si="105"/>
        <v>#DIV/0!</v>
      </c>
      <c r="AP500" s="51"/>
      <c r="AQ500" s="26">
        <f t="shared" si="114"/>
        <v>0</v>
      </c>
      <c r="AR500" s="37">
        <f t="shared" si="92"/>
        <v>0</v>
      </c>
      <c r="AT500" s="23">
        <f t="shared" si="95"/>
        <v>0</v>
      </c>
    </row>
    <row r="501" spans="1:46" s="28" customFormat="1" ht="18.75" customHeight="1" hidden="1">
      <c r="A501" s="51"/>
      <c r="B501" s="52" t="s">
        <v>60</v>
      </c>
      <c r="C501" s="51"/>
      <c r="D501" s="51"/>
      <c r="E501" s="53"/>
      <c r="F501" s="53"/>
      <c r="G501" s="53"/>
      <c r="H501" s="51"/>
      <c r="I501" s="53"/>
      <c r="J501" s="53"/>
      <c r="K501" s="51"/>
      <c r="L501" s="51"/>
      <c r="M501" s="51">
        <f t="shared" si="118"/>
        <v>0</v>
      </c>
      <c r="N501" s="51">
        <v>0</v>
      </c>
      <c r="O501" s="51"/>
      <c r="P501" s="51"/>
      <c r="Q501" s="51"/>
      <c r="R501" s="51"/>
      <c r="S501" s="51"/>
      <c r="T501" s="51"/>
      <c r="U501" s="51"/>
      <c r="V501" s="51"/>
      <c r="W501" s="51"/>
      <c r="X501" s="51">
        <f t="shared" si="119"/>
        <v>0</v>
      </c>
      <c r="Y501" s="51">
        <f t="shared" si="121"/>
        <v>0</v>
      </c>
      <c r="Z501" s="51"/>
      <c r="AA501" s="51"/>
      <c r="AB501" s="51"/>
      <c r="AC501" s="51">
        <f t="shared" si="122"/>
        <v>0</v>
      </c>
      <c r="AD501" s="56"/>
      <c r="AE501" s="56"/>
      <c r="AF501" s="56"/>
      <c r="AG501" s="56">
        <f t="shared" si="123"/>
        <v>0</v>
      </c>
      <c r="AH501" s="56"/>
      <c r="AI501" s="56"/>
      <c r="AJ501" s="56"/>
      <c r="AK501" s="56">
        <v>0</v>
      </c>
      <c r="AL501" s="51">
        <f t="shared" si="120"/>
        <v>0</v>
      </c>
      <c r="AM501" s="56">
        <f t="shared" si="124"/>
        <v>0</v>
      </c>
      <c r="AN501" s="51">
        <f t="shared" si="101"/>
        <v>0</v>
      </c>
      <c r="AO501" s="54" t="e">
        <f t="shared" si="105"/>
        <v>#DIV/0!</v>
      </c>
      <c r="AP501" s="51"/>
      <c r="AQ501" s="26">
        <f t="shared" si="114"/>
        <v>0</v>
      </c>
      <c r="AR501" s="37">
        <f t="shared" si="92"/>
        <v>0</v>
      </c>
      <c r="AT501" s="23">
        <f t="shared" si="95"/>
        <v>0</v>
      </c>
    </row>
    <row r="502" spans="1:46" s="28" customFormat="1" ht="96.75" customHeight="1">
      <c r="A502" s="51" t="s">
        <v>546</v>
      </c>
      <c r="B502" s="52" t="s">
        <v>62</v>
      </c>
      <c r="C502" s="51"/>
      <c r="D502" s="51">
        <v>157</v>
      </c>
      <c r="E502" s="53">
        <v>8</v>
      </c>
      <c r="F502" s="53"/>
      <c r="G502" s="53"/>
      <c r="H502" s="51">
        <v>157</v>
      </c>
      <c r="I502" s="53">
        <v>8</v>
      </c>
      <c r="J502" s="53"/>
      <c r="K502" s="51">
        <v>141</v>
      </c>
      <c r="L502" s="51"/>
      <c r="M502" s="51">
        <f t="shared" si="118"/>
        <v>192</v>
      </c>
      <c r="N502" s="51">
        <v>19</v>
      </c>
      <c r="O502" s="54">
        <f>N502/M502*100</f>
        <v>9.895833333333332</v>
      </c>
      <c r="P502" s="51">
        <v>173</v>
      </c>
      <c r="Q502" s="51"/>
      <c r="R502" s="51">
        <v>173</v>
      </c>
      <c r="S502" s="51"/>
      <c r="T502" s="51">
        <v>141</v>
      </c>
      <c r="U502" s="51"/>
      <c r="V502" s="51">
        <v>141</v>
      </c>
      <c r="W502" s="51"/>
      <c r="X502" s="51">
        <f t="shared" si="119"/>
        <v>32</v>
      </c>
      <c r="Y502" s="51">
        <f t="shared" si="121"/>
        <v>10</v>
      </c>
      <c r="Z502" s="51">
        <v>3</v>
      </c>
      <c r="AA502" s="57">
        <v>1</v>
      </c>
      <c r="AB502" s="51">
        <v>6</v>
      </c>
      <c r="AC502" s="51">
        <f t="shared" si="122"/>
        <v>5</v>
      </c>
      <c r="AD502" s="56">
        <v>2</v>
      </c>
      <c r="AE502" s="56">
        <v>1</v>
      </c>
      <c r="AF502" s="56">
        <v>2</v>
      </c>
      <c r="AG502" s="56">
        <f t="shared" si="123"/>
        <v>8</v>
      </c>
      <c r="AH502" s="56">
        <v>3</v>
      </c>
      <c r="AI502" s="56">
        <v>4</v>
      </c>
      <c r="AJ502" s="56">
        <v>1</v>
      </c>
      <c r="AK502" s="56">
        <v>15</v>
      </c>
      <c r="AL502" s="51">
        <f t="shared" si="120"/>
        <v>162</v>
      </c>
      <c r="AM502" s="56">
        <v>11</v>
      </c>
      <c r="AN502" s="51">
        <f t="shared" si="101"/>
        <v>30</v>
      </c>
      <c r="AO502" s="54">
        <f t="shared" si="105"/>
        <v>15.625</v>
      </c>
      <c r="AP502" s="51" t="s">
        <v>592</v>
      </c>
      <c r="AQ502" s="26">
        <f t="shared" si="114"/>
        <v>21</v>
      </c>
      <c r="AR502" s="37">
        <f t="shared" si="92"/>
        <v>21</v>
      </c>
      <c r="AT502" s="23">
        <f t="shared" si="95"/>
        <v>0</v>
      </c>
    </row>
    <row r="503" spans="1:46" s="33" customFormat="1" ht="18.75" customHeight="1" hidden="1">
      <c r="A503" s="51"/>
      <c r="B503" s="52" t="s">
        <v>49</v>
      </c>
      <c r="C503" s="51"/>
      <c r="D503" s="51"/>
      <c r="E503" s="53"/>
      <c r="F503" s="53"/>
      <c r="G503" s="53"/>
      <c r="H503" s="51"/>
      <c r="I503" s="53"/>
      <c r="J503" s="53"/>
      <c r="K503" s="51"/>
      <c r="L503" s="51"/>
      <c r="M503" s="51">
        <f t="shared" si="118"/>
        <v>0</v>
      </c>
      <c r="N503" s="51">
        <v>0</v>
      </c>
      <c r="O503" s="51"/>
      <c r="P503" s="51"/>
      <c r="Q503" s="51"/>
      <c r="R503" s="51"/>
      <c r="S503" s="51"/>
      <c r="T503" s="51"/>
      <c r="U503" s="51"/>
      <c r="V503" s="51"/>
      <c r="W503" s="51"/>
      <c r="X503" s="51">
        <f t="shared" si="119"/>
        <v>0</v>
      </c>
      <c r="Y503" s="51">
        <f t="shared" si="121"/>
        <v>0</v>
      </c>
      <c r="Z503" s="51"/>
      <c r="AA503" s="51"/>
      <c r="AB503" s="51"/>
      <c r="AC503" s="51">
        <f t="shared" si="122"/>
        <v>0</v>
      </c>
      <c r="AD503" s="56"/>
      <c r="AE503" s="56"/>
      <c r="AF503" s="56"/>
      <c r="AG503" s="56">
        <f t="shared" si="123"/>
        <v>0</v>
      </c>
      <c r="AH503" s="56"/>
      <c r="AI503" s="56"/>
      <c r="AJ503" s="56"/>
      <c r="AK503" s="56">
        <v>0</v>
      </c>
      <c r="AL503" s="51">
        <f t="shared" si="120"/>
        <v>0</v>
      </c>
      <c r="AM503" s="56">
        <f aca="true" t="shared" si="125" ref="AM503:AM531">O503+AG503</f>
        <v>0</v>
      </c>
      <c r="AN503" s="51">
        <f t="shared" si="101"/>
        <v>0</v>
      </c>
      <c r="AO503" s="54" t="e">
        <f t="shared" si="105"/>
        <v>#DIV/0!</v>
      </c>
      <c r="AP503" s="51"/>
      <c r="AQ503" s="26">
        <f t="shared" si="114"/>
        <v>0</v>
      </c>
      <c r="AR503" s="37">
        <f t="shared" si="92"/>
        <v>0</v>
      </c>
      <c r="AT503" s="23">
        <f t="shared" si="95"/>
        <v>0</v>
      </c>
    </row>
    <row r="504" spans="1:46" s="28" customFormat="1" ht="18.75" customHeight="1" hidden="1">
      <c r="A504" s="51"/>
      <c r="B504" s="52" t="s">
        <v>57</v>
      </c>
      <c r="C504" s="51"/>
      <c r="D504" s="51"/>
      <c r="E504" s="53"/>
      <c r="F504" s="53"/>
      <c r="G504" s="53"/>
      <c r="H504" s="51"/>
      <c r="I504" s="53"/>
      <c r="J504" s="53"/>
      <c r="K504" s="51"/>
      <c r="L504" s="51"/>
      <c r="M504" s="51">
        <f t="shared" si="118"/>
        <v>0</v>
      </c>
      <c r="N504" s="51">
        <v>0</v>
      </c>
      <c r="O504" s="51"/>
      <c r="P504" s="51"/>
      <c r="Q504" s="51"/>
      <c r="R504" s="51"/>
      <c r="S504" s="51"/>
      <c r="T504" s="51"/>
      <c r="U504" s="51"/>
      <c r="V504" s="51"/>
      <c r="W504" s="51"/>
      <c r="X504" s="51">
        <f t="shared" si="119"/>
        <v>0</v>
      </c>
      <c r="Y504" s="51">
        <f t="shared" si="121"/>
        <v>0</v>
      </c>
      <c r="Z504" s="51"/>
      <c r="AA504" s="51"/>
      <c r="AB504" s="51"/>
      <c r="AC504" s="51">
        <f t="shared" si="122"/>
        <v>0</v>
      </c>
      <c r="AD504" s="56"/>
      <c r="AE504" s="56"/>
      <c r="AF504" s="56"/>
      <c r="AG504" s="56">
        <f t="shared" si="123"/>
        <v>0</v>
      </c>
      <c r="AH504" s="56"/>
      <c r="AI504" s="56"/>
      <c r="AJ504" s="56"/>
      <c r="AK504" s="56">
        <v>0</v>
      </c>
      <c r="AL504" s="51">
        <f t="shared" si="120"/>
        <v>0</v>
      </c>
      <c r="AM504" s="56">
        <f t="shared" si="125"/>
        <v>0</v>
      </c>
      <c r="AN504" s="51">
        <f t="shared" si="101"/>
        <v>0</v>
      </c>
      <c r="AO504" s="54" t="e">
        <f t="shared" si="105"/>
        <v>#DIV/0!</v>
      </c>
      <c r="AP504" s="51"/>
      <c r="AQ504" s="26">
        <f t="shared" si="114"/>
        <v>0</v>
      </c>
      <c r="AR504" s="37">
        <f t="shared" si="92"/>
        <v>0</v>
      </c>
      <c r="AT504" s="23">
        <f t="shared" si="95"/>
        <v>0</v>
      </c>
    </row>
    <row r="505" spans="1:46" s="28" customFormat="1" ht="18.75" customHeight="1" hidden="1">
      <c r="A505" s="51"/>
      <c r="B505" s="52" t="s">
        <v>60</v>
      </c>
      <c r="C505" s="51"/>
      <c r="D505" s="51"/>
      <c r="E505" s="53"/>
      <c r="F505" s="53"/>
      <c r="G505" s="53"/>
      <c r="H505" s="51"/>
      <c r="I505" s="53"/>
      <c r="J505" s="53"/>
      <c r="K505" s="51"/>
      <c r="L505" s="51"/>
      <c r="M505" s="51">
        <f t="shared" si="118"/>
        <v>0</v>
      </c>
      <c r="N505" s="51">
        <v>0</v>
      </c>
      <c r="O505" s="51"/>
      <c r="P505" s="51"/>
      <c r="Q505" s="51"/>
      <c r="R505" s="51"/>
      <c r="S505" s="51"/>
      <c r="T505" s="51"/>
      <c r="U505" s="51"/>
      <c r="V505" s="51"/>
      <c r="W505" s="51"/>
      <c r="X505" s="51">
        <f t="shared" si="119"/>
        <v>0</v>
      </c>
      <c r="Y505" s="51">
        <f t="shared" si="121"/>
        <v>0</v>
      </c>
      <c r="Z505" s="51"/>
      <c r="AA505" s="51"/>
      <c r="AB505" s="51"/>
      <c r="AC505" s="51">
        <f t="shared" si="122"/>
        <v>0</v>
      </c>
      <c r="AD505" s="56"/>
      <c r="AE505" s="56"/>
      <c r="AF505" s="56"/>
      <c r="AG505" s="56">
        <f t="shared" si="123"/>
        <v>0</v>
      </c>
      <c r="AH505" s="56"/>
      <c r="AI505" s="56"/>
      <c r="AJ505" s="56"/>
      <c r="AK505" s="56">
        <v>0</v>
      </c>
      <c r="AL505" s="51">
        <f t="shared" si="120"/>
        <v>0</v>
      </c>
      <c r="AM505" s="56">
        <f t="shared" si="125"/>
        <v>0</v>
      </c>
      <c r="AN505" s="51">
        <f t="shared" si="101"/>
        <v>0</v>
      </c>
      <c r="AO505" s="54" t="e">
        <f t="shared" si="105"/>
        <v>#DIV/0!</v>
      </c>
      <c r="AP505" s="51"/>
      <c r="AQ505" s="26">
        <f t="shared" si="114"/>
        <v>0</v>
      </c>
      <c r="AR505" s="37">
        <f t="shared" si="92"/>
        <v>0</v>
      </c>
      <c r="AT505" s="23">
        <f t="shared" si="95"/>
        <v>0</v>
      </c>
    </row>
    <row r="506" spans="1:46" s="28" customFormat="1" ht="18.75">
      <c r="A506" s="51" t="s">
        <v>546</v>
      </c>
      <c r="B506" s="52" t="s">
        <v>63</v>
      </c>
      <c r="C506" s="51"/>
      <c r="D506" s="51">
        <v>166</v>
      </c>
      <c r="E506" s="53">
        <v>8</v>
      </c>
      <c r="F506" s="53"/>
      <c r="G506" s="53"/>
      <c r="H506" s="51">
        <v>166</v>
      </c>
      <c r="I506" s="53">
        <v>8</v>
      </c>
      <c r="J506" s="53"/>
      <c r="K506" s="51">
        <v>157</v>
      </c>
      <c r="L506" s="51"/>
      <c r="M506" s="51">
        <f t="shared" si="118"/>
        <v>190</v>
      </c>
      <c r="N506" s="51">
        <v>13</v>
      </c>
      <c r="O506" s="54">
        <f>N506/M506*100</f>
        <v>6.842105263157896</v>
      </c>
      <c r="P506" s="51">
        <v>177</v>
      </c>
      <c r="Q506" s="51"/>
      <c r="R506" s="51">
        <v>177</v>
      </c>
      <c r="S506" s="51"/>
      <c r="T506" s="51">
        <v>157</v>
      </c>
      <c r="U506" s="51"/>
      <c r="V506" s="51">
        <v>157</v>
      </c>
      <c r="W506" s="51"/>
      <c r="X506" s="51">
        <f t="shared" si="119"/>
        <v>20</v>
      </c>
      <c r="Y506" s="51">
        <f t="shared" si="121"/>
        <v>5</v>
      </c>
      <c r="Z506" s="57" t="s">
        <v>537</v>
      </c>
      <c r="AA506" s="51">
        <v>2</v>
      </c>
      <c r="AB506" s="51">
        <v>3</v>
      </c>
      <c r="AC506" s="51">
        <f t="shared" si="122"/>
        <v>4</v>
      </c>
      <c r="AD506" s="56">
        <v>1</v>
      </c>
      <c r="AE506" s="56">
        <v>1</v>
      </c>
      <c r="AF506" s="56">
        <v>2</v>
      </c>
      <c r="AG506" s="56">
        <f t="shared" si="123"/>
        <v>4</v>
      </c>
      <c r="AH506" s="56">
        <v>0</v>
      </c>
      <c r="AI506" s="56">
        <v>4</v>
      </c>
      <c r="AJ506" s="56"/>
      <c r="AK506" s="56">
        <v>8</v>
      </c>
      <c r="AL506" s="51">
        <f t="shared" si="120"/>
        <v>166.1578947368421</v>
      </c>
      <c r="AM506" s="56">
        <f t="shared" si="125"/>
        <v>10.842105263157896</v>
      </c>
      <c r="AN506" s="51">
        <f t="shared" si="101"/>
        <v>23.842105263157897</v>
      </c>
      <c r="AO506" s="54">
        <f t="shared" si="105"/>
        <v>12.548476454293631</v>
      </c>
      <c r="AP506" s="51"/>
      <c r="AQ506" s="26">
        <f t="shared" si="114"/>
        <v>9.157894736842104</v>
      </c>
      <c r="AR506" s="37">
        <f t="shared" si="92"/>
        <v>9.15789473684211</v>
      </c>
      <c r="AT506" s="23">
        <f t="shared" si="95"/>
        <v>0</v>
      </c>
    </row>
    <row r="507" spans="1:46" s="28" customFormat="1" ht="18.75" customHeight="1" hidden="1">
      <c r="A507" s="51"/>
      <c r="B507" s="52" t="s">
        <v>49</v>
      </c>
      <c r="C507" s="51"/>
      <c r="D507" s="51"/>
      <c r="E507" s="53"/>
      <c r="F507" s="53"/>
      <c r="G507" s="53"/>
      <c r="H507" s="51"/>
      <c r="I507" s="53"/>
      <c r="J507" s="53"/>
      <c r="K507" s="51"/>
      <c r="L507" s="51"/>
      <c r="M507" s="51">
        <f t="shared" si="118"/>
        <v>0</v>
      </c>
      <c r="N507" s="51">
        <v>0</v>
      </c>
      <c r="O507" s="51"/>
      <c r="P507" s="51"/>
      <c r="Q507" s="51"/>
      <c r="R507" s="51"/>
      <c r="S507" s="51"/>
      <c r="T507" s="51"/>
      <c r="U507" s="51"/>
      <c r="V507" s="51"/>
      <c r="W507" s="51"/>
      <c r="X507" s="51">
        <f t="shared" si="119"/>
        <v>0</v>
      </c>
      <c r="Y507" s="51">
        <f t="shared" si="121"/>
        <v>0</v>
      </c>
      <c r="Z507" s="51"/>
      <c r="AA507" s="51"/>
      <c r="AB507" s="51"/>
      <c r="AC507" s="51">
        <f t="shared" si="122"/>
        <v>0</v>
      </c>
      <c r="AD507" s="56"/>
      <c r="AE507" s="56"/>
      <c r="AF507" s="56"/>
      <c r="AG507" s="56">
        <f t="shared" si="123"/>
        <v>0</v>
      </c>
      <c r="AH507" s="56"/>
      <c r="AI507" s="56"/>
      <c r="AJ507" s="56"/>
      <c r="AK507" s="56">
        <v>0</v>
      </c>
      <c r="AL507" s="51">
        <f t="shared" si="120"/>
        <v>0</v>
      </c>
      <c r="AM507" s="56">
        <f t="shared" si="125"/>
        <v>0</v>
      </c>
      <c r="AN507" s="51">
        <f t="shared" si="101"/>
        <v>0</v>
      </c>
      <c r="AO507" s="54" t="e">
        <f t="shared" si="105"/>
        <v>#DIV/0!</v>
      </c>
      <c r="AP507" s="51"/>
      <c r="AQ507" s="26">
        <f t="shared" si="114"/>
        <v>0</v>
      </c>
      <c r="AR507" s="37">
        <f t="shared" si="92"/>
        <v>0</v>
      </c>
      <c r="AT507" s="23">
        <f t="shared" si="95"/>
        <v>0</v>
      </c>
    </row>
    <row r="508" spans="1:46" s="28" customFormat="1" ht="18.75" customHeight="1" hidden="1">
      <c r="A508" s="51"/>
      <c r="B508" s="52" t="s">
        <v>56</v>
      </c>
      <c r="C508" s="51"/>
      <c r="D508" s="51"/>
      <c r="E508" s="53"/>
      <c r="F508" s="53"/>
      <c r="G508" s="53"/>
      <c r="H508" s="51"/>
      <c r="I508" s="53"/>
      <c r="J508" s="53"/>
      <c r="K508" s="51"/>
      <c r="L508" s="51"/>
      <c r="M508" s="51">
        <f t="shared" si="118"/>
        <v>0</v>
      </c>
      <c r="N508" s="51">
        <v>0</v>
      </c>
      <c r="O508" s="51"/>
      <c r="P508" s="51"/>
      <c r="Q508" s="51"/>
      <c r="R508" s="51"/>
      <c r="S508" s="51"/>
      <c r="T508" s="51"/>
      <c r="U508" s="51"/>
      <c r="V508" s="51"/>
      <c r="W508" s="51"/>
      <c r="X508" s="51">
        <f t="shared" si="119"/>
        <v>0</v>
      </c>
      <c r="Y508" s="51">
        <f t="shared" si="121"/>
        <v>0</v>
      </c>
      <c r="Z508" s="51"/>
      <c r="AA508" s="51"/>
      <c r="AB508" s="51"/>
      <c r="AC508" s="51">
        <f t="shared" si="122"/>
        <v>0</v>
      </c>
      <c r="AD508" s="56"/>
      <c r="AE508" s="56"/>
      <c r="AF508" s="56"/>
      <c r="AG508" s="56">
        <f t="shared" si="123"/>
        <v>0</v>
      </c>
      <c r="AH508" s="56"/>
      <c r="AI508" s="56"/>
      <c r="AJ508" s="56"/>
      <c r="AK508" s="56">
        <v>0</v>
      </c>
      <c r="AL508" s="51">
        <f t="shared" si="120"/>
        <v>0</v>
      </c>
      <c r="AM508" s="56">
        <f t="shared" si="125"/>
        <v>0</v>
      </c>
      <c r="AN508" s="51">
        <f aca="true" t="shared" si="126" ref="AN508:AN538">N508+AM508</f>
        <v>0</v>
      </c>
      <c r="AO508" s="54" t="e">
        <f aca="true" t="shared" si="127" ref="AO508:AO537">AN508/M508*100</f>
        <v>#DIV/0!</v>
      </c>
      <c r="AP508" s="51"/>
      <c r="AQ508" s="26">
        <f t="shared" si="114"/>
        <v>0</v>
      </c>
      <c r="AR508" s="37">
        <f t="shared" si="92"/>
        <v>0</v>
      </c>
      <c r="AT508" s="23">
        <f t="shared" si="95"/>
        <v>0</v>
      </c>
    </row>
    <row r="509" spans="1:46" s="28" customFormat="1" ht="18.75" customHeight="1" hidden="1">
      <c r="A509" s="51"/>
      <c r="B509" s="52" t="s">
        <v>57</v>
      </c>
      <c r="C509" s="51"/>
      <c r="D509" s="51"/>
      <c r="E509" s="53"/>
      <c r="F509" s="53"/>
      <c r="G509" s="53"/>
      <c r="H509" s="51"/>
      <c r="I509" s="53"/>
      <c r="J509" s="53"/>
      <c r="K509" s="51"/>
      <c r="L509" s="51"/>
      <c r="M509" s="51">
        <f t="shared" si="118"/>
        <v>0</v>
      </c>
      <c r="N509" s="51">
        <v>0</v>
      </c>
      <c r="O509" s="51"/>
      <c r="P509" s="51"/>
      <c r="Q509" s="51"/>
      <c r="R509" s="51"/>
      <c r="S509" s="51"/>
      <c r="T509" s="51"/>
      <c r="U509" s="51"/>
      <c r="V509" s="51"/>
      <c r="W509" s="51"/>
      <c r="X509" s="51">
        <f t="shared" si="119"/>
        <v>0</v>
      </c>
      <c r="Y509" s="51">
        <f t="shared" si="121"/>
        <v>0</v>
      </c>
      <c r="Z509" s="51"/>
      <c r="AA509" s="51"/>
      <c r="AB509" s="51"/>
      <c r="AC509" s="51">
        <f t="shared" si="122"/>
        <v>0</v>
      </c>
      <c r="AD509" s="56"/>
      <c r="AE509" s="56"/>
      <c r="AF509" s="56"/>
      <c r="AG509" s="56">
        <f t="shared" si="123"/>
        <v>0</v>
      </c>
      <c r="AH509" s="56"/>
      <c r="AI509" s="56"/>
      <c r="AJ509" s="56"/>
      <c r="AK509" s="56">
        <v>0</v>
      </c>
      <c r="AL509" s="51">
        <f t="shared" si="120"/>
        <v>0</v>
      </c>
      <c r="AM509" s="56">
        <f t="shared" si="125"/>
        <v>0</v>
      </c>
      <c r="AN509" s="51">
        <f t="shared" si="126"/>
        <v>0</v>
      </c>
      <c r="AO509" s="54" t="e">
        <f t="shared" si="127"/>
        <v>#DIV/0!</v>
      </c>
      <c r="AP509" s="51"/>
      <c r="AQ509" s="26">
        <f t="shared" si="114"/>
        <v>0</v>
      </c>
      <c r="AR509" s="37">
        <f t="shared" si="92"/>
        <v>0</v>
      </c>
      <c r="AT509" s="23">
        <f t="shared" si="95"/>
        <v>0</v>
      </c>
    </row>
    <row r="510" spans="1:46" s="28" customFormat="1" ht="18.75" customHeight="1" hidden="1">
      <c r="A510" s="51"/>
      <c r="B510" s="52" t="s">
        <v>60</v>
      </c>
      <c r="C510" s="51"/>
      <c r="D510" s="51"/>
      <c r="E510" s="53"/>
      <c r="F510" s="53"/>
      <c r="G510" s="53"/>
      <c r="H510" s="51"/>
      <c r="I510" s="53"/>
      <c r="J510" s="53"/>
      <c r="K510" s="51"/>
      <c r="L510" s="51"/>
      <c r="M510" s="51">
        <f t="shared" si="118"/>
        <v>0</v>
      </c>
      <c r="N510" s="51">
        <v>0</v>
      </c>
      <c r="O510" s="51"/>
      <c r="P510" s="51"/>
      <c r="Q510" s="51"/>
      <c r="R510" s="51"/>
      <c r="S510" s="51"/>
      <c r="T510" s="51"/>
      <c r="U510" s="51"/>
      <c r="V510" s="51"/>
      <c r="W510" s="51"/>
      <c r="X510" s="51">
        <f t="shared" si="119"/>
        <v>0</v>
      </c>
      <c r="Y510" s="51">
        <f t="shared" si="121"/>
        <v>0</v>
      </c>
      <c r="Z510" s="51"/>
      <c r="AA510" s="51"/>
      <c r="AB510" s="51"/>
      <c r="AC510" s="51">
        <f t="shared" si="122"/>
        <v>0</v>
      </c>
      <c r="AD510" s="56"/>
      <c r="AE510" s="56"/>
      <c r="AF510" s="56"/>
      <c r="AG510" s="56">
        <f t="shared" si="123"/>
        <v>0</v>
      </c>
      <c r="AH510" s="56"/>
      <c r="AI510" s="56"/>
      <c r="AJ510" s="56"/>
      <c r="AK510" s="56">
        <v>0</v>
      </c>
      <c r="AL510" s="51">
        <f t="shared" si="120"/>
        <v>0</v>
      </c>
      <c r="AM510" s="56">
        <f t="shared" si="125"/>
        <v>0</v>
      </c>
      <c r="AN510" s="51">
        <f t="shared" si="126"/>
        <v>0</v>
      </c>
      <c r="AO510" s="54" t="e">
        <f t="shared" si="127"/>
        <v>#DIV/0!</v>
      </c>
      <c r="AP510" s="51"/>
      <c r="AQ510" s="26">
        <f t="shared" si="114"/>
        <v>0</v>
      </c>
      <c r="AR510" s="37">
        <f t="shared" si="92"/>
        <v>0</v>
      </c>
      <c r="AT510" s="23">
        <f t="shared" si="95"/>
        <v>0</v>
      </c>
    </row>
    <row r="511" spans="1:46" s="28" customFormat="1" ht="18.75">
      <c r="A511" s="51" t="s">
        <v>546</v>
      </c>
      <c r="B511" s="52" t="s">
        <v>64</v>
      </c>
      <c r="C511" s="51"/>
      <c r="D511" s="51">
        <v>153</v>
      </c>
      <c r="E511" s="53">
        <v>7</v>
      </c>
      <c r="F511" s="53"/>
      <c r="G511" s="53"/>
      <c r="H511" s="51">
        <v>153</v>
      </c>
      <c r="I511" s="53">
        <v>7</v>
      </c>
      <c r="J511" s="53"/>
      <c r="K511" s="51">
        <v>133</v>
      </c>
      <c r="L511" s="51"/>
      <c r="M511" s="51">
        <f t="shared" si="118"/>
        <v>182</v>
      </c>
      <c r="N511" s="51">
        <v>15</v>
      </c>
      <c r="O511" s="54">
        <f>N511/M511*100</f>
        <v>8.241758241758241</v>
      </c>
      <c r="P511" s="51">
        <v>167</v>
      </c>
      <c r="Q511" s="51"/>
      <c r="R511" s="51">
        <v>167</v>
      </c>
      <c r="S511" s="51"/>
      <c r="T511" s="51">
        <v>133</v>
      </c>
      <c r="U511" s="51"/>
      <c r="V511" s="51">
        <v>133</v>
      </c>
      <c r="W511" s="51"/>
      <c r="X511" s="51">
        <f t="shared" si="119"/>
        <v>34</v>
      </c>
      <c r="Y511" s="51">
        <f t="shared" si="121"/>
        <v>9</v>
      </c>
      <c r="Z511" s="51">
        <v>3</v>
      </c>
      <c r="AA511" s="51">
        <v>1</v>
      </c>
      <c r="AB511" s="51">
        <v>5</v>
      </c>
      <c r="AC511" s="51">
        <f t="shared" si="122"/>
        <v>5</v>
      </c>
      <c r="AD511" s="60" t="s">
        <v>537</v>
      </c>
      <c r="AE511" s="56">
        <v>1</v>
      </c>
      <c r="AF511" s="56">
        <v>4</v>
      </c>
      <c r="AG511" s="56">
        <f t="shared" si="123"/>
        <v>1</v>
      </c>
      <c r="AH511" s="56">
        <v>0</v>
      </c>
      <c r="AI511" s="56">
        <v>0</v>
      </c>
      <c r="AJ511" s="56">
        <v>1</v>
      </c>
      <c r="AK511" s="56">
        <v>8</v>
      </c>
      <c r="AL511" s="51">
        <f t="shared" si="120"/>
        <v>157.75824175824175</v>
      </c>
      <c r="AM511" s="56">
        <f t="shared" si="125"/>
        <v>9.241758241758241</v>
      </c>
      <c r="AN511" s="51">
        <f t="shared" si="126"/>
        <v>24.24175824175824</v>
      </c>
      <c r="AO511" s="54">
        <f t="shared" si="127"/>
        <v>13.319647385581451</v>
      </c>
      <c r="AP511" s="51"/>
      <c r="AQ511" s="26">
        <f t="shared" si="114"/>
        <v>24.75824175824176</v>
      </c>
      <c r="AR511" s="37">
        <f t="shared" si="92"/>
        <v>24.758241758241752</v>
      </c>
      <c r="AT511" s="23">
        <f t="shared" si="95"/>
        <v>0</v>
      </c>
    </row>
    <row r="512" spans="1:46" s="28" customFormat="1" ht="18.75" customHeight="1" hidden="1">
      <c r="A512" s="51"/>
      <c r="B512" s="52" t="s">
        <v>49</v>
      </c>
      <c r="C512" s="51"/>
      <c r="D512" s="51"/>
      <c r="E512" s="53"/>
      <c r="F512" s="53"/>
      <c r="G512" s="53"/>
      <c r="H512" s="51"/>
      <c r="I512" s="53"/>
      <c r="J512" s="53"/>
      <c r="K512" s="51"/>
      <c r="L512" s="51"/>
      <c r="M512" s="51">
        <f t="shared" si="118"/>
        <v>0</v>
      </c>
      <c r="N512" s="51">
        <v>0</v>
      </c>
      <c r="O512" s="51"/>
      <c r="P512" s="51"/>
      <c r="Q512" s="51"/>
      <c r="R512" s="51"/>
      <c r="S512" s="51"/>
      <c r="T512" s="51"/>
      <c r="U512" s="51"/>
      <c r="V512" s="51"/>
      <c r="W512" s="51"/>
      <c r="X512" s="51">
        <f t="shared" si="119"/>
        <v>0</v>
      </c>
      <c r="Y512" s="51">
        <f t="shared" si="121"/>
        <v>0</v>
      </c>
      <c r="Z512" s="51"/>
      <c r="AA512" s="51"/>
      <c r="AB512" s="51"/>
      <c r="AC512" s="51">
        <f t="shared" si="122"/>
        <v>0</v>
      </c>
      <c r="AD512" s="56"/>
      <c r="AE512" s="56"/>
      <c r="AF512" s="56"/>
      <c r="AG512" s="56">
        <f t="shared" si="123"/>
        <v>0</v>
      </c>
      <c r="AH512" s="56"/>
      <c r="AI512" s="56"/>
      <c r="AJ512" s="56"/>
      <c r="AK512" s="56">
        <v>0</v>
      </c>
      <c r="AL512" s="51">
        <f t="shared" si="120"/>
        <v>0</v>
      </c>
      <c r="AM512" s="56">
        <f t="shared" si="125"/>
        <v>0</v>
      </c>
      <c r="AN512" s="51">
        <f t="shared" si="126"/>
        <v>0</v>
      </c>
      <c r="AO512" s="54" t="e">
        <f t="shared" si="127"/>
        <v>#DIV/0!</v>
      </c>
      <c r="AP512" s="51"/>
      <c r="AQ512" s="26">
        <f t="shared" si="114"/>
        <v>0</v>
      </c>
      <c r="AR512" s="37">
        <f t="shared" si="92"/>
        <v>0</v>
      </c>
      <c r="AT512" s="23">
        <f t="shared" si="95"/>
        <v>0</v>
      </c>
    </row>
    <row r="513" spans="1:46" s="28" customFormat="1" ht="18.75" customHeight="1" hidden="1">
      <c r="A513" s="51"/>
      <c r="B513" s="52" t="s">
        <v>56</v>
      </c>
      <c r="C513" s="51"/>
      <c r="D513" s="51"/>
      <c r="E513" s="53"/>
      <c r="F513" s="53"/>
      <c r="G513" s="53"/>
      <c r="H513" s="51"/>
      <c r="I513" s="53"/>
      <c r="J513" s="53"/>
      <c r="K513" s="51"/>
      <c r="L513" s="51"/>
      <c r="M513" s="51">
        <f t="shared" si="118"/>
        <v>0</v>
      </c>
      <c r="N513" s="51">
        <v>0</v>
      </c>
      <c r="O513" s="51"/>
      <c r="P513" s="51"/>
      <c r="Q513" s="51"/>
      <c r="R513" s="51"/>
      <c r="S513" s="51"/>
      <c r="T513" s="51"/>
      <c r="U513" s="51"/>
      <c r="V513" s="51"/>
      <c r="W513" s="51"/>
      <c r="X513" s="51">
        <f t="shared" si="119"/>
        <v>0</v>
      </c>
      <c r="Y513" s="51">
        <f t="shared" si="121"/>
        <v>0</v>
      </c>
      <c r="Z513" s="51"/>
      <c r="AA513" s="51"/>
      <c r="AB513" s="51"/>
      <c r="AC513" s="51">
        <f t="shared" si="122"/>
        <v>0</v>
      </c>
      <c r="AD513" s="56"/>
      <c r="AE513" s="56"/>
      <c r="AF513" s="56"/>
      <c r="AG513" s="56">
        <f t="shared" si="123"/>
        <v>0</v>
      </c>
      <c r="AH513" s="56"/>
      <c r="AI513" s="56"/>
      <c r="AJ513" s="56"/>
      <c r="AK513" s="56">
        <v>0</v>
      </c>
      <c r="AL513" s="51">
        <f t="shared" si="120"/>
        <v>0</v>
      </c>
      <c r="AM513" s="56">
        <f t="shared" si="125"/>
        <v>0</v>
      </c>
      <c r="AN513" s="51">
        <f t="shared" si="126"/>
        <v>0</v>
      </c>
      <c r="AO513" s="54" t="e">
        <f t="shared" si="127"/>
        <v>#DIV/0!</v>
      </c>
      <c r="AP513" s="51"/>
      <c r="AQ513" s="26">
        <f t="shared" si="114"/>
        <v>0</v>
      </c>
      <c r="AR513" s="37">
        <f t="shared" si="92"/>
        <v>0</v>
      </c>
      <c r="AT513" s="23">
        <f t="shared" si="95"/>
        <v>0</v>
      </c>
    </row>
    <row r="514" spans="1:46" s="28" customFormat="1" ht="18.75" customHeight="1" hidden="1">
      <c r="A514" s="51"/>
      <c r="B514" s="52" t="s">
        <v>57</v>
      </c>
      <c r="C514" s="51"/>
      <c r="D514" s="51"/>
      <c r="E514" s="53"/>
      <c r="F514" s="53"/>
      <c r="G514" s="53"/>
      <c r="H514" s="51"/>
      <c r="I514" s="53"/>
      <c r="J514" s="53"/>
      <c r="K514" s="51"/>
      <c r="L514" s="51"/>
      <c r="M514" s="51">
        <f t="shared" si="118"/>
        <v>0</v>
      </c>
      <c r="N514" s="51">
        <v>0</v>
      </c>
      <c r="O514" s="51"/>
      <c r="P514" s="51"/>
      <c r="Q514" s="51"/>
      <c r="R514" s="51"/>
      <c r="S514" s="51"/>
      <c r="T514" s="51"/>
      <c r="U514" s="51"/>
      <c r="V514" s="51"/>
      <c r="W514" s="51"/>
      <c r="X514" s="51">
        <f t="shared" si="119"/>
        <v>0</v>
      </c>
      <c r="Y514" s="51">
        <f t="shared" si="121"/>
        <v>0</v>
      </c>
      <c r="Z514" s="51"/>
      <c r="AA514" s="51"/>
      <c r="AB514" s="51"/>
      <c r="AC514" s="51">
        <f t="shared" si="122"/>
        <v>0</v>
      </c>
      <c r="AD514" s="56"/>
      <c r="AE514" s="56"/>
      <c r="AF514" s="56"/>
      <c r="AG514" s="56">
        <f t="shared" si="123"/>
        <v>0</v>
      </c>
      <c r="AH514" s="56"/>
      <c r="AI514" s="56"/>
      <c r="AJ514" s="56"/>
      <c r="AK514" s="56">
        <v>0</v>
      </c>
      <c r="AL514" s="51">
        <f t="shared" si="120"/>
        <v>0</v>
      </c>
      <c r="AM514" s="56">
        <f t="shared" si="125"/>
        <v>0</v>
      </c>
      <c r="AN514" s="51">
        <f t="shared" si="126"/>
        <v>0</v>
      </c>
      <c r="AO514" s="54" t="e">
        <f t="shared" si="127"/>
        <v>#DIV/0!</v>
      </c>
      <c r="AP514" s="51"/>
      <c r="AQ514" s="26">
        <f t="shared" si="114"/>
        <v>0</v>
      </c>
      <c r="AR514" s="37">
        <f aca="true" t="shared" si="128" ref="AR514:AR538">AL514-T514</f>
        <v>0</v>
      </c>
      <c r="AT514" s="23">
        <f t="shared" si="95"/>
        <v>0</v>
      </c>
    </row>
    <row r="515" spans="1:46" s="28" customFormat="1" ht="18.75" customHeight="1" hidden="1">
      <c r="A515" s="51"/>
      <c r="B515" s="52" t="s">
        <v>60</v>
      </c>
      <c r="C515" s="51"/>
      <c r="D515" s="51"/>
      <c r="E515" s="53"/>
      <c r="F515" s="53"/>
      <c r="G515" s="53"/>
      <c r="H515" s="51"/>
      <c r="I515" s="53"/>
      <c r="J515" s="53"/>
      <c r="K515" s="51"/>
      <c r="L515" s="51"/>
      <c r="M515" s="51">
        <f t="shared" si="118"/>
        <v>0</v>
      </c>
      <c r="N515" s="51">
        <v>0</v>
      </c>
      <c r="O515" s="51"/>
      <c r="P515" s="51"/>
      <c r="Q515" s="51"/>
      <c r="R515" s="51"/>
      <c r="S515" s="51"/>
      <c r="T515" s="51"/>
      <c r="U515" s="51"/>
      <c r="V515" s="51"/>
      <c r="W515" s="51"/>
      <c r="X515" s="51">
        <f t="shared" si="119"/>
        <v>0</v>
      </c>
      <c r="Y515" s="51">
        <f t="shared" si="121"/>
        <v>0</v>
      </c>
      <c r="Z515" s="51"/>
      <c r="AA515" s="51"/>
      <c r="AB515" s="51"/>
      <c r="AC515" s="51">
        <f t="shared" si="122"/>
        <v>0</v>
      </c>
      <c r="AD515" s="56"/>
      <c r="AE515" s="56"/>
      <c r="AF515" s="56"/>
      <c r="AG515" s="56">
        <f t="shared" si="123"/>
        <v>0</v>
      </c>
      <c r="AH515" s="56"/>
      <c r="AI515" s="56"/>
      <c r="AJ515" s="56"/>
      <c r="AK515" s="56">
        <v>0</v>
      </c>
      <c r="AL515" s="51">
        <f t="shared" si="120"/>
        <v>0</v>
      </c>
      <c r="AM515" s="56">
        <f t="shared" si="125"/>
        <v>0</v>
      </c>
      <c r="AN515" s="51">
        <f t="shared" si="126"/>
        <v>0</v>
      </c>
      <c r="AO515" s="54" t="e">
        <f t="shared" si="127"/>
        <v>#DIV/0!</v>
      </c>
      <c r="AP515" s="51"/>
      <c r="AQ515" s="26">
        <f t="shared" si="114"/>
        <v>0</v>
      </c>
      <c r="AR515" s="37">
        <f t="shared" si="128"/>
        <v>0</v>
      </c>
      <c r="AT515" s="23">
        <f t="shared" si="95"/>
        <v>0</v>
      </c>
    </row>
    <row r="516" spans="1:46" s="28" customFormat="1" ht="18.75">
      <c r="A516" s="51" t="s">
        <v>546</v>
      </c>
      <c r="B516" s="52" t="s">
        <v>65</v>
      </c>
      <c r="C516" s="51"/>
      <c r="D516" s="51">
        <v>186</v>
      </c>
      <c r="E516" s="53">
        <v>9</v>
      </c>
      <c r="F516" s="53"/>
      <c r="G516" s="53"/>
      <c r="H516" s="51">
        <v>186</v>
      </c>
      <c r="I516" s="53">
        <v>9</v>
      </c>
      <c r="J516" s="53"/>
      <c r="K516" s="51">
        <v>156</v>
      </c>
      <c r="L516" s="51"/>
      <c r="M516" s="51">
        <f t="shared" si="118"/>
        <v>202</v>
      </c>
      <c r="N516" s="51">
        <v>8</v>
      </c>
      <c r="O516" s="54">
        <f>N516/M516*100</f>
        <v>3.9603960396039604</v>
      </c>
      <c r="P516" s="51">
        <v>194</v>
      </c>
      <c r="Q516" s="51"/>
      <c r="R516" s="51">
        <v>194</v>
      </c>
      <c r="S516" s="51"/>
      <c r="T516" s="51">
        <v>156</v>
      </c>
      <c r="U516" s="51"/>
      <c r="V516" s="51">
        <v>156</v>
      </c>
      <c r="W516" s="51"/>
      <c r="X516" s="51">
        <f t="shared" si="119"/>
        <v>38</v>
      </c>
      <c r="Y516" s="51">
        <f t="shared" si="121"/>
        <v>1</v>
      </c>
      <c r="Z516" s="57" t="s">
        <v>537</v>
      </c>
      <c r="AA516" s="51">
        <v>1</v>
      </c>
      <c r="AB516" s="57" t="s">
        <v>537</v>
      </c>
      <c r="AC516" s="51">
        <f t="shared" si="122"/>
        <v>7</v>
      </c>
      <c r="AD516" s="60" t="s">
        <v>537</v>
      </c>
      <c r="AE516" s="56">
        <v>1</v>
      </c>
      <c r="AF516" s="56">
        <v>6</v>
      </c>
      <c r="AG516" s="56">
        <f t="shared" si="123"/>
        <v>0</v>
      </c>
      <c r="AH516" s="56"/>
      <c r="AI516" s="56"/>
      <c r="AJ516" s="56"/>
      <c r="AK516" s="56">
        <v>4</v>
      </c>
      <c r="AL516" s="51">
        <f t="shared" si="120"/>
        <v>190.03960396039605</v>
      </c>
      <c r="AM516" s="56">
        <f t="shared" si="125"/>
        <v>3.9603960396039604</v>
      </c>
      <c r="AN516" s="51">
        <f t="shared" si="126"/>
        <v>11.96039603960396</v>
      </c>
      <c r="AO516" s="54">
        <f t="shared" si="127"/>
        <v>5.920988138417802</v>
      </c>
      <c r="AP516" s="51"/>
      <c r="AQ516" s="26">
        <f t="shared" si="114"/>
        <v>34.039603960396036</v>
      </c>
      <c r="AR516" s="37">
        <f t="shared" si="128"/>
        <v>34.03960396039605</v>
      </c>
      <c r="AT516" s="23">
        <f t="shared" si="95"/>
        <v>0</v>
      </c>
    </row>
    <row r="517" spans="1:46" s="28" customFormat="1" ht="18.75" customHeight="1" hidden="1">
      <c r="A517" s="51"/>
      <c r="B517" s="52" t="s">
        <v>49</v>
      </c>
      <c r="C517" s="51"/>
      <c r="D517" s="51"/>
      <c r="E517" s="53"/>
      <c r="F517" s="53"/>
      <c r="G517" s="53"/>
      <c r="H517" s="51"/>
      <c r="I517" s="53"/>
      <c r="J517" s="53"/>
      <c r="K517" s="51"/>
      <c r="L517" s="51"/>
      <c r="M517" s="51">
        <f t="shared" si="118"/>
        <v>0</v>
      </c>
      <c r="N517" s="51">
        <v>0</v>
      </c>
      <c r="O517" s="51"/>
      <c r="P517" s="51"/>
      <c r="Q517" s="51"/>
      <c r="R517" s="51"/>
      <c r="S517" s="51"/>
      <c r="T517" s="51"/>
      <c r="U517" s="51"/>
      <c r="V517" s="51"/>
      <c r="W517" s="51"/>
      <c r="X517" s="51">
        <f t="shared" si="119"/>
        <v>0</v>
      </c>
      <c r="Y517" s="51">
        <f t="shared" si="121"/>
        <v>0</v>
      </c>
      <c r="Z517" s="51"/>
      <c r="AA517" s="51"/>
      <c r="AB517" s="51"/>
      <c r="AC517" s="51">
        <f t="shared" si="122"/>
        <v>0</v>
      </c>
      <c r="AD517" s="56"/>
      <c r="AE517" s="56"/>
      <c r="AF517" s="56"/>
      <c r="AG517" s="56">
        <f t="shared" si="123"/>
        <v>0</v>
      </c>
      <c r="AH517" s="56"/>
      <c r="AI517" s="56"/>
      <c r="AJ517" s="56"/>
      <c r="AK517" s="56">
        <v>0</v>
      </c>
      <c r="AL517" s="51">
        <f t="shared" si="120"/>
        <v>0</v>
      </c>
      <c r="AM517" s="56">
        <f t="shared" si="125"/>
        <v>0</v>
      </c>
      <c r="AN517" s="51">
        <f t="shared" si="126"/>
        <v>0</v>
      </c>
      <c r="AO517" s="54" t="e">
        <f t="shared" si="127"/>
        <v>#DIV/0!</v>
      </c>
      <c r="AP517" s="51"/>
      <c r="AQ517" s="26">
        <f aca="true" t="shared" si="129" ref="AQ517:AQ538">X517-AM517</f>
        <v>0</v>
      </c>
      <c r="AR517" s="37">
        <f t="shared" si="128"/>
        <v>0</v>
      </c>
      <c r="AT517" s="23">
        <f t="shared" si="95"/>
        <v>0</v>
      </c>
    </row>
    <row r="518" spans="1:46" s="28" customFormat="1" ht="18.75" customHeight="1" hidden="1">
      <c r="A518" s="51"/>
      <c r="B518" s="52" t="s">
        <v>56</v>
      </c>
      <c r="C518" s="51"/>
      <c r="D518" s="51"/>
      <c r="E518" s="53"/>
      <c r="F518" s="53"/>
      <c r="G518" s="53"/>
      <c r="H518" s="51"/>
      <c r="I518" s="53"/>
      <c r="J518" s="53"/>
      <c r="K518" s="51"/>
      <c r="L518" s="51"/>
      <c r="M518" s="51">
        <f t="shared" si="118"/>
        <v>0</v>
      </c>
      <c r="N518" s="51">
        <v>0</v>
      </c>
      <c r="O518" s="51"/>
      <c r="P518" s="51"/>
      <c r="Q518" s="51"/>
      <c r="R518" s="51"/>
      <c r="S518" s="51"/>
      <c r="T518" s="51"/>
      <c r="U518" s="51"/>
      <c r="V518" s="51"/>
      <c r="W518" s="51"/>
      <c r="X518" s="51">
        <f t="shared" si="119"/>
        <v>0</v>
      </c>
      <c r="Y518" s="51">
        <f t="shared" si="121"/>
        <v>0</v>
      </c>
      <c r="Z518" s="51"/>
      <c r="AA518" s="51"/>
      <c r="AB518" s="51"/>
      <c r="AC518" s="51">
        <f t="shared" si="122"/>
        <v>0</v>
      </c>
      <c r="AD518" s="56"/>
      <c r="AE518" s="56"/>
      <c r="AF518" s="56"/>
      <c r="AG518" s="56">
        <f t="shared" si="123"/>
        <v>0</v>
      </c>
      <c r="AH518" s="56"/>
      <c r="AI518" s="56"/>
      <c r="AJ518" s="56"/>
      <c r="AK518" s="56">
        <v>0</v>
      </c>
      <c r="AL518" s="51">
        <f t="shared" si="120"/>
        <v>0</v>
      </c>
      <c r="AM518" s="56">
        <f t="shared" si="125"/>
        <v>0</v>
      </c>
      <c r="AN518" s="51">
        <f t="shared" si="126"/>
        <v>0</v>
      </c>
      <c r="AO518" s="54" t="e">
        <f t="shared" si="127"/>
        <v>#DIV/0!</v>
      </c>
      <c r="AP518" s="51"/>
      <c r="AQ518" s="26">
        <f t="shared" si="129"/>
        <v>0</v>
      </c>
      <c r="AR518" s="37">
        <f t="shared" si="128"/>
        <v>0</v>
      </c>
      <c r="AT518" s="23">
        <f t="shared" si="95"/>
        <v>0</v>
      </c>
    </row>
    <row r="519" spans="1:46" s="28" customFormat="1" ht="18.75" customHeight="1" hidden="1">
      <c r="A519" s="51"/>
      <c r="B519" s="52" t="s">
        <v>57</v>
      </c>
      <c r="C519" s="51"/>
      <c r="D519" s="51"/>
      <c r="E519" s="53"/>
      <c r="F519" s="53"/>
      <c r="G519" s="53"/>
      <c r="H519" s="51"/>
      <c r="I519" s="53"/>
      <c r="J519" s="53"/>
      <c r="K519" s="51"/>
      <c r="L519" s="51"/>
      <c r="M519" s="51">
        <f t="shared" si="118"/>
        <v>0</v>
      </c>
      <c r="N519" s="51">
        <v>0</v>
      </c>
      <c r="O519" s="51"/>
      <c r="P519" s="51"/>
      <c r="Q519" s="51"/>
      <c r="R519" s="51"/>
      <c r="S519" s="51"/>
      <c r="T519" s="51"/>
      <c r="U519" s="51"/>
      <c r="V519" s="51"/>
      <c r="W519" s="51"/>
      <c r="X519" s="51">
        <f t="shared" si="119"/>
        <v>0</v>
      </c>
      <c r="Y519" s="51">
        <f t="shared" si="121"/>
        <v>0</v>
      </c>
      <c r="Z519" s="51"/>
      <c r="AA519" s="51"/>
      <c r="AB519" s="51"/>
      <c r="AC519" s="51">
        <f t="shared" si="122"/>
        <v>0</v>
      </c>
      <c r="AD519" s="56"/>
      <c r="AE519" s="56"/>
      <c r="AF519" s="56"/>
      <c r="AG519" s="56">
        <f t="shared" si="123"/>
        <v>0</v>
      </c>
      <c r="AH519" s="56"/>
      <c r="AI519" s="56"/>
      <c r="AJ519" s="56"/>
      <c r="AK519" s="56">
        <v>0</v>
      </c>
      <c r="AL519" s="51">
        <f t="shared" si="120"/>
        <v>0</v>
      </c>
      <c r="AM519" s="56">
        <f t="shared" si="125"/>
        <v>0</v>
      </c>
      <c r="AN519" s="51">
        <f t="shared" si="126"/>
        <v>0</v>
      </c>
      <c r="AO519" s="54" t="e">
        <f t="shared" si="127"/>
        <v>#DIV/0!</v>
      </c>
      <c r="AP519" s="51"/>
      <c r="AQ519" s="26">
        <f t="shared" si="129"/>
        <v>0</v>
      </c>
      <c r="AR519" s="37">
        <f t="shared" si="128"/>
        <v>0</v>
      </c>
      <c r="AT519" s="23">
        <f t="shared" si="95"/>
        <v>0</v>
      </c>
    </row>
    <row r="520" spans="1:46" s="28" customFormat="1" ht="18.75" customHeight="1" hidden="1">
      <c r="A520" s="51"/>
      <c r="B520" s="52" t="s">
        <v>60</v>
      </c>
      <c r="C520" s="51"/>
      <c r="D520" s="51"/>
      <c r="E520" s="53"/>
      <c r="F520" s="53"/>
      <c r="G520" s="53"/>
      <c r="H520" s="51"/>
      <c r="I520" s="53"/>
      <c r="J520" s="53"/>
      <c r="K520" s="51"/>
      <c r="L520" s="51"/>
      <c r="M520" s="51">
        <f t="shared" si="118"/>
        <v>0</v>
      </c>
      <c r="N520" s="51">
        <v>0</v>
      </c>
      <c r="O520" s="51"/>
      <c r="P520" s="51"/>
      <c r="Q520" s="51"/>
      <c r="R520" s="51"/>
      <c r="S520" s="51"/>
      <c r="T520" s="51"/>
      <c r="U520" s="51"/>
      <c r="V520" s="51"/>
      <c r="W520" s="51"/>
      <c r="X520" s="51">
        <f t="shared" si="119"/>
        <v>0</v>
      </c>
      <c r="Y520" s="51">
        <f t="shared" si="121"/>
        <v>0</v>
      </c>
      <c r="Z520" s="51"/>
      <c r="AA520" s="51"/>
      <c r="AB520" s="51"/>
      <c r="AC520" s="51">
        <f t="shared" si="122"/>
        <v>0</v>
      </c>
      <c r="AD520" s="56"/>
      <c r="AE520" s="56"/>
      <c r="AF520" s="56"/>
      <c r="AG520" s="56">
        <f t="shared" si="123"/>
        <v>0</v>
      </c>
      <c r="AH520" s="56"/>
      <c r="AI520" s="56"/>
      <c r="AJ520" s="56"/>
      <c r="AK520" s="56">
        <v>0</v>
      </c>
      <c r="AL520" s="51">
        <f t="shared" si="120"/>
        <v>0</v>
      </c>
      <c r="AM520" s="56">
        <f t="shared" si="125"/>
        <v>0</v>
      </c>
      <c r="AN520" s="51">
        <f t="shared" si="126"/>
        <v>0</v>
      </c>
      <c r="AO520" s="54" t="e">
        <f t="shared" si="127"/>
        <v>#DIV/0!</v>
      </c>
      <c r="AP520" s="51"/>
      <c r="AQ520" s="26">
        <f t="shared" si="129"/>
        <v>0</v>
      </c>
      <c r="AR520" s="37">
        <f t="shared" si="128"/>
        <v>0</v>
      </c>
      <c r="AT520" s="23">
        <f t="shared" si="95"/>
        <v>0</v>
      </c>
    </row>
    <row r="521" spans="1:46" s="28" customFormat="1" ht="18.75">
      <c r="A521" s="51" t="s">
        <v>546</v>
      </c>
      <c r="B521" s="52" t="s">
        <v>66</v>
      </c>
      <c r="C521" s="51"/>
      <c r="D521" s="51">
        <v>138</v>
      </c>
      <c r="E521" s="53">
        <v>7</v>
      </c>
      <c r="F521" s="53"/>
      <c r="G521" s="53"/>
      <c r="H521" s="51">
        <v>138</v>
      </c>
      <c r="I521" s="53">
        <v>7</v>
      </c>
      <c r="J521" s="53"/>
      <c r="K521" s="51">
        <v>138</v>
      </c>
      <c r="L521" s="51"/>
      <c r="M521" s="51">
        <f t="shared" si="118"/>
        <v>157</v>
      </c>
      <c r="N521" s="51">
        <v>9</v>
      </c>
      <c r="O521" s="54">
        <f>N521/M521*100</f>
        <v>5.7324840764331215</v>
      </c>
      <c r="P521" s="51">
        <v>148</v>
      </c>
      <c r="Q521" s="51"/>
      <c r="R521" s="51">
        <v>148</v>
      </c>
      <c r="S521" s="51"/>
      <c r="T521" s="51">
        <v>138</v>
      </c>
      <c r="U521" s="51"/>
      <c r="V521" s="51">
        <v>138</v>
      </c>
      <c r="W521" s="51"/>
      <c r="X521" s="51">
        <f t="shared" si="119"/>
        <v>10</v>
      </c>
      <c r="Y521" s="51">
        <f t="shared" si="121"/>
        <v>3</v>
      </c>
      <c r="Z521" s="51">
        <v>2</v>
      </c>
      <c r="AA521" s="57" t="s">
        <v>537</v>
      </c>
      <c r="AB521" s="51">
        <v>1</v>
      </c>
      <c r="AC521" s="51">
        <f t="shared" si="122"/>
        <v>3</v>
      </c>
      <c r="AD521" s="56">
        <v>3</v>
      </c>
      <c r="AE521" s="60" t="s">
        <v>537</v>
      </c>
      <c r="AF521" s="60" t="s">
        <v>537</v>
      </c>
      <c r="AG521" s="56">
        <f t="shared" si="123"/>
        <v>3</v>
      </c>
      <c r="AH521" s="60">
        <v>3</v>
      </c>
      <c r="AI521" s="60"/>
      <c r="AJ521" s="60"/>
      <c r="AK521" s="56">
        <v>6</v>
      </c>
      <c r="AL521" s="51">
        <f t="shared" si="120"/>
        <v>139.2675159235669</v>
      </c>
      <c r="AM521" s="56">
        <f t="shared" si="125"/>
        <v>8.73248407643312</v>
      </c>
      <c r="AN521" s="51">
        <f t="shared" si="126"/>
        <v>17.73248407643312</v>
      </c>
      <c r="AO521" s="54">
        <f t="shared" si="127"/>
        <v>11.29457584486186</v>
      </c>
      <c r="AP521" s="51"/>
      <c r="AQ521" s="26">
        <f t="shared" si="129"/>
        <v>1.2675159235668794</v>
      </c>
      <c r="AR521" s="37">
        <f t="shared" si="128"/>
        <v>1.26751592356689</v>
      </c>
      <c r="AT521" s="23">
        <f t="shared" si="95"/>
        <v>0</v>
      </c>
    </row>
    <row r="522" spans="1:46" s="28" customFormat="1" ht="18.75" customHeight="1" hidden="1">
      <c r="A522" s="51"/>
      <c r="B522" s="52" t="s">
        <v>49</v>
      </c>
      <c r="C522" s="51"/>
      <c r="D522" s="51"/>
      <c r="E522" s="53"/>
      <c r="F522" s="53"/>
      <c r="G522" s="53"/>
      <c r="H522" s="51"/>
      <c r="I522" s="53"/>
      <c r="J522" s="53"/>
      <c r="K522" s="51"/>
      <c r="L522" s="51"/>
      <c r="M522" s="51">
        <f t="shared" si="118"/>
        <v>0</v>
      </c>
      <c r="N522" s="51">
        <v>0</v>
      </c>
      <c r="O522" s="51"/>
      <c r="P522" s="51"/>
      <c r="Q522" s="51"/>
      <c r="R522" s="51"/>
      <c r="S522" s="51"/>
      <c r="T522" s="51"/>
      <c r="U522" s="51"/>
      <c r="V522" s="51"/>
      <c r="W522" s="51"/>
      <c r="X522" s="51">
        <f t="shared" si="119"/>
        <v>0</v>
      </c>
      <c r="Y522" s="51">
        <f t="shared" si="121"/>
        <v>0</v>
      </c>
      <c r="Z522" s="51"/>
      <c r="AA522" s="51"/>
      <c r="AB522" s="51"/>
      <c r="AC522" s="51">
        <f t="shared" si="122"/>
        <v>0</v>
      </c>
      <c r="AD522" s="56"/>
      <c r="AE522" s="56"/>
      <c r="AF522" s="56"/>
      <c r="AG522" s="56">
        <f t="shared" si="123"/>
        <v>0</v>
      </c>
      <c r="AH522" s="56"/>
      <c r="AI522" s="56"/>
      <c r="AJ522" s="56"/>
      <c r="AK522" s="56">
        <v>0</v>
      </c>
      <c r="AL522" s="51">
        <f t="shared" si="120"/>
        <v>0</v>
      </c>
      <c r="AM522" s="56">
        <f t="shared" si="125"/>
        <v>0</v>
      </c>
      <c r="AN522" s="51">
        <f t="shared" si="126"/>
        <v>0</v>
      </c>
      <c r="AO522" s="54" t="e">
        <f t="shared" si="127"/>
        <v>#DIV/0!</v>
      </c>
      <c r="AP522" s="51"/>
      <c r="AQ522" s="26">
        <f t="shared" si="129"/>
        <v>0</v>
      </c>
      <c r="AR522" s="37">
        <f t="shared" si="128"/>
        <v>0</v>
      </c>
      <c r="AT522" s="23">
        <f t="shared" si="95"/>
        <v>0</v>
      </c>
    </row>
    <row r="523" spans="1:46" s="28" customFormat="1" ht="18.75" customHeight="1" hidden="1">
      <c r="A523" s="51"/>
      <c r="B523" s="52" t="s">
        <v>56</v>
      </c>
      <c r="C523" s="51"/>
      <c r="D523" s="51"/>
      <c r="E523" s="53"/>
      <c r="F523" s="53"/>
      <c r="G523" s="53"/>
      <c r="H523" s="51"/>
      <c r="I523" s="53"/>
      <c r="J523" s="53"/>
      <c r="K523" s="51"/>
      <c r="L523" s="51"/>
      <c r="M523" s="51">
        <f t="shared" si="118"/>
        <v>0</v>
      </c>
      <c r="N523" s="51">
        <v>0</v>
      </c>
      <c r="O523" s="51"/>
      <c r="P523" s="51"/>
      <c r="Q523" s="51"/>
      <c r="R523" s="51"/>
      <c r="S523" s="51"/>
      <c r="T523" s="51"/>
      <c r="U523" s="51"/>
      <c r="V523" s="51"/>
      <c r="W523" s="51"/>
      <c r="X523" s="51">
        <f t="shared" si="119"/>
        <v>0</v>
      </c>
      <c r="Y523" s="51">
        <f t="shared" si="121"/>
        <v>0</v>
      </c>
      <c r="Z523" s="51"/>
      <c r="AA523" s="51"/>
      <c r="AB523" s="51"/>
      <c r="AC523" s="51">
        <f t="shared" si="122"/>
        <v>0</v>
      </c>
      <c r="AD523" s="56"/>
      <c r="AE523" s="56"/>
      <c r="AF523" s="56"/>
      <c r="AG523" s="56">
        <f t="shared" si="123"/>
        <v>0</v>
      </c>
      <c r="AH523" s="56"/>
      <c r="AI523" s="56"/>
      <c r="AJ523" s="56"/>
      <c r="AK523" s="56">
        <v>0</v>
      </c>
      <c r="AL523" s="51">
        <f t="shared" si="120"/>
        <v>0</v>
      </c>
      <c r="AM523" s="56">
        <f t="shared" si="125"/>
        <v>0</v>
      </c>
      <c r="AN523" s="51">
        <f t="shared" si="126"/>
        <v>0</v>
      </c>
      <c r="AO523" s="54" t="e">
        <f t="shared" si="127"/>
        <v>#DIV/0!</v>
      </c>
      <c r="AP523" s="51"/>
      <c r="AQ523" s="26">
        <f t="shared" si="129"/>
        <v>0</v>
      </c>
      <c r="AR523" s="37">
        <f t="shared" si="128"/>
        <v>0</v>
      </c>
      <c r="AT523" s="23">
        <f t="shared" si="95"/>
        <v>0</v>
      </c>
    </row>
    <row r="524" spans="1:46" s="28" customFormat="1" ht="18.75" customHeight="1" hidden="1">
      <c r="A524" s="51"/>
      <c r="B524" s="52" t="s">
        <v>57</v>
      </c>
      <c r="C524" s="51"/>
      <c r="D524" s="51"/>
      <c r="E524" s="53"/>
      <c r="F524" s="53"/>
      <c r="G524" s="53"/>
      <c r="H524" s="51"/>
      <c r="I524" s="53"/>
      <c r="J524" s="53"/>
      <c r="K524" s="51"/>
      <c r="L524" s="51"/>
      <c r="M524" s="51">
        <f t="shared" si="118"/>
        <v>0</v>
      </c>
      <c r="N524" s="51">
        <v>0</v>
      </c>
      <c r="O524" s="51"/>
      <c r="P524" s="51"/>
      <c r="Q524" s="51"/>
      <c r="R524" s="51"/>
      <c r="S524" s="51"/>
      <c r="T524" s="51"/>
      <c r="U524" s="51"/>
      <c r="V524" s="51"/>
      <c r="W524" s="51"/>
      <c r="X524" s="51">
        <f t="shared" si="119"/>
        <v>0</v>
      </c>
      <c r="Y524" s="51">
        <f t="shared" si="121"/>
        <v>0</v>
      </c>
      <c r="Z524" s="51"/>
      <c r="AA524" s="51"/>
      <c r="AB524" s="51"/>
      <c r="AC524" s="51">
        <f t="shared" si="122"/>
        <v>0</v>
      </c>
      <c r="AD524" s="56"/>
      <c r="AE524" s="56"/>
      <c r="AF524" s="56"/>
      <c r="AG524" s="56">
        <f t="shared" si="123"/>
        <v>0</v>
      </c>
      <c r="AH524" s="56"/>
      <c r="AI524" s="56"/>
      <c r="AJ524" s="56"/>
      <c r="AK524" s="56">
        <v>0</v>
      </c>
      <c r="AL524" s="51">
        <f t="shared" si="120"/>
        <v>0</v>
      </c>
      <c r="AM524" s="56">
        <f t="shared" si="125"/>
        <v>0</v>
      </c>
      <c r="AN524" s="51">
        <f t="shared" si="126"/>
        <v>0</v>
      </c>
      <c r="AO524" s="54" t="e">
        <f t="shared" si="127"/>
        <v>#DIV/0!</v>
      </c>
      <c r="AP524" s="51"/>
      <c r="AQ524" s="26">
        <f t="shared" si="129"/>
        <v>0</v>
      </c>
      <c r="AR524" s="37">
        <f t="shared" si="128"/>
        <v>0</v>
      </c>
      <c r="AT524" s="23">
        <f t="shared" si="95"/>
        <v>0</v>
      </c>
    </row>
    <row r="525" spans="1:46" s="28" customFormat="1" ht="18.75" customHeight="1" hidden="1">
      <c r="A525" s="51"/>
      <c r="B525" s="52" t="s">
        <v>60</v>
      </c>
      <c r="C525" s="51"/>
      <c r="D525" s="51"/>
      <c r="E525" s="53"/>
      <c r="F525" s="53"/>
      <c r="G525" s="53"/>
      <c r="H525" s="51"/>
      <c r="I525" s="53"/>
      <c r="J525" s="53"/>
      <c r="K525" s="51"/>
      <c r="L525" s="51"/>
      <c r="M525" s="51">
        <f t="shared" si="118"/>
        <v>0</v>
      </c>
      <c r="N525" s="51">
        <v>0</v>
      </c>
      <c r="O525" s="51"/>
      <c r="P525" s="51"/>
      <c r="Q525" s="51"/>
      <c r="R525" s="51"/>
      <c r="S525" s="51"/>
      <c r="T525" s="51"/>
      <c r="U525" s="51"/>
      <c r="V525" s="51"/>
      <c r="W525" s="51"/>
      <c r="X525" s="51">
        <f t="shared" si="119"/>
        <v>0</v>
      </c>
      <c r="Y525" s="51">
        <f t="shared" si="121"/>
        <v>0</v>
      </c>
      <c r="Z525" s="51"/>
      <c r="AA525" s="51"/>
      <c r="AB525" s="51"/>
      <c r="AC525" s="51">
        <f t="shared" si="122"/>
        <v>0</v>
      </c>
      <c r="AD525" s="56"/>
      <c r="AE525" s="56"/>
      <c r="AF525" s="56"/>
      <c r="AG525" s="56">
        <f t="shared" si="123"/>
        <v>0</v>
      </c>
      <c r="AH525" s="56"/>
      <c r="AI525" s="56"/>
      <c r="AJ525" s="56"/>
      <c r="AK525" s="56">
        <v>0</v>
      </c>
      <c r="AL525" s="51">
        <f t="shared" si="120"/>
        <v>0</v>
      </c>
      <c r="AM525" s="56">
        <f t="shared" si="125"/>
        <v>0</v>
      </c>
      <c r="AN525" s="51">
        <f t="shared" si="126"/>
        <v>0</v>
      </c>
      <c r="AO525" s="54" t="e">
        <f t="shared" si="127"/>
        <v>#DIV/0!</v>
      </c>
      <c r="AP525" s="51"/>
      <c r="AQ525" s="26">
        <f t="shared" si="129"/>
        <v>0</v>
      </c>
      <c r="AR525" s="37">
        <f t="shared" si="128"/>
        <v>0</v>
      </c>
      <c r="AT525" s="23">
        <f t="shared" si="95"/>
        <v>0</v>
      </c>
    </row>
    <row r="526" spans="1:46" s="28" customFormat="1" ht="18.75">
      <c r="A526" s="51" t="s">
        <v>546</v>
      </c>
      <c r="B526" s="52" t="s">
        <v>67</v>
      </c>
      <c r="C526" s="51"/>
      <c r="D526" s="51">
        <v>140</v>
      </c>
      <c r="E526" s="53">
        <v>6</v>
      </c>
      <c r="F526" s="53"/>
      <c r="G526" s="53"/>
      <c r="H526" s="51">
        <v>140</v>
      </c>
      <c r="I526" s="53">
        <v>6</v>
      </c>
      <c r="J526" s="53"/>
      <c r="K526" s="51">
        <v>131</v>
      </c>
      <c r="L526" s="51"/>
      <c r="M526" s="51">
        <f t="shared" si="118"/>
        <v>156</v>
      </c>
      <c r="N526" s="51">
        <v>6</v>
      </c>
      <c r="O526" s="54">
        <f>N526/M526*100</f>
        <v>3.8461538461538463</v>
      </c>
      <c r="P526" s="51">
        <v>150</v>
      </c>
      <c r="Q526" s="51"/>
      <c r="R526" s="51">
        <v>150</v>
      </c>
      <c r="S526" s="51"/>
      <c r="T526" s="51">
        <v>131</v>
      </c>
      <c r="U526" s="51"/>
      <c r="V526" s="51">
        <v>131</v>
      </c>
      <c r="W526" s="51"/>
      <c r="X526" s="51">
        <f t="shared" si="119"/>
        <v>19</v>
      </c>
      <c r="Y526" s="51">
        <f t="shared" si="121"/>
        <v>1</v>
      </c>
      <c r="Z526" s="57" t="s">
        <v>537</v>
      </c>
      <c r="AA526" s="57" t="s">
        <v>537</v>
      </c>
      <c r="AB526" s="51">
        <v>1</v>
      </c>
      <c r="AC526" s="51">
        <f t="shared" si="122"/>
        <v>4</v>
      </c>
      <c r="AD526" s="56">
        <v>2</v>
      </c>
      <c r="AE526" s="56">
        <v>1</v>
      </c>
      <c r="AF526" s="56">
        <v>1</v>
      </c>
      <c r="AG526" s="56">
        <f t="shared" si="123"/>
        <v>1</v>
      </c>
      <c r="AH526" s="56">
        <v>0</v>
      </c>
      <c r="AI526" s="56">
        <v>0</v>
      </c>
      <c r="AJ526" s="56">
        <v>1</v>
      </c>
      <c r="AK526" s="56">
        <v>3</v>
      </c>
      <c r="AL526" s="51">
        <f t="shared" si="120"/>
        <v>145.15384615384616</v>
      </c>
      <c r="AM526" s="56">
        <f t="shared" si="125"/>
        <v>4.846153846153847</v>
      </c>
      <c r="AN526" s="51">
        <f t="shared" si="126"/>
        <v>10.846153846153847</v>
      </c>
      <c r="AO526" s="54">
        <f t="shared" si="127"/>
        <v>6.952662721893492</v>
      </c>
      <c r="AP526" s="51"/>
      <c r="AQ526" s="26">
        <f t="shared" si="129"/>
        <v>14.153846153846153</v>
      </c>
      <c r="AR526" s="37">
        <f t="shared" si="128"/>
        <v>14.15384615384616</v>
      </c>
      <c r="AT526" s="23">
        <f t="shared" si="95"/>
        <v>0</v>
      </c>
    </row>
    <row r="527" spans="1:46" s="28" customFormat="1" ht="18.75" customHeight="1" hidden="1">
      <c r="A527" s="51"/>
      <c r="B527" s="52" t="s">
        <v>49</v>
      </c>
      <c r="C527" s="51"/>
      <c r="D527" s="51"/>
      <c r="E527" s="53"/>
      <c r="F527" s="53"/>
      <c r="G527" s="53"/>
      <c r="H527" s="51"/>
      <c r="I527" s="53"/>
      <c r="J527" s="53"/>
      <c r="K527" s="51"/>
      <c r="L527" s="51"/>
      <c r="M527" s="51">
        <f t="shared" si="118"/>
        <v>0</v>
      </c>
      <c r="N527" s="51">
        <v>0</v>
      </c>
      <c r="O527" s="51"/>
      <c r="P527" s="51"/>
      <c r="Q527" s="51"/>
      <c r="R527" s="51"/>
      <c r="S527" s="51"/>
      <c r="T527" s="51"/>
      <c r="U527" s="51"/>
      <c r="V527" s="51"/>
      <c r="W527" s="51"/>
      <c r="X527" s="51">
        <f t="shared" si="119"/>
        <v>0</v>
      </c>
      <c r="Y527" s="51">
        <f t="shared" si="121"/>
        <v>0</v>
      </c>
      <c r="Z527" s="51"/>
      <c r="AA527" s="51"/>
      <c r="AB527" s="51"/>
      <c r="AC527" s="51">
        <f t="shared" si="122"/>
        <v>0</v>
      </c>
      <c r="AD527" s="56"/>
      <c r="AE527" s="56"/>
      <c r="AF527" s="56"/>
      <c r="AG527" s="56">
        <f t="shared" si="123"/>
        <v>0</v>
      </c>
      <c r="AH527" s="56"/>
      <c r="AI527" s="56"/>
      <c r="AJ527" s="56"/>
      <c r="AK527" s="56">
        <v>0</v>
      </c>
      <c r="AL527" s="51">
        <f t="shared" si="120"/>
        <v>0</v>
      </c>
      <c r="AM527" s="56">
        <f t="shared" si="125"/>
        <v>0</v>
      </c>
      <c r="AN527" s="51">
        <f t="shared" si="126"/>
        <v>0</v>
      </c>
      <c r="AO527" s="54" t="e">
        <f t="shared" si="127"/>
        <v>#DIV/0!</v>
      </c>
      <c r="AP527" s="51"/>
      <c r="AQ527" s="26">
        <f t="shared" si="129"/>
        <v>0</v>
      </c>
      <c r="AR527" s="37">
        <f t="shared" si="128"/>
        <v>0</v>
      </c>
      <c r="AT527" s="23">
        <f t="shared" si="95"/>
        <v>0</v>
      </c>
    </row>
    <row r="528" spans="1:46" s="28" customFormat="1" ht="18.75" customHeight="1" hidden="1">
      <c r="A528" s="51"/>
      <c r="B528" s="52" t="s">
        <v>56</v>
      </c>
      <c r="C528" s="51"/>
      <c r="D528" s="51"/>
      <c r="E528" s="53"/>
      <c r="F528" s="53"/>
      <c r="G528" s="53"/>
      <c r="H528" s="51"/>
      <c r="I528" s="53"/>
      <c r="J528" s="53"/>
      <c r="K528" s="51"/>
      <c r="L528" s="51"/>
      <c r="M528" s="51">
        <f t="shared" si="118"/>
        <v>0</v>
      </c>
      <c r="N528" s="51">
        <v>0</v>
      </c>
      <c r="O528" s="51"/>
      <c r="P528" s="51"/>
      <c r="Q528" s="51"/>
      <c r="R528" s="51"/>
      <c r="S528" s="51"/>
      <c r="T528" s="51"/>
      <c r="U528" s="51"/>
      <c r="V528" s="51"/>
      <c r="W528" s="51"/>
      <c r="X528" s="51">
        <f t="shared" si="119"/>
        <v>0</v>
      </c>
      <c r="Y528" s="51">
        <f t="shared" si="121"/>
        <v>0</v>
      </c>
      <c r="Z528" s="51"/>
      <c r="AA528" s="51"/>
      <c r="AB528" s="51"/>
      <c r="AC528" s="51">
        <f t="shared" si="122"/>
        <v>0</v>
      </c>
      <c r="AD528" s="56"/>
      <c r="AE528" s="56"/>
      <c r="AF528" s="56"/>
      <c r="AG528" s="56">
        <f t="shared" si="123"/>
        <v>0</v>
      </c>
      <c r="AH528" s="56"/>
      <c r="AI528" s="56"/>
      <c r="AJ528" s="56"/>
      <c r="AK528" s="56">
        <v>0</v>
      </c>
      <c r="AL528" s="51">
        <f t="shared" si="120"/>
        <v>0</v>
      </c>
      <c r="AM528" s="56">
        <f t="shared" si="125"/>
        <v>0</v>
      </c>
      <c r="AN528" s="51">
        <f t="shared" si="126"/>
        <v>0</v>
      </c>
      <c r="AO528" s="54" t="e">
        <f t="shared" si="127"/>
        <v>#DIV/0!</v>
      </c>
      <c r="AP528" s="51"/>
      <c r="AQ528" s="26">
        <f t="shared" si="129"/>
        <v>0</v>
      </c>
      <c r="AR528" s="37">
        <f t="shared" si="128"/>
        <v>0</v>
      </c>
      <c r="AT528" s="23">
        <f t="shared" si="95"/>
        <v>0</v>
      </c>
    </row>
    <row r="529" spans="1:46" s="28" customFormat="1" ht="18.75" customHeight="1" hidden="1">
      <c r="A529" s="51"/>
      <c r="B529" s="52" t="s">
        <v>57</v>
      </c>
      <c r="C529" s="51"/>
      <c r="D529" s="51"/>
      <c r="E529" s="53"/>
      <c r="F529" s="53"/>
      <c r="G529" s="53"/>
      <c r="H529" s="51"/>
      <c r="I529" s="53"/>
      <c r="J529" s="53"/>
      <c r="K529" s="51"/>
      <c r="L529" s="51"/>
      <c r="M529" s="51">
        <f t="shared" si="118"/>
        <v>0</v>
      </c>
      <c r="N529" s="51">
        <v>0</v>
      </c>
      <c r="O529" s="51"/>
      <c r="P529" s="51"/>
      <c r="Q529" s="51"/>
      <c r="R529" s="51"/>
      <c r="S529" s="51"/>
      <c r="T529" s="51"/>
      <c r="U529" s="51"/>
      <c r="V529" s="51"/>
      <c r="W529" s="51"/>
      <c r="X529" s="51">
        <f t="shared" si="119"/>
        <v>0</v>
      </c>
      <c r="Y529" s="51">
        <f t="shared" si="121"/>
        <v>0</v>
      </c>
      <c r="Z529" s="51"/>
      <c r="AA529" s="51"/>
      <c r="AB529" s="51"/>
      <c r="AC529" s="51">
        <f t="shared" si="122"/>
        <v>0</v>
      </c>
      <c r="AD529" s="56"/>
      <c r="AE529" s="56"/>
      <c r="AF529" s="56"/>
      <c r="AG529" s="56">
        <f t="shared" si="123"/>
        <v>0</v>
      </c>
      <c r="AH529" s="56"/>
      <c r="AI529" s="56"/>
      <c r="AJ529" s="56"/>
      <c r="AK529" s="56">
        <v>0</v>
      </c>
      <c r="AL529" s="51">
        <f t="shared" si="120"/>
        <v>0</v>
      </c>
      <c r="AM529" s="56">
        <f t="shared" si="125"/>
        <v>0</v>
      </c>
      <c r="AN529" s="51">
        <f t="shared" si="126"/>
        <v>0</v>
      </c>
      <c r="AO529" s="54" t="e">
        <f t="shared" si="127"/>
        <v>#DIV/0!</v>
      </c>
      <c r="AP529" s="51"/>
      <c r="AQ529" s="26">
        <f t="shared" si="129"/>
        <v>0</v>
      </c>
      <c r="AR529" s="37">
        <f t="shared" si="128"/>
        <v>0</v>
      </c>
      <c r="AT529" s="23">
        <f aca="true" t="shared" si="130" ref="AT529:AT592">P529-T529-X529</f>
        <v>0</v>
      </c>
    </row>
    <row r="530" spans="1:46" s="28" customFormat="1" ht="18.75" customHeight="1" hidden="1">
      <c r="A530" s="51"/>
      <c r="B530" s="52" t="s">
        <v>60</v>
      </c>
      <c r="C530" s="51"/>
      <c r="D530" s="51"/>
      <c r="E530" s="53"/>
      <c r="F530" s="53"/>
      <c r="G530" s="53"/>
      <c r="H530" s="51"/>
      <c r="I530" s="53"/>
      <c r="J530" s="53"/>
      <c r="K530" s="51"/>
      <c r="L530" s="51"/>
      <c r="M530" s="51">
        <f t="shared" si="118"/>
        <v>0</v>
      </c>
      <c r="N530" s="51">
        <v>0</v>
      </c>
      <c r="O530" s="51"/>
      <c r="P530" s="51"/>
      <c r="Q530" s="51"/>
      <c r="R530" s="51"/>
      <c r="S530" s="51"/>
      <c r="T530" s="51"/>
      <c r="U530" s="51"/>
      <c r="V530" s="51"/>
      <c r="W530" s="51"/>
      <c r="X530" s="51">
        <f t="shared" si="119"/>
        <v>0</v>
      </c>
      <c r="Y530" s="51">
        <f t="shared" si="121"/>
        <v>0</v>
      </c>
      <c r="Z530" s="51"/>
      <c r="AA530" s="51"/>
      <c r="AB530" s="51"/>
      <c r="AC530" s="51">
        <f t="shared" si="122"/>
        <v>0</v>
      </c>
      <c r="AD530" s="56"/>
      <c r="AE530" s="56"/>
      <c r="AF530" s="56"/>
      <c r="AG530" s="56">
        <f t="shared" si="123"/>
        <v>0</v>
      </c>
      <c r="AH530" s="56"/>
      <c r="AI530" s="56"/>
      <c r="AJ530" s="56"/>
      <c r="AK530" s="56">
        <v>0</v>
      </c>
      <c r="AL530" s="51">
        <f t="shared" si="120"/>
        <v>0</v>
      </c>
      <c r="AM530" s="56">
        <f t="shared" si="125"/>
        <v>0</v>
      </c>
      <c r="AN530" s="51">
        <f t="shared" si="126"/>
        <v>0</v>
      </c>
      <c r="AO530" s="54" t="e">
        <f t="shared" si="127"/>
        <v>#DIV/0!</v>
      </c>
      <c r="AP530" s="51"/>
      <c r="AQ530" s="26">
        <f t="shared" si="129"/>
        <v>0</v>
      </c>
      <c r="AR530" s="37">
        <f t="shared" si="128"/>
        <v>0</v>
      </c>
      <c r="AT530" s="23">
        <f t="shared" si="130"/>
        <v>0</v>
      </c>
    </row>
    <row r="531" spans="1:46" s="28" customFormat="1" ht="18.75">
      <c r="A531" s="51" t="s">
        <v>546</v>
      </c>
      <c r="B531" s="52" t="s">
        <v>268</v>
      </c>
      <c r="C531" s="51"/>
      <c r="D531" s="51">
        <v>42</v>
      </c>
      <c r="E531" s="53">
        <v>4</v>
      </c>
      <c r="F531" s="53"/>
      <c r="G531" s="53"/>
      <c r="H531" s="51">
        <v>42</v>
      </c>
      <c r="I531" s="53">
        <v>4</v>
      </c>
      <c r="J531" s="53"/>
      <c r="K531" s="51">
        <v>40</v>
      </c>
      <c r="L531" s="51"/>
      <c r="M531" s="51">
        <f t="shared" si="118"/>
        <v>42</v>
      </c>
      <c r="N531" s="51">
        <v>1</v>
      </c>
      <c r="O531" s="54">
        <f>N531/M531*100</f>
        <v>2.380952380952381</v>
      </c>
      <c r="P531" s="51">
        <v>41</v>
      </c>
      <c r="Q531" s="51"/>
      <c r="R531" s="51">
        <v>41</v>
      </c>
      <c r="S531" s="51"/>
      <c r="T531" s="51">
        <v>40</v>
      </c>
      <c r="U531" s="51"/>
      <c r="V531" s="51">
        <v>40</v>
      </c>
      <c r="W531" s="51"/>
      <c r="X531" s="51">
        <f t="shared" si="119"/>
        <v>1</v>
      </c>
      <c r="Y531" s="51">
        <f t="shared" si="121"/>
        <v>0</v>
      </c>
      <c r="Z531" s="57" t="s">
        <v>537</v>
      </c>
      <c r="AA531" s="57" t="s">
        <v>537</v>
      </c>
      <c r="AB531" s="57" t="s">
        <v>537</v>
      </c>
      <c r="AC531" s="51">
        <f t="shared" si="122"/>
        <v>0</v>
      </c>
      <c r="AD531" s="57" t="s">
        <v>537</v>
      </c>
      <c r="AE531" s="57" t="s">
        <v>537</v>
      </c>
      <c r="AF531" s="57" t="s">
        <v>537</v>
      </c>
      <c r="AG531" s="56">
        <f t="shared" si="123"/>
        <v>1</v>
      </c>
      <c r="AH531" s="57">
        <v>0</v>
      </c>
      <c r="AI531" s="57">
        <v>0</v>
      </c>
      <c r="AJ531" s="57">
        <v>1</v>
      </c>
      <c r="AK531" s="56">
        <v>1</v>
      </c>
      <c r="AL531" s="51">
        <f t="shared" si="120"/>
        <v>37.61904761904762</v>
      </c>
      <c r="AM531" s="56">
        <f t="shared" si="125"/>
        <v>3.380952380952381</v>
      </c>
      <c r="AN531" s="51">
        <f t="shared" si="126"/>
        <v>4.380952380952381</v>
      </c>
      <c r="AO531" s="54">
        <f t="shared" si="127"/>
        <v>10.430839002267575</v>
      </c>
      <c r="AP531" s="51"/>
      <c r="AQ531" s="26">
        <f t="shared" si="129"/>
        <v>-2.380952380952381</v>
      </c>
      <c r="AR531" s="37">
        <f t="shared" si="128"/>
        <v>-2.3809523809523796</v>
      </c>
      <c r="AT531" s="23">
        <f t="shared" si="130"/>
        <v>0</v>
      </c>
    </row>
    <row r="532" spans="1:46" s="28" customFormat="1" ht="18.75" customHeight="1" hidden="1">
      <c r="A532" s="51"/>
      <c r="B532" s="52" t="s">
        <v>49</v>
      </c>
      <c r="C532" s="51"/>
      <c r="D532" s="51"/>
      <c r="E532" s="53"/>
      <c r="F532" s="53"/>
      <c r="G532" s="53"/>
      <c r="H532" s="51"/>
      <c r="I532" s="53"/>
      <c r="J532" s="53"/>
      <c r="K532" s="51"/>
      <c r="L532" s="51"/>
      <c r="M532" s="51"/>
      <c r="N532" s="51">
        <v>0</v>
      </c>
      <c r="O532" s="51"/>
      <c r="P532" s="51"/>
      <c r="Q532" s="51"/>
      <c r="R532" s="51"/>
      <c r="S532" s="51"/>
      <c r="T532" s="51"/>
      <c r="U532" s="51"/>
      <c r="V532" s="51"/>
      <c r="W532" s="51"/>
      <c r="X532" s="51">
        <f t="shared" si="119"/>
        <v>0</v>
      </c>
      <c r="Y532" s="51">
        <f t="shared" si="121"/>
        <v>0</v>
      </c>
      <c r="Z532" s="57" t="s">
        <v>537</v>
      </c>
      <c r="AA532" s="57" t="s">
        <v>537</v>
      </c>
      <c r="AB532" s="57" t="s">
        <v>537</v>
      </c>
      <c r="AC532" s="51">
        <f t="shared" si="122"/>
        <v>0</v>
      </c>
      <c r="AD532" s="57" t="s">
        <v>537</v>
      </c>
      <c r="AE532" s="57" t="s">
        <v>537</v>
      </c>
      <c r="AF532" s="57" t="s">
        <v>537</v>
      </c>
      <c r="AG532" s="57"/>
      <c r="AH532" s="57"/>
      <c r="AI532" s="57"/>
      <c r="AJ532" s="57"/>
      <c r="AK532" s="56">
        <v>0</v>
      </c>
      <c r="AL532" s="56">
        <f t="shared" si="120"/>
        <v>0</v>
      </c>
      <c r="AM532" s="56">
        <f>(Y532+AC532)/2</f>
        <v>0</v>
      </c>
      <c r="AN532" s="47">
        <f t="shared" si="126"/>
        <v>0</v>
      </c>
      <c r="AO532" s="49" t="e">
        <f t="shared" si="127"/>
        <v>#DIV/0!</v>
      </c>
      <c r="AP532" s="51"/>
      <c r="AQ532" s="25">
        <f t="shared" si="129"/>
        <v>0</v>
      </c>
      <c r="AR532" s="23">
        <f t="shared" si="128"/>
        <v>0</v>
      </c>
      <c r="AT532" s="23">
        <f t="shared" si="130"/>
        <v>0</v>
      </c>
    </row>
    <row r="533" spans="1:46" s="28" customFormat="1" ht="18.75" customHeight="1" hidden="1">
      <c r="A533" s="51"/>
      <c r="B533" s="52" t="s">
        <v>57</v>
      </c>
      <c r="C533" s="51"/>
      <c r="D533" s="51"/>
      <c r="E533" s="53"/>
      <c r="F533" s="53"/>
      <c r="G533" s="53"/>
      <c r="H533" s="51"/>
      <c r="I533" s="53"/>
      <c r="J533" s="53"/>
      <c r="K533" s="51"/>
      <c r="L533" s="51"/>
      <c r="M533" s="51"/>
      <c r="N533" s="51">
        <v>0</v>
      </c>
      <c r="O533" s="51"/>
      <c r="P533" s="51"/>
      <c r="Q533" s="51"/>
      <c r="R533" s="51"/>
      <c r="S533" s="51"/>
      <c r="T533" s="51"/>
      <c r="U533" s="51"/>
      <c r="V533" s="51"/>
      <c r="W533" s="51"/>
      <c r="X533" s="51">
        <f t="shared" si="119"/>
        <v>0</v>
      </c>
      <c r="Y533" s="51">
        <f t="shared" si="121"/>
        <v>0</v>
      </c>
      <c r="Z533" s="57" t="s">
        <v>537</v>
      </c>
      <c r="AA533" s="57" t="s">
        <v>537</v>
      </c>
      <c r="AB533" s="57" t="s">
        <v>537</v>
      </c>
      <c r="AC533" s="51">
        <f t="shared" si="122"/>
        <v>0</v>
      </c>
      <c r="AD533" s="57" t="s">
        <v>537</v>
      </c>
      <c r="AE533" s="57" t="s">
        <v>537</v>
      </c>
      <c r="AF533" s="57" t="s">
        <v>537</v>
      </c>
      <c r="AG533" s="57"/>
      <c r="AH533" s="57"/>
      <c r="AI533" s="57"/>
      <c r="AJ533" s="57"/>
      <c r="AK533" s="56">
        <v>0</v>
      </c>
      <c r="AL533" s="56">
        <f t="shared" si="120"/>
        <v>0</v>
      </c>
      <c r="AM533" s="56">
        <f>(Y533+AC533)/2</f>
        <v>0</v>
      </c>
      <c r="AN533" s="47">
        <f t="shared" si="126"/>
        <v>0</v>
      </c>
      <c r="AO533" s="49" t="e">
        <f t="shared" si="127"/>
        <v>#DIV/0!</v>
      </c>
      <c r="AP533" s="51"/>
      <c r="AQ533" s="25">
        <f t="shared" si="129"/>
        <v>0</v>
      </c>
      <c r="AR533" s="23">
        <f t="shared" si="128"/>
        <v>0</v>
      </c>
      <c r="AT533" s="23">
        <f t="shared" si="130"/>
        <v>0</v>
      </c>
    </row>
    <row r="534" spans="1:46" s="28" customFormat="1" ht="18.75" customHeight="1" hidden="1">
      <c r="A534" s="51"/>
      <c r="B534" s="52" t="s">
        <v>56</v>
      </c>
      <c r="C534" s="51"/>
      <c r="D534" s="51"/>
      <c r="E534" s="53"/>
      <c r="F534" s="53"/>
      <c r="G534" s="53"/>
      <c r="H534" s="51"/>
      <c r="I534" s="53"/>
      <c r="J534" s="53"/>
      <c r="K534" s="51"/>
      <c r="L534" s="51"/>
      <c r="M534" s="51"/>
      <c r="N534" s="51">
        <v>0</v>
      </c>
      <c r="O534" s="51"/>
      <c r="P534" s="51"/>
      <c r="Q534" s="51"/>
      <c r="R534" s="51"/>
      <c r="S534" s="51"/>
      <c r="T534" s="51"/>
      <c r="U534" s="51"/>
      <c r="V534" s="51"/>
      <c r="W534" s="51"/>
      <c r="X534" s="51">
        <f t="shared" si="119"/>
        <v>0</v>
      </c>
      <c r="Y534" s="51">
        <f t="shared" si="121"/>
        <v>0</v>
      </c>
      <c r="Z534" s="57" t="s">
        <v>537</v>
      </c>
      <c r="AA534" s="57" t="s">
        <v>537</v>
      </c>
      <c r="AB534" s="57" t="s">
        <v>537</v>
      </c>
      <c r="AC534" s="51">
        <f t="shared" si="122"/>
        <v>0</v>
      </c>
      <c r="AD534" s="57" t="s">
        <v>537</v>
      </c>
      <c r="AE534" s="57" t="s">
        <v>537</v>
      </c>
      <c r="AF534" s="57" t="s">
        <v>537</v>
      </c>
      <c r="AG534" s="57"/>
      <c r="AH534" s="57"/>
      <c r="AI534" s="57"/>
      <c r="AJ534" s="57"/>
      <c r="AK534" s="56">
        <v>0</v>
      </c>
      <c r="AL534" s="56">
        <f t="shared" si="120"/>
        <v>0</v>
      </c>
      <c r="AM534" s="56">
        <f>(Y534+AC534)/2</f>
        <v>0</v>
      </c>
      <c r="AN534" s="47">
        <f t="shared" si="126"/>
        <v>0</v>
      </c>
      <c r="AO534" s="49" t="e">
        <f t="shared" si="127"/>
        <v>#DIV/0!</v>
      </c>
      <c r="AP534" s="51"/>
      <c r="AQ534" s="25">
        <f t="shared" si="129"/>
        <v>0</v>
      </c>
      <c r="AR534" s="23">
        <f t="shared" si="128"/>
        <v>0</v>
      </c>
      <c r="AT534" s="23">
        <f t="shared" si="130"/>
        <v>0</v>
      </c>
    </row>
    <row r="535" spans="1:46" s="28" customFormat="1" ht="18.75" customHeight="1" hidden="1">
      <c r="A535" s="51"/>
      <c r="B535" s="52" t="s">
        <v>60</v>
      </c>
      <c r="C535" s="51"/>
      <c r="D535" s="51"/>
      <c r="E535" s="53"/>
      <c r="F535" s="53"/>
      <c r="G535" s="53"/>
      <c r="H535" s="51"/>
      <c r="I535" s="53"/>
      <c r="J535" s="53"/>
      <c r="K535" s="51"/>
      <c r="L535" s="51"/>
      <c r="M535" s="51"/>
      <c r="N535" s="51">
        <v>0</v>
      </c>
      <c r="O535" s="51"/>
      <c r="P535" s="51"/>
      <c r="Q535" s="51"/>
      <c r="R535" s="51"/>
      <c r="S535" s="51"/>
      <c r="T535" s="51"/>
      <c r="U535" s="51"/>
      <c r="V535" s="51"/>
      <c r="W535" s="51"/>
      <c r="X535" s="51">
        <f t="shared" si="119"/>
        <v>0</v>
      </c>
      <c r="Y535" s="51">
        <f t="shared" si="121"/>
        <v>0</v>
      </c>
      <c r="Z535" s="57" t="s">
        <v>537</v>
      </c>
      <c r="AA535" s="57" t="s">
        <v>537</v>
      </c>
      <c r="AB535" s="57" t="s">
        <v>537</v>
      </c>
      <c r="AC535" s="51">
        <f t="shared" si="122"/>
        <v>0</v>
      </c>
      <c r="AD535" s="57" t="s">
        <v>537</v>
      </c>
      <c r="AE535" s="57" t="s">
        <v>537</v>
      </c>
      <c r="AF535" s="57" t="s">
        <v>537</v>
      </c>
      <c r="AG535" s="57"/>
      <c r="AH535" s="57"/>
      <c r="AI535" s="57"/>
      <c r="AJ535" s="57"/>
      <c r="AK535" s="56">
        <v>0</v>
      </c>
      <c r="AL535" s="56">
        <f t="shared" si="120"/>
        <v>0</v>
      </c>
      <c r="AM535" s="56">
        <f>(Y535+AC535)/2</f>
        <v>0</v>
      </c>
      <c r="AN535" s="47">
        <f t="shared" si="126"/>
        <v>0</v>
      </c>
      <c r="AO535" s="49" t="e">
        <f t="shared" si="127"/>
        <v>#DIV/0!</v>
      </c>
      <c r="AP535" s="51"/>
      <c r="AQ535" s="25">
        <f t="shared" si="129"/>
        <v>0</v>
      </c>
      <c r="AR535" s="23">
        <f t="shared" si="128"/>
        <v>0</v>
      </c>
      <c r="AT535" s="23">
        <f t="shared" si="130"/>
        <v>0</v>
      </c>
    </row>
    <row r="536" spans="1:46" s="28" customFormat="1" ht="33">
      <c r="A536" s="51">
        <v>2</v>
      </c>
      <c r="B536" s="52" t="s">
        <v>571</v>
      </c>
      <c r="C536" s="51"/>
      <c r="D536" s="51">
        <v>35</v>
      </c>
      <c r="E536" s="53">
        <f>SUM(E537:E537)</f>
        <v>11</v>
      </c>
      <c r="F536" s="53"/>
      <c r="G536" s="53"/>
      <c r="H536" s="51">
        <v>35</v>
      </c>
      <c r="I536" s="53">
        <f>SUM(I537:I537)</f>
        <v>11</v>
      </c>
      <c r="J536" s="53"/>
      <c r="K536" s="51">
        <f>SUM(K537:K537)</f>
        <v>14</v>
      </c>
      <c r="L536" s="51">
        <f>SUM(L537:L537)</f>
        <v>0</v>
      </c>
      <c r="M536" s="51">
        <f>SUM(M537:M537)</f>
        <v>39</v>
      </c>
      <c r="N536" s="51">
        <v>4</v>
      </c>
      <c r="O536" s="51">
        <v>10.26</v>
      </c>
      <c r="P536" s="51">
        <f aca="true" t="shared" si="131" ref="P536:AM536">SUM(P537:P537)</f>
        <v>37</v>
      </c>
      <c r="Q536" s="51">
        <f t="shared" si="131"/>
        <v>0</v>
      </c>
      <c r="R536" s="51">
        <f t="shared" si="131"/>
        <v>37</v>
      </c>
      <c r="S536" s="51">
        <f t="shared" si="131"/>
        <v>0</v>
      </c>
      <c r="T536" s="51">
        <f t="shared" si="131"/>
        <v>14</v>
      </c>
      <c r="U536" s="51">
        <f t="shared" si="131"/>
        <v>0</v>
      </c>
      <c r="V536" s="51">
        <f t="shared" si="131"/>
        <v>14</v>
      </c>
      <c r="W536" s="51">
        <f t="shared" si="131"/>
        <v>0</v>
      </c>
      <c r="X536" s="51">
        <f t="shared" si="131"/>
        <v>23</v>
      </c>
      <c r="Y536" s="51">
        <f t="shared" si="131"/>
        <v>1</v>
      </c>
      <c r="Z536" s="51">
        <f t="shared" si="131"/>
        <v>1</v>
      </c>
      <c r="AA536" s="51">
        <f t="shared" si="131"/>
        <v>0</v>
      </c>
      <c r="AB536" s="51">
        <f t="shared" si="131"/>
        <v>0</v>
      </c>
      <c r="AC536" s="51">
        <f t="shared" si="131"/>
        <v>3</v>
      </c>
      <c r="AD536" s="51">
        <f t="shared" si="131"/>
        <v>1</v>
      </c>
      <c r="AE536" s="51">
        <f t="shared" si="131"/>
        <v>2</v>
      </c>
      <c r="AF536" s="51">
        <f t="shared" si="131"/>
        <v>0</v>
      </c>
      <c r="AG536" s="51"/>
      <c r="AH536" s="51"/>
      <c r="AI536" s="51"/>
      <c r="AJ536" s="51"/>
      <c r="AK536" s="51">
        <v>2</v>
      </c>
      <c r="AL536" s="51">
        <f t="shared" si="131"/>
        <v>26.743589743589745</v>
      </c>
      <c r="AM536" s="51">
        <f t="shared" si="131"/>
        <v>10.256410256410255</v>
      </c>
      <c r="AN536" s="51">
        <f t="shared" si="126"/>
        <v>14.256410256410255</v>
      </c>
      <c r="AO536" s="54">
        <f t="shared" si="127"/>
        <v>36.554898093359625</v>
      </c>
      <c r="AP536" s="51"/>
      <c r="AQ536" s="26">
        <f t="shared" si="129"/>
        <v>12.743589743589745</v>
      </c>
      <c r="AR536" s="37">
        <f t="shared" si="128"/>
        <v>12.743589743589745</v>
      </c>
      <c r="AT536" s="23">
        <f t="shared" si="130"/>
        <v>0</v>
      </c>
    </row>
    <row r="537" spans="1:46" s="30" customFormat="1" ht="36" customHeight="1">
      <c r="A537" s="71">
        <v>2.1</v>
      </c>
      <c r="B537" s="72" t="s">
        <v>572</v>
      </c>
      <c r="C537" s="71"/>
      <c r="D537" s="71">
        <v>37</v>
      </c>
      <c r="E537" s="73">
        <v>11</v>
      </c>
      <c r="F537" s="73"/>
      <c r="G537" s="73"/>
      <c r="H537" s="71">
        <v>37</v>
      </c>
      <c r="I537" s="73">
        <v>11</v>
      </c>
      <c r="J537" s="73"/>
      <c r="K537" s="71">
        <v>14</v>
      </c>
      <c r="L537" s="71"/>
      <c r="M537" s="71">
        <v>39</v>
      </c>
      <c r="N537" s="71">
        <v>4</v>
      </c>
      <c r="O537" s="54">
        <f>N537/M537*100</f>
        <v>10.256410256410255</v>
      </c>
      <c r="P537" s="71">
        <v>37</v>
      </c>
      <c r="Q537" s="71"/>
      <c r="R537" s="71">
        <v>37</v>
      </c>
      <c r="S537" s="71"/>
      <c r="T537" s="71">
        <v>14</v>
      </c>
      <c r="U537" s="71"/>
      <c r="V537" s="71">
        <v>14</v>
      </c>
      <c r="W537" s="71"/>
      <c r="X537" s="51">
        <f>P537-T537</f>
        <v>23</v>
      </c>
      <c r="Y537" s="76">
        <f>Z537+AA537+AB537</f>
        <v>1</v>
      </c>
      <c r="Z537" s="71">
        <v>1</v>
      </c>
      <c r="AA537" s="76" t="s">
        <v>537</v>
      </c>
      <c r="AB537" s="76" t="s">
        <v>537</v>
      </c>
      <c r="AC537" s="76">
        <f>AD537+AE537+AF537</f>
        <v>3</v>
      </c>
      <c r="AD537" s="77">
        <v>1</v>
      </c>
      <c r="AE537" s="77">
        <v>2</v>
      </c>
      <c r="AF537" s="78" t="s">
        <v>537</v>
      </c>
      <c r="AG537" s="78"/>
      <c r="AH537" s="78"/>
      <c r="AI537" s="78"/>
      <c r="AJ537" s="78"/>
      <c r="AK537" s="56">
        <v>2</v>
      </c>
      <c r="AL537" s="51">
        <f>P537-AM537</f>
        <v>26.743589743589745</v>
      </c>
      <c r="AM537" s="56">
        <f>O537+AG537</f>
        <v>10.256410256410255</v>
      </c>
      <c r="AN537" s="51">
        <f t="shared" si="126"/>
        <v>14.256410256410255</v>
      </c>
      <c r="AO537" s="54">
        <f t="shared" si="127"/>
        <v>36.554898093359625</v>
      </c>
      <c r="AP537" s="71"/>
      <c r="AQ537" s="27">
        <f t="shared" si="129"/>
        <v>12.743589743589745</v>
      </c>
      <c r="AR537" s="37">
        <f t="shared" si="128"/>
        <v>12.743589743589745</v>
      </c>
      <c r="AT537" s="23">
        <f t="shared" si="130"/>
        <v>0</v>
      </c>
    </row>
    <row r="538" spans="1:46" ht="33">
      <c r="A538" s="42" t="s">
        <v>6</v>
      </c>
      <c r="B538" s="43" t="s">
        <v>125</v>
      </c>
      <c r="C538" s="42"/>
      <c r="D538" s="42">
        <f aca="true" t="shared" si="132" ref="D538:I538">D540+D550+D557</f>
        <v>316</v>
      </c>
      <c r="E538" s="42">
        <f t="shared" si="132"/>
        <v>27</v>
      </c>
      <c r="F538" s="42">
        <f t="shared" si="132"/>
        <v>-2</v>
      </c>
      <c r="G538" s="42">
        <f t="shared" si="132"/>
        <v>0</v>
      </c>
      <c r="H538" s="42">
        <f t="shared" si="132"/>
        <v>314</v>
      </c>
      <c r="I538" s="42">
        <f t="shared" si="132"/>
        <v>27</v>
      </c>
      <c r="J538" s="42"/>
      <c r="K538" s="42">
        <f>K540+K550+K557</f>
        <v>271</v>
      </c>
      <c r="L538" s="42">
        <f>L540+L550+L557</f>
        <v>0</v>
      </c>
      <c r="M538" s="42">
        <f>M540+M550+M557</f>
        <v>347</v>
      </c>
      <c r="N538" s="42">
        <v>28</v>
      </c>
      <c r="O538" s="44">
        <f>N538/M538*100</f>
        <v>8.069164265129682</v>
      </c>
      <c r="P538" s="42">
        <f aca="true" t="shared" si="133" ref="P538:AM538">P540+P550+P557</f>
        <v>324</v>
      </c>
      <c r="Q538" s="42">
        <f t="shared" si="133"/>
        <v>0</v>
      </c>
      <c r="R538" s="42">
        <f t="shared" si="133"/>
        <v>324</v>
      </c>
      <c r="S538" s="42">
        <f t="shared" si="133"/>
        <v>0</v>
      </c>
      <c r="T538" s="42">
        <f>T540+T550+T557</f>
        <v>271</v>
      </c>
      <c r="U538" s="42">
        <f t="shared" si="133"/>
        <v>0</v>
      </c>
      <c r="V538" s="42">
        <f>V540+V550+V557</f>
        <v>271</v>
      </c>
      <c r="W538" s="42">
        <f t="shared" si="133"/>
        <v>0</v>
      </c>
      <c r="X538" s="42">
        <f t="shared" si="133"/>
        <v>53</v>
      </c>
      <c r="Y538" s="42">
        <f t="shared" si="133"/>
        <v>21</v>
      </c>
      <c r="Z538" s="42">
        <f t="shared" si="133"/>
        <v>0</v>
      </c>
      <c r="AA538" s="42">
        <f t="shared" si="133"/>
        <v>13</v>
      </c>
      <c r="AB538" s="42">
        <f t="shared" si="133"/>
        <v>8</v>
      </c>
      <c r="AC538" s="42">
        <f t="shared" si="133"/>
        <v>13</v>
      </c>
      <c r="AD538" s="42">
        <f t="shared" si="133"/>
        <v>3</v>
      </c>
      <c r="AE538" s="42">
        <f t="shared" si="133"/>
        <v>5</v>
      </c>
      <c r="AF538" s="42">
        <f t="shared" si="133"/>
        <v>5</v>
      </c>
      <c r="AG538" s="42">
        <f t="shared" si="133"/>
        <v>6</v>
      </c>
      <c r="AH538" s="42">
        <f>AH540+AH550+AH557</f>
        <v>4</v>
      </c>
      <c r="AI538" s="42">
        <f t="shared" si="133"/>
        <v>2</v>
      </c>
      <c r="AJ538" s="42">
        <f t="shared" si="133"/>
        <v>0</v>
      </c>
      <c r="AK538" s="42">
        <v>22</v>
      </c>
      <c r="AL538" s="42">
        <f>AL540+AL550+AL557</f>
        <v>276.8809523809524</v>
      </c>
      <c r="AM538" s="42">
        <f t="shared" si="133"/>
        <v>47.11904761904762</v>
      </c>
      <c r="AN538" s="42">
        <f t="shared" si="126"/>
        <v>75.11904761904762</v>
      </c>
      <c r="AO538" s="45"/>
      <c r="AP538" s="79"/>
      <c r="AQ538" s="25">
        <f t="shared" si="129"/>
        <v>5.88095238095238</v>
      </c>
      <c r="AR538" s="23">
        <f t="shared" si="128"/>
        <v>5.880952380952408</v>
      </c>
      <c r="AT538" s="23">
        <f t="shared" si="130"/>
        <v>0</v>
      </c>
    </row>
    <row r="539" spans="1:46" ht="36.75" customHeight="1">
      <c r="A539" s="47" t="s">
        <v>3</v>
      </c>
      <c r="B539" s="48" t="s">
        <v>567</v>
      </c>
      <c r="C539" s="47"/>
      <c r="D539" s="47">
        <f>D540</f>
        <v>64</v>
      </c>
      <c r="E539" s="80">
        <f aca="true" t="shared" si="134" ref="E539:AO539">E540</f>
        <v>3</v>
      </c>
      <c r="F539" s="80">
        <f t="shared" si="134"/>
        <v>-1</v>
      </c>
      <c r="G539" s="80" t="str">
        <f t="shared" si="134"/>
        <v>0</v>
      </c>
      <c r="H539" s="47">
        <f>H540</f>
        <v>63</v>
      </c>
      <c r="I539" s="80">
        <f t="shared" si="134"/>
        <v>3</v>
      </c>
      <c r="J539" s="80"/>
      <c r="K539" s="47">
        <f t="shared" si="134"/>
        <v>58</v>
      </c>
      <c r="L539" s="47">
        <f t="shared" si="134"/>
        <v>0</v>
      </c>
      <c r="M539" s="47">
        <f t="shared" si="134"/>
        <v>70</v>
      </c>
      <c r="N539" s="47">
        <f t="shared" si="134"/>
        <v>6</v>
      </c>
      <c r="O539" s="68">
        <f>N539/M539*100</f>
        <v>8.571428571428571</v>
      </c>
      <c r="P539" s="47">
        <f t="shared" si="134"/>
        <v>65</v>
      </c>
      <c r="Q539" s="47">
        <f t="shared" si="134"/>
        <v>0</v>
      </c>
      <c r="R539" s="47">
        <f t="shared" si="134"/>
        <v>65</v>
      </c>
      <c r="S539" s="47">
        <f t="shared" si="134"/>
        <v>0</v>
      </c>
      <c r="T539" s="47">
        <f t="shared" si="134"/>
        <v>58</v>
      </c>
      <c r="U539" s="47">
        <f t="shared" si="134"/>
        <v>0</v>
      </c>
      <c r="V539" s="47">
        <f t="shared" si="134"/>
        <v>58</v>
      </c>
      <c r="W539" s="47">
        <f t="shared" si="134"/>
        <v>0</v>
      </c>
      <c r="X539" s="47">
        <f t="shared" si="134"/>
        <v>7</v>
      </c>
      <c r="Y539" s="47">
        <f t="shared" si="134"/>
        <v>4</v>
      </c>
      <c r="Z539" s="47" t="str">
        <f t="shared" si="134"/>
        <v>0</v>
      </c>
      <c r="AA539" s="47">
        <f t="shared" si="134"/>
        <v>3</v>
      </c>
      <c r="AB539" s="47">
        <f t="shared" si="134"/>
        <v>1</v>
      </c>
      <c r="AC539" s="47">
        <f t="shared" si="134"/>
        <v>2</v>
      </c>
      <c r="AD539" s="47">
        <f t="shared" si="134"/>
        <v>1</v>
      </c>
      <c r="AE539" s="47" t="str">
        <f t="shared" si="134"/>
        <v>0</v>
      </c>
      <c r="AF539" s="47">
        <f t="shared" si="134"/>
        <v>1</v>
      </c>
      <c r="AG539" s="47">
        <f t="shared" si="134"/>
        <v>0</v>
      </c>
      <c r="AH539" s="47">
        <f t="shared" si="134"/>
        <v>0</v>
      </c>
      <c r="AI539" s="47">
        <f t="shared" si="134"/>
        <v>0</v>
      </c>
      <c r="AJ539" s="47">
        <f t="shared" si="134"/>
        <v>0</v>
      </c>
      <c r="AK539" s="47">
        <f t="shared" si="134"/>
        <v>8.571428571428571</v>
      </c>
      <c r="AL539" s="47">
        <f t="shared" si="134"/>
        <v>64</v>
      </c>
      <c r="AM539" s="47">
        <f t="shared" si="134"/>
        <v>1</v>
      </c>
      <c r="AN539" s="47">
        <f t="shared" si="134"/>
        <v>7</v>
      </c>
      <c r="AO539" s="47">
        <f t="shared" si="134"/>
        <v>10</v>
      </c>
      <c r="AP539" s="51"/>
      <c r="AQ539" s="25"/>
      <c r="AR539" s="23"/>
      <c r="AT539" s="23">
        <f t="shared" si="130"/>
        <v>0</v>
      </c>
    </row>
    <row r="540" spans="1:46" s="28" customFormat="1" ht="68.25" customHeight="1">
      <c r="A540" s="51">
        <v>1</v>
      </c>
      <c r="B540" s="52" t="s">
        <v>563</v>
      </c>
      <c r="C540" s="51"/>
      <c r="D540" s="51">
        <v>64</v>
      </c>
      <c r="E540" s="53">
        <v>3</v>
      </c>
      <c r="F540" s="53">
        <v>-1</v>
      </c>
      <c r="G540" s="62" t="s">
        <v>537</v>
      </c>
      <c r="H540" s="51">
        <v>63</v>
      </c>
      <c r="I540" s="53">
        <v>3</v>
      </c>
      <c r="J540" s="53"/>
      <c r="K540" s="51">
        <v>58</v>
      </c>
      <c r="L540" s="51"/>
      <c r="M540" s="51">
        <v>70</v>
      </c>
      <c r="N540" s="51">
        <v>6</v>
      </c>
      <c r="O540" s="54">
        <f>N540/M540*100</f>
        <v>8.571428571428571</v>
      </c>
      <c r="P540" s="51">
        <v>65</v>
      </c>
      <c r="Q540" s="51"/>
      <c r="R540" s="51">
        <v>65</v>
      </c>
      <c r="S540" s="51"/>
      <c r="T540" s="51">
        <v>58</v>
      </c>
      <c r="U540" s="51"/>
      <c r="V540" s="51">
        <v>58</v>
      </c>
      <c r="W540" s="51"/>
      <c r="X540" s="51">
        <f>P540-T540</f>
        <v>7</v>
      </c>
      <c r="Y540" s="51">
        <f>SUM(Z540:AB540)</f>
        <v>4</v>
      </c>
      <c r="Z540" s="57" t="s">
        <v>537</v>
      </c>
      <c r="AA540" s="51">
        <v>3</v>
      </c>
      <c r="AB540" s="51">
        <v>1</v>
      </c>
      <c r="AC540" s="51">
        <f>SUM(AD540:AF540)</f>
        <v>2</v>
      </c>
      <c r="AD540" s="56">
        <v>1</v>
      </c>
      <c r="AE540" s="60" t="s">
        <v>537</v>
      </c>
      <c r="AF540" s="56">
        <v>1</v>
      </c>
      <c r="AG540" s="56"/>
      <c r="AH540" s="56"/>
      <c r="AI540" s="56"/>
      <c r="AJ540" s="56"/>
      <c r="AK540" s="56">
        <f>O540+AG540</f>
        <v>8.571428571428571</v>
      </c>
      <c r="AL540" s="56">
        <f>P540-AM540</f>
        <v>64</v>
      </c>
      <c r="AM540" s="56">
        <v>1</v>
      </c>
      <c r="AN540" s="51">
        <f aca="true" t="shared" si="135" ref="AN540:AN587">N540+AM540</f>
        <v>7</v>
      </c>
      <c r="AO540" s="54">
        <f aca="true" t="shared" si="136" ref="AO540:AO587">AN540/M540*100</f>
        <v>10</v>
      </c>
      <c r="AP540" s="51" t="s">
        <v>613</v>
      </c>
      <c r="AQ540" s="26">
        <f aca="true" t="shared" si="137" ref="AQ540:AQ551">X540-AM540</f>
        <v>6</v>
      </c>
      <c r="AR540" s="37">
        <f aca="true" t="shared" si="138" ref="AR540:AR571">AL540-T540</f>
        <v>6</v>
      </c>
      <c r="AT540" s="23">
        <f t="shared" si="130"/>
        <v>0</v>
      </c>
    </row>
    <row r="541" spans="1:46" s="28" customFormat="1" ht="18.75" customHeight="1" hidden="1">
      <c r="A541" s="47"/>
      <c r="B541" s="48" t="s">
        <v>14</v>
      </c>
      <c r="C541" s="47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>
        <v>0</v>
      </c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6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47">
        <f t="shared" si="135"/>
        <v>0</v>
      </c>
      <c r="AO541" s="49" t="e">
        <f t="shared" si="136"/>
        <v>#DIV/0!</v>
      </c>
      <c r="AP541" s="51"/>
      <c r="AQ541" s="25">
        <f t="shared" si="137"/>
        <v>0</v>
      </c>
      <c r="AR541" s="23">
        <f t="shared" si="138"/>
        <v>0</v>
      </c>
      <c r="AT541" s="23">
        <f t="shared" si="130"/>
        <v>0</v>
      </c>
    </row>
    <row r="542" spans="1:46" s="28" customFormat="1" ht="18.75" customHeight="1" hidden="1">
      <c r="A542" s="47"/>
      <c r="B542" s="48" t="s">
        <v>225</v>
      </c>
      <c r="C542" s="47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>
        <v>0</v>
      </c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6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47">
        <f t="shared" si="135"/>
        <v>0</v>
      </c>
      <c r="AO542" s="49" t="e">
        <f t="shared" si="136"/>
        <v>#DIV/0!</v>
      </c>
      <c r="AP542" s="51"/>
      <c r="AQ542" s="25">
        <f t="shared" si="137"/>
        <v>0</v>
      </c>
      <c r="AR542" s="23">
        <f t="shared" si="138"/>
        <v>0</v>
      </c>
      <c r="AT542" s="23">
        <f t="shared" si="130"/>
        <v>0</v>
      </c>
    </row>
    <row r="543" spans="1:46" s="28" customFormat="1" ht="18.75" customHeight="1" hidden="1">
      <c r="A543" s="47"/>
      <c r="B543" s="48" t="s">
        <v>15</v>
      </c>
      <c r="C543" s="47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>
        <v>0</v>
      </c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6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47">
        <f t="shared" si="135"/>
        <v>0</v>
      </c>
      <c r="AO543" s="49" t="e">
        <f t="shared" si="136"/>
        <v>#DIV/0!</v>
      </c>
      <c r="AP543" s="51"/>
      <c r="AQ543" s="25">
        <f t="shared" si="137"/>
        <v>0</v>
      </c>
      <c r="AR543" s="23">
        <f t="shared" si="138"/>
        <v>0</v>
      </c>
      <c r="AT543" s="23">
        <f t="shared" si="130"/>
        <v>0</v>
      </c>
    </row>
    <row r="544" spans="1:46" s="28" customFormat="1" ht="18.75" customHeight="1" hidden="1">
      <c r="A544" s="47"/>
      <c r="B544" s="48" t="s">
        <v>16</v>
      </c>
      <c r="C544" s="47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>
        <v>0</v>
      </c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6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47">
        <f t="shared" si="135"/>
        <v>0</v>
      </c>
      <c r="AO544" s="49" t="e">
        <f t="shared" si="136"/>
        <v>#DIV/0!</v>
      </c>
      <c r="AP544" s="51"/>
      <c r="AQ544" s="25">
        <f t="shared" si="137"/>
        <v>0</v>
      </c>
      <c r="AR544" s="23">
        <f t="shared" si="138"/>
        <v>0</v>
      </c>
      <c r="AT544" s="23">
        <f t="shared" si="130"/>
        <v>0</v>
      </c>
    </row>
    <row r="545" spans="1:46" s="28" customFormat="1" ht="18.75" customHeight="1" hidden="1">
      <c r="A545" s="47"/>
      <c r="B545" s="48" t="s">
        <v>17</v>
      </c>
      <c r="C545" s="47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>
        <v>0</v>
      </c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6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47">
        <f t="shared" si="135"/>
        <v>0</v>
      </c>
      <c r="AO545" s="49" t="e">
        <f t="shared" si="136"/>
        <v>#DIV/0!</v>
      </c>
      <c r="AP545" s="51"/>
      <c r="AQ545" s="25">
        <f t="shared" si="137"/>
        <v>0</v>
      </c>
      <c r="AR545" s="23">
        <f t="shared" si="138"/>
        <v>0</v>
      </c>
      <c r="AT545" s="23">
        <f t="shared" si="130"/>
        <v>0</v>
      </c>
    </row>
    <row r="546" spans="1:46" s="28" customFormat="1" ht="18.75" customHeight="1" hidden="1">
      <c r="A546" s="47"/>
      <c r="B546" s="48" t="s">
        <v>18</v>
      </c>
      <c r="C546" s="47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>
        <v>0</v>
      </c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6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47">
        <f t="shared" si="135"/>
        <v>0</v>
      </c>
      <c r="AO546" s="49" t="e">
        <f t="shared" si="136"/>
        <v>#DIV/0!</v>
      </c>
      <c r="AP546" s="51"/>
      <c r="AQ546" s="25">
        <f t="shared" si="137"/>
        <v>0</v>
      </c>
      <c r="AR546" s="23">
        <f t="shared" si="138"/>
        <v>0</v>
      </c>
      <c r="AT546" s="23">
        <f t="shared" si="130"/>
        <v>0</v>
      </c>
    </row>
    <row r="547" spans="1:46" s="28" customFormat="1" ht="18.75" customHeight="1" hidden="1">
      <c r="A547" s="47"/>
      <c r="B547" s="48" t="s">
        <v>19</v>
      </c>
      <c r="C547" s="47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>
        <v>0</v>
      </c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6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47">
        <f t="shared" si="135"/>
        <v>0</v>
      </c>
      <c r="AO547" s="49" t="e">
        <f t="shared" si="136"/>
        <v>#DIV/0!</v>
      </c>
      <c r="AP547" s="51"/>
      <c r="AQ547" s="25">
        <f t="shared" si="137"/>
        <v>0</v>
      </c>
      <c r="AR547" s="23">
        <f t="shared" si="138"/>
        <v>0</v>
      </c>
      <c r="AT547" s="23">
        <f t="shared" si="130"/>
        <v>0</v>
      </c>
    </row>
    <row r="548" spans="1:46" s="28" customFormat="1" ht="18.75" customHeight="1" hidden="1">
      <c r="A548" s="47"/>
      <c r="B548" s="48" t="s">
        <v>20</v>
      </c>
      <c r="C548" s="47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>
        <v>0</v>
      </c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6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47">
        <f t="shared" si="135"/>
        <v>0</v>
      </c>
      <c r="AO548" s="49" t="e">
        <f t="shared" si="136"/>
        <v>#DIV/0!</v>
      </c>
      <c r="AP548" s="51"/>
      <c r="AQ548" s="25">
        <f t="shared" si="137"/>
        <v>0</v>
      </c>
      <c r="AR548" s="23">
        <f t="shared" si="138"/>
        <v>0</v>
      </c>
      <c r="AT548" s="23">
        <f t="shared" si="130"/>
        <v>0</v>
      </c>
    </row>
    <row r="549" spans="1:46" s="28" customFormat="1" ht="18.75" customHeight="1" hidden="1">
      <c r="A549" s="47"/>
      <c r="B549" s="48" t="s">
        <v>21</v>
      </c>
      <c r="C549" s="47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>
        <v>0</v>
      </c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6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47">
        <f t="shared" si="135"/>
        <v>0</v>
      </c>
      <c r="AO549" s="49" t="e">
        <f t="shared" si="136"/>
        <v>#DIV/0!</v>
      </c>
      <c r="AP549" s="51"/>
      <c r="AQ549" s="25">
        <f t="shared" si="137"/>
        <v>0</v>
      </c>
      <c r="AR549" s="23">
        <f t="shared" si="138"/>
        <v>0</v>
      </c>
      <c r="AT549" s="23">
        <f t="shared" si="130"/>
        <v>0</v>
      </c>
    </row>
    <row r="550" spans="1:46" s="29" customFormat="1" ht="43.5" customHeight="1">
      <c r="A550" s="47" t="s">
        <v>4</v>
      </c>
      <c r="B550" s="48" t="s">
        <v>569</v>
      </c>
      <c r="C550" s="47"/>
      <c r="D550" s="47">
        <f>D551</f>
        <v>113</v>
      </c>
      <c r="E550" s="80">
        <f>E551</f>
        <v>12</v>
      </c>
      <c r="F550" s="80"/>
      <c r="G550" s="80"/>
      <c r="H550" s="47">
        <f>H551</f>
        <v>113</v>
      </c>
      <c r="I550" s="80">
        <f>I551</f>
        <v>12</v>
      </c>
      <c r="J550" s="80"/>
      <c r="K550" s="47">
        <f>K551</f>
        <v>92</v>
      </c>
      <c r="L550" s="47">
        <f>L551</f>
        <v>0</v>
      </c>
      <c r="M550" s="47">
        <f>M551</f>
        <v>128</v>
      </c>
      <c r="N550" s="47">
        <v>12</v>
      </c>
      <c r="O550" s="68">
        <f>N550/M550*100</f>
        <v>9.375</v>
      </c>
      <c r="P550" s="47">
        <f>P551</f>
        <v>116</v>
      </c>
      <c r="Q550" s="47">
        <f aca="true" t="shared" si="139" ref="Q550:AM550">Q551</f>
        <v>0</v>
      </c>
      <c r="R550" s="47">
        <f t="shared" si="139"/>
        <v>116</v>
      </c>
      <c r="S550" s="47">
        <f t="shared" si="139"/>
        <v>0</v>
      </c>
      <c r="T550" s="47">
        <f t="shared" si="139"/>
        <v>92</v>
      </c>
      <c r="U550" s="47">
        <f t="shared" si="139"/>
        <v>0</v>
      </c>
      <c r="V550" s="47">
        <f t="shared" si="139"/>
        <v>92</v>
      </c>
      <c r="W550" s="47">
        <f t="shared" si="139"/>
        <v>0</v>
      </c>
      <c r="X550" s="47">
        <f t="shared" si="139"/>
        <v>24</v>
      </c>
      <c r="Y550" s="47">
        <f t="shared" si="139"/>
        <v>8</v>
      </c>
      <c r="Z550" s="47">
        <f t="shared" si="139"/>
        <v>0</v>
      </c>
      <c r="AA550" s="47">
        <f t="shared" si="139"/>
        <v>6</v>
      </c>
      <c r="AB550" s="47">
        <f t="shared" si="139"/>
        <v>2</v>
      </c>
      <c r="AC550" s="47">
        <f t="shared" si="139"/>
        <v>9</v>
      </c>
      <c r="AD550" s="47">
        <f t="shared" si="139"/>
        <v>2</v>
      </c>
      <c r="AE550" s="47">
        <f t="shared" si="139"/>
        <v>4</v>
      </c>
      <c r="AF550" s="47">
        <f t="shared" si="139"/>
        <v>3</v>
      </c>
      <c r="AG550" s="47">
        <f t="shared" si="139"/>
        <v>3</v>
      </c>
      <c r="AH550" s="47">
        <f t="shared" si="139"/>
        <v>1</v>
      </c>
      <c r="AI550" s="47">
        <f t="shared" si="139"/>
        <v>2</v>
      </c>
      <c r="AJ550" s="47">
        <f t="shared" si="139"/>
        <v>0</v>
      </c>
      <c r="AK550" s="47">
        <v>11</v>
      </c>
      <c r="AL550" s="47">
        <f t="shared" si="139"/>
        <v>113</v>
      </c>
      <c r="AM550" s="47">
        <f t="shared" si="139"/>
        <v>3</v>
      </c>
      <c r="AN550" s="47">
        <f t="shared" si="135"/>
        <v>15</v>
      </c>
      <c r="AO550" s="49">
        <f t="shared" si="136"/>
        <v>11.71875</v>
      </c>
      <c r="AP550" s="47"/>
      <c r="AQ550" s="25">
        <f t="shared" si="137"/>
        <v>21</v>
      </c>
      <c r="AR550" s="23">
        <f t="shared" si="138"/>
        <v>21</v>
      </c>
      <c r="AT550" s="23">
        <f t="shared" si="130"/>
        <v>0</v>
      </c>
    </row>
    <row r="551" spans="1:46" s="28" customFormat="1" ht="33">
      <c r="A551" s="51">
        <v>1</v>
      </c>
      <c r="B551" s="52" t="s">
        <v>126</v>
      </c>
      <c r="C551" s="51"/>
      <c r="D551" s="51">
        <f>D552+D553+D554+D555+D556</f>
        <v>113</v>
      </c>
      <c r="E551" s="53">
        <f>E552+E553+E554+E555+E556</f>
        <v>12</v>
      </c>
      <c r="F551" s="53"/>
      <c r="G551" s="53"/>
      <c r="H551" s="51">
        <f>H552+H553+H554+H555+H556</f>
        <v>113</v>
      </c>
      <c r="I551" s="53">
        <f>I552+I553+I554+I555+I556</f>
        <v>12</v>
      </c>
      <c r="J551" s="53"/>
      <c r="K551" s="51">
        <f>K552+K553+K554+K555+K556</f>
        <v>92</v>
      </c>
      <c r="L551" s="51">
        <f>L552+L553+L554+L555+L556</f>
        <v>0</v>
      </c>
      <c r="M551" s="51">
        <f>M552+M553+M554+M555+M556</f>
        <v>128</v>
      </c>
      <c r="N551" s="51">
        <v>12</v>
      </c>
      <c r="O551" s="54">
        <f aca="true" t="shared" si="140" ref="O551:O556">N551/M551*100</f>
        <v>9.375</v>
      </c>
      <c r="P551" s="51">
        <f>P552+P553+P554+P555+P556</f>
        <v>116</v>
      </c>
      <c r="Q551" s="51">
        <f aca="true" t="shared" si="141" ref="Q551:AM551">Q552+Q553+Q554+Q555+Q556</f>
        <v>0</v>
      </c>
      <c r="R551" s="51">
        <f t="shared" si="141"/>
        <v>116</v>
      </c>
      <c r="S551" s="51">
        <f t="shared" si="141"/>
        <v>0</v>
      </c>
      <c r="T551" s="51">
        <f t="shared" si="141"/>
        <v>92</v>
      </c>
      <c r="U551" s="51">
        <f t="shared" si="141"/>
        <v>0</v>
      </c>
      <c r="V551" s="51">
        <f t="shared" si="141"/>
        <v>92</v>
      </c>
      <c r="W551" s="51">
        <f t="shared" si="141"/>
        <v>0</v>
      </c>
      <c r="X551" s="51">
        <f t="shared" si="141"/>
        <v>24</v>
      </c>
      <c r="Y551" s="51">
        <f t="shared" si="141"/>
        <v>8</v>
      </c>
      <c r="Z551" s="51">
        <f t="shared" si="141"/>
        <v>0</v>
      </c>
      <c r="AA551" s="51">
        <f t="shared" si="141"/>
        <v>6</v>
      </c>
      <c r="AB551" s="51">
        <f t="shared" si="141"/>
        <v>2</v>
      </c>
      <c r="AC551" s="51">
        <f t="shared" si="141"/>
        <v>9</v>
      </c>
      <c r="AD551" s="51">
        <f t="shared" si="141"/>
        <v>2</v>
      </c>
      <c r="AE551" s="51">
        <f t="shared" si="141"/>
        <v>4</v>
      </c>
      <c r="AF551" s="51">
        <f t="shared" si="141"/>
        <v>3</v>
      </c>
      <c r="AG551" s="51">
        <f t="shared" si="141"/>
        <v>3</v>
      </c>
      <c r="AH551" s="55">
        <f t="shared" si="141"/>
        <v>1</v>
      </c>
      <c r="AI551" s="51">
        <f t="shared" si="141"/>
        <v>2</v>
      </c>
      <c r="AJ551" s="51">
        <f t="shared" si="141"/>
        <v>0</v>
      </c>
      <c r="AK551" s="51">
        <v>11</v>
      </c>
      <c r="AL551" s="51">
        <f t="shared" si="141"/>
        <v>113</v>
      </c>
      <c r="AM551" s="51">
        <f t="shared" si="141"/>
        <v>3</v>
      </c>
      <c r="AN551" s="51">
        <f t="shared" si="135"/>
        <v>15</v>
      </c>
      <c r="AO551" s="54">
        <f t="shared" si="136"/>
        <v>11.71875</v>
      </c>
      <c r="AP551" s="51"/>
      <c r="AQ551" s="26">
        <f t="shared" si="137"/>
        <v>21</v>
      </c>
      <c r="AR551" s="37">
        <f t="shared" si="138"/>
        <v>21</v>
      </c>
      <c r="AT551" s="23">
        <f t="shared" si="130"/>
        <v>0</v>
      </c>
    </row>
    <row r="552" spans="1:46" s="30" customFormat="1" ht="18.75">
      <c r="A552" s="71">
        <v>1.1</v>
      </c>
      <c r="B552" s="72" t="s">
        <v>578</v>
      </c>
      <c r="C552" s="71"/>
      <c r="D552" s="71">
        <v>33</v>
      </c>
      <c r="E552" s="73">
        <v>4</v>
      </c>
      <c r="F552" s="73"/>
      <c r="G552" s="73"/>
      <c r="H552" s="71">
        <v>33</v>
      </c>
      <c r="I552" s="73">
        <v>4</v>
      </c>
      <c r="J552" s="73"/>
      <c r="K552" s="71">
        <v>33</v>
      </c>
      <c r="L552" s="71">
        <v>0</v>
      </c>
      <c r="M552" s="71">
        <f>P552+N552</f>
        <v>37</v>
      </c>
      <c r="N552" s="71">
        <v>4</v>
      </c>
      <c r="O552" s="54">
        <f t="shared" si="140"/>
        <v>10.81081081081081</v>
      </c>
      <c r="P552" s="71">
        <v>33</v>
      </c>
      <c r="Q552" s="71">
        <v>0</v>
      </c>
      <c r="R552" s="71">
        <v>33</v>
      </c>
      <c r="S552" s="71">
        <v>0</v>
      </c>
      <c r="T552" s="71">
        <v>33</v>
      </c>
      <c r="U552" s="71">
        <v>0</v>
      </c>
      <c r="V552" s="71">
        <v>33</v>
      </c>
      <c r="W552" s="71">
        <v>0</v>
      </c>
      <c r="X552" s="51">
        <f>P552-T552</f>
        <v>0</v>
      </c>
      <c r="Y552" s="71">
        <v>3</v>
      </c>
      <c r="Z552" s="71">
        <v>0</v>
      </c>
      <c r="AA552" s="71">
        <v>2</v>
      </c>
      <c r="AB552" s="71">
        <v>1</v>
      </c>
      <c r="AC552" s="71">
        <v>5</v>
      </c>
      <c r="AD552" s="71">
        <v>1</v>
      </c>
      <c r="AE552" s="71">
        <v>3</v>
      </c>
      <c r="AF552" s="71">
        <v>1</v>
      </c>
      <c r="AG552" s="71">
        <v>1</v>
      </c>
      <c r="AH552" s="71">
        <v>0</v>
      </c>
      <c r="AI552" s="71">
        <v>1</v>
      </c>
      <c r="AJ552" s="71"/>
      <c r="AK552" s="56">
        <v>5</v>
      </c>
      <c r="AL552" s="51">
        <f>P552-AM552</f>
        <v>33</v>
      </c>
      <c r="AM552" s="56">
        <v>0</v>
      </c>
      <c r="AN552" s="51">
        <f t="shared" si="135"/>
        <v>4</v>
      </c>
      <c r="AO552" s="54">
        <f t="shared" si="136"/>
        <v>10.81081081081081</v>
      </c>
      <c r="AP552" s="51"/>
      <c r="AQ552" s="27"/>
      <c r="AR552" s="37">
        <f t="shared" si="138"/>
        <v>0</v>
      </c>
      <c r="AT552" s="23">
        <f t="shared" si="130"/>
        <v>0</v>
      </c>
    </row>
    <row r="553" spans="1:46" s="30" customFormat="1" ht="33">
      <c r="A553" s="71">
        <v>1.2</v>
      </c>
      <c r="B553" s="72" t="s">
        <v>579</v>
      </c>
      <c r="C553" s="71"/>
      <c r="D553" s="71">
        <v>47</v>
      </c>
      <c r="E553" s="73">
        <v>4</v>
      </c>
      <c r="F553" s="73"/>
      <c r="G553" s="73"/>
      <c r="H553" s="71">
        <v>47</v>
      </c>
      <c r="I553" s="73">
        <v>4</v>
      </c>
      <c r="J553" s="73"/>
      <c r="K553" s="71">
        <v>40</v>
      </c>
      <c r="L553" s="71">
        <v>0</v>
      </c>
      <c r="M553" s="71">
        <f>P553+N553</f>
        <v>56</v>
      </c>
      <c r="N553" s="71">
        <v>6</v>
      </c>
      <c r="O553" s="54">
        <f t="shared" si="140"/>
        <v>10.714285714285714</v>
      </c>
      <c r="P553" s="71">
        <v>50</v>
      </c>
      <c r="Q553" s="71">
        <v>0</v>
      </c>
      <c r="R553" s="71">
        <v>50</v>
      </c>
      <c r="S553" s="71">
        <v>0</v>
      </c>
      <c r="T553" s="71">
        <v>40</v>
      </c>
      <c r="U553" s="71">
        <v>0</v>
      </c>
      <c r="V553" s="71">
        <v>40</v>
      </c>
      <c r="W553" s="71">
        <v>0</v>
      </c>
      <c r="X553" s="51">
        <f>P553-T553</f>
        <v>10</v>
      </c>
      <c r="Y553" s="71">
        <v>3</v>
      </c>
      <c r="Z553" s="71">
        <v>0</v>
      </c>
      <c r="AA553" s="71">
        <v>3</v>
      </c>
      <c r="AB553" s="71">
        <v>0</v>
      </c>
      <c r="AC553" s="71">
        <v>2</v>
      </c>
      <c r="AD553" s="71">
        <v>1</v>
      </c>
      <c r="AE553" s="71">
        <v>0</v>
      </c>
      <c r="AF553" s="71">
        <v>1</v>
      </c>
      <c r="AG553" s="71">
        <f>1+1</f>
        <v>2</v>
      </c>
      <c r="AH553" s="71">
        <v>1</v>
      </c>
      <c r="AI553" s="71">
        <v>1</v>
      </c>
      <c r="AJ553" s="71"/>
      <c r="AK553" s="56">
        <v>4</v>
      </c>
      <c r="AL553" s="51">
        <f>P553-AM553</f>
        <v>47</v>
      </c>
      <c r="AM553" s="56">
        <v>3</v>
      </c>
      <c r="AN553" s="51">
        <f t="shared" si="135"/>
        <v>9</v>
      </c>
      <c r="AO553" s="54">
        <f t="shared" si="136"/>
        <v>16.071428571428573</v>
      </c>
      <c r="AP553" s="51"/>
      <c r="AQ553" s="27"/>
      <c r="AR553" s="37">
        <f t="shared" si="138"/>
        <v>7</v>
      </c>
      <c r="AT553" s="23">
        <f t="shared" si="130"/>
        <v>0</v>
      </c>
    </row>
    <row r="554" spans="1:46" s="30" customFormat="1" ht="33">
      <c r="A554" s="71">
        <v>1.3</v>
      </c>
      <c r="B554" s="72" t="s">
        <v>127</v>
      </c>
      <c r="C554" s="71"/>
      <c r="D554" s="71">
        <v>17</v>
      </c>
      <c r="E554" s="73">
        <v>4</v>
      </c>
      <c r="F554" s="73"/>
      <c r="G554" s="73"/>
      <c r="H554" s="71">
        <v>17</v>
      </c>
      <c r="I554" s="73">
        <v>4</v>
      </c>
      <c r="J554" s="73"/>
      <c r="K554" s="71">
        <v>13</v>
      </c>
      <c r="L554" s="71"/>
      <c r="M554" s="71">
        <f>P554+N554</f>
        <v>19</v>
      </c>
      <c r="N554" s="71">
        <v>2</v>
      </c>
      <c r="O554" s="54">
        <f t="shared" si="140"/>
        <v>10.526315789473683</v>
      </c>
      <c r="P554" s="71">
        <v>17</v>
      </c>
      <c r="Q554" s="71"/>
      <c r="R554" s="71">
        <v>17</v>
      </c>
      <c r="S554" s="71"/>
      <c r="T554" s="71">
        <v>13</v>
      </c>
      <c r="U554" s="71"/>
      <c r="V554" s="71">
        <v>13</v>
      </c>
      <c r="W554" s="71"/>
      <c r="X554" s="51">
        <f>P554-T554</f>
        <v>4</v>
      </c>
      <c r="Y554" s="71">
        <v>2</v>
      </c>
      <c r="Z554" s="76" t="s">
        <v>537</v>
      </c>
      <c r="AA554" s="71">
        <v>1</v>
      </c>
      <c r="AB554" s="71">
        <v>1</v>
      </c>
      <c r="AC554" s="71">
        <v>2</v>
      </c>
      <c r="AD554" s="77"/>
      <c r="AE554" s="77">
        <v>1</v>
      </c>
      <c r="AF554" s="77">
        <v>1</v>
      </c>
      <c r="AG554" s="77"/>
      <c r="AH554" s="77"/>
      <c r="AI554" s="77"/>
      <c r="AJ554" s="77"/>
      <c r="AK554" s="56">
        <v>2</v>
      </c>
      <c r="AL554" s="51">
        <f>P554-AM554</f>
        <v>17</v>
      </c>
      <c r="AM554" s="56">
        <v>0</v>
      </c>
      <c r="AN554" s="51">
        <f t="shared" si="135"/>
        <v>2</v>
      </c>
      <c r="AO554" s="54">
        <f t="shared" si="136"/>
        <v>10.526315789473683</v>
      </c>
      <c r="AP554" s="51"/>
      <c r="AQ554" s="27">
        <f>X554-AM554</f>
        <v>4</v>
      </c>
      <c r="AR554" s="37">
        <f t="shared" si="138"/>
        <v>4</v>
      </c>
      <c r="AT554" s="23">
        <f t="shared" si="130"/>
        <v>0</v>
      </c>
    </row>
    <row r="555" spans="1:46" s="30" customFormat="1" ht="33">
      <c r="A555" s="71">
        <v>1.4</v>
      </c>
      <c r="B555" s="72" t="s">
        <v>580</v>
      </c>
      <c r="C555" s="71"/>
      <c r="D555" s="71">
        <v>11</v>
      </c>
      <c r="E555" s="73">
        <v>0</v>
      </c>
      <c r="F555" s="73"/>
      <c r="G555" s="73"/>
      <c r="H555" s="71">
        <v>11</v>
      </c>
      <c r="I555" s="73">
        <v>0</v>
      </c>
      <c r="J555" s="73"/>
      <c r="K555" s="71">
        <v>2</v>
      </c>
      <c r="L555" s="71"/>
      <c r="M555" s="71">
        <f>P555+N555</f>
        <v>11</v>
      </c>
      <c r="N555" s="71">
        <v>0</v>
      </c>
      <c r="O555" s="54">
        <f t="shared" si="140"/>
        <v>0</v>
      </c>
      <c r="P555" s="71">
        <v>11</v>
      </c>
      <c r="Q555" s="71"/>
      <c r="R555" s="71">
        <v>11</v>
      </c>
      <c r="S555" s="71"/>
      <c r="T555" s="71">
        <v>2</v>
      </c>
      <c r="U555" s="71"/>
      <c r="V555" s="71">
        <v>2</v>
      </c>
      <c r="W555" s="71"/>
      <c r="X555" s="51">
        <f>P555-T555</f>
        <v>9</v>
      </c>
      <c r="Y555" s="71"/>
      <c r="Z555" s="76"/>
      <c r="AA555" s="71"/>
      <c r="AB555" s="71"/>
      <c r="AC555" s="71"/>
      <c r="AD555" s="77"/>
      <c r="AE555" s="77"/>
      <c r="AF555" s="77"/>
      <c r="AG555" s="77"/>
      <c r="AH555" s="77"/>
      <c r="AI555" s="77"/>
      <c r="AJ555" s="77"/>
      <c r="AK555" s="56">
        <v>0</v>
      </c>
      <c r="AL555" s="51">
        <f>P555-AM555</f>
        <v>11</v>
      </c>
      <c r="AM555" s="56">
        <f>O555+AG555</f>
        <v>0</v>
      </c>
      <c r="AN555" s="51">
        <f t="shared" si="135"/>
        <v>0</v>
      </c>
      <c r="AO555" s="54">
        <f t="shared" si="136"/>
        <v>0</v>
      </c>
      <c r="AP555" s="71"/>
      <c r="AQ555" s="27"/>
      <c r="AR555" s="37">
        <f t="shared" si="138"/>
        <v>9</v>
      </c>
      <c r="AT555" s="23">
        <f t="shared" si="130"/>
        <v>0</v>
      </c>
    </row>
    <row r="556" spans="1:46" s="30" customFormat="1" ht="33">
      <c r="A556" s="71">
        <v>1.5</v>
      </c>
      <c r="B556" s="72" t="s">
        <v>581</v>
      </c>
      <c r="C556" s="71"/>
      <c r="D556" s="71">
        <v>5</v>
      </c>
      <c r="E556" s="71">
        <v>0</v>
      </c>
      <c r="F556" s="71"/>
      <c r="G556" s="71"/>
      <c r="H556" s="71">
        <v>5</v>
      </c>
      <c r="I556" s="71">
        <v>0</v>
      </c>
      <c r="J556" s="71"/>
      <c r="K556" s="71">
        <v>4</v>
      </c>
      <c r="L556" s="71"/>
      <c r="M556" s="71">
        <f>P556+N556</f>
        <v>5</v>
      </c>
      <c r="N556" s="71">
        <v>0</v>
      </c>
      <c r="O556" s="54">
        <f t="shared" si="140"/>
        <v>0</v>
      </c>
      <c r="P556" s="71">
        <v>5</v>
      </c>
      <c r="Q556" s="71"/>
      <c r="R556" s="71">
        <v>5</v>
      </c>
      <c r="S556" s="71"/>
      <c r="T556" s="71">
        <v>4</v>
      </c>
      <c r="U556" s="71"/>
      <c r="V556" s="71">
        <v>4</v>
      </c>
      <c r="W556" s="71"/>
      <c r="X556" s="51">
        <f>P556-T556</f>
        <v>1</v>
      </c>
      <c r="Y556" s="71"/>
      <c r="Z556" s="76"/>
      <c r="AA556" s="71"/>
      <c r="AB556" s="71"/>
      <c r="AC556" s="71"/>
      <c r="AD556" s="77"/>
      <c r="AE556" s="77"/>
      <c r="AF556" s="77"/>
      <c r="AG556" s="77"/>
      <c r="AH556" s="77"/>
      <c r="AI556" s="77"/>
      <c r="AJ556" s="77"/>
      <c r="AK556" s="56">
        <v>0</v>
      </c>
      <c r="AL556" s="51">
        <f>P556-AM556</f>
        <v>5</v>
      </c>
      <c r="AM556" s="56">
        <f>O556+AG556</f>
        <v>0</v>
      </c>
      <c r="AN556" s="51">
        <f t="shared" si="135"/>
        <v>0</v>
      </c>
      <c r="AO556" s="54">
        <f t="shared" si="136"/>
        <v>0</v>
      </c>
      <c r="AP556" s="71"/>
      <c r="AQ556" s="27"/>
      <c r="AR556" s="37">
        <f t="shared" si="138"/>
        <v>1</v>
      </c>
      <c r="AT556" s="23">
        <f t="shared" si="130"/>
        <v>0</v>
      </c>
    </row>
    <row r="557" spans="1:46" s="11" customFormat="1" ht="33">
      <c r="A557" s="47" t="s">
        <v>12</v>
      </c>
      <c r="B557" s="48" t="s">
        <v>255</v>
      </c>
      <c r="C557" s="47"/>
      <c r="D557" s="47">
        <f aca="true" t="shared" si="142" ref="D557:I557">D558+D561+D564+D566+D569+D572+D575+D578+D581+D584</f>
        <v>139</v>
      </c>
      <c r="E557" s="47">
        <f t="shared" si="142"/>
        <v>12</v>
      </c>
      <c r="F557" s="47">
        <f t="shared" si="142"/>
        <v>-1</v>
      </c>
      <c r="G557" s="47">
        <f t="shared" si="142"/>
        <v>0</v>
      </c>
      <c r="H557" s="47">
        <f t="shared" si="142"/>
        <v>138</v>
      </c>
      <c r="I557" s="47">
        <f t="shared" si="142"/>
        <v>12</v>
      </c>
      <c r="J557" s="47"/>
      <c r="K557" s="47">
        <f>K558+K561+K564+K566+K569+K572+K575+K578+K581+K584</f>
        <v>121</v>
      </c>
      <c r="L557" s="47">
        <f>L558+L561+L564+L566+L569+L572+L575+L578+L581+L584</f>
        <v>0</v>
      </c>
      <c r="M557" s="47">
        <f>M558+M561+M564+M566+M569+M572+M575+M578+M581+M584</f>
        <v>149</v>
      </c>
      <c r="N557" s="47">
        <v>10</v>
      </c>
      <c r="O557" s="68">
        <f>N557/M557*100</f>
        <v>6.7114093959731544</v>
      </c>
      <c r="P557" s="47">
        <f>P558+P561+P564+P566+P569+P572+P575+P578+P581+P584</f>
        <v>143</v>
      </c>
      <c r="Q557" s="47">
        <f aca="true" t="shared" si="143" ref="Q557:AM557">Q558+Q561+Q564+Q566+Q569+Q572+Q575+Q578+Q581+Q584</f>
        <v>0</v>
      </c>
      <c r="R557" s="47">
        <f t="shared" si="143"/>
        <v>143</v>
      </c>
      <c r="S557" s="47">
        <f t="shared" si="143"/>
        <v>0</v>
      </c>
      <c r="T557" s="47">
        <f t="shared" si="143"/>
        <v>121</v>
      </c>
      <c r="U557" s="47">
        <f t="shared" si="143"/>
        <v>0</v>
      </c>
      <c r="V557" s="47">
        <f t="shared" si="143"/>
        <v>121</v>
      </c>
      <c r="W557" s="47">
        <f t="shared" si="143"/>
        <v>0</v>
      </c>
      <c r="X557" s="47">
        <f t="shared" si="143"/>
        <v>22</v>
      </c>
      <c r="Y557" s="47">
        <f t="shared" si="143"/>
        <v>9</v>
      </c>
      <c r="Z557" s="47">
        <f t="shared" si="143"/>
        <v>0</v>
      </c>
      <c r="AA557" s="47">
        <f t="shared" si="143"/>
        <v>4</v>
      </c>
      <c r="AB557" s="47">
        <f t="shared" si="143"/>
        <v>5</v>
      </c>
      <c r="AC557" s="47">
        <f t="shared" si="143"/>
        <v>2</v>
      </c>
      <c r="AD557" s="47">
        <f t="shared" si="143"/>
        <v>0</v>
      </c>
      <c r="AE557" s="47">
        <f t="shared" si="143"/>
        <v>1</v>
      </c>
      <c r="AF557" s="47">
        <f t="shared" si="143"/>
        <v>1</v>
      </c>
      <c r="AG557" s="47">
        <f t="shared" si="143"/>
        <v>3</v>
      </c>
      <c r="AH557" s="47">
        <f t="shared" si="143"/>
        <v>3</v>
      </c>
      <c r="AI557" s="47">
        <f t="shared" si="143"/>
        <v>0</v>
      </c>
      <c r="AJ557" s="47">
        <f t="shared" si="143"/>
        <v>0</v>
      </c>
      <c r="AK557" s="47">
        <v>8</v>
      </c>
      <c r="AL557" s="47">
        <f t="shared" si="143"/>
        <v>99.88095238095238</v>
      </c>
      <c r="AM557" s="47">
        <f t="shared" si="143"/>
        <v>43.11904761904762</v>
      </c>
      <c r="AN557" s="47">
        <f t="shared" si="135"/>
        <v>53.11904761904762</v>
      </c>
      <c r="AO557" s="49">
        <f t="shared" si="136"/>
        <v>35.65036752956216</v>
      </c>
      <c r="AP557" s="47"/>
      <c r="AQ557" s="25">
        <f aca="true" t="shared" si="144" ref="AQ557:AQ589">X557-AM557</f>
        <v>-21.11904761904762</v>
      </c>
      <c r="AR557" s="23">
        <f t="shared" si="138"/>
        <v>-21.11904761904762</v>
      </c>
      <c r="AT557" s="23">
        <f t="shared" si="130"/>
        <v>0</v>
      </c>
    </row>
    <row r="558" spans="1:46" s="28" customFormat="1" ht="18.75">
      <c r="A558" s="51">
        <v>1</v>
      </c>
      <c r="B558" s="52" t="s">
        <v>108</v>
      </c>
      <c r="C558" s="51"/>
      <c r="D558" s="51">
        <v>14</v>
      </c>
      <c r="E558" s="53">
        <v>1</v>
      </c>
      <c r="F558" s="53"/>
      <c r="G558" s="53"/>
      <c r="H558" s="51">
        <v>14</v>
      </c>
      <c r="I558" s="53">
        <v>1</v>
      </c>
      <c r="J558" s="53"/>
      <c r="K558" s="51">
        <v>14</v>
      </c>
      <c r="L558" s="51"/>
      <c r="M558" s="51">
        <v>14</v>
      </c>
      <c r="N558" s="51">
        <v>0</v>
      </c>
      <c r="O558" s="54">
        <f>N558/M558*100</f>
        <v>0</v>
      </c>
      <c r="P558" s="51">
        <v>14</v>
      </c>
      <c r="Q558" s="51"/>
      <c r="R558" s="51">
        <v>14</v>
      </c>
      <c r="S558" s="51"/>
      <c r="T558" s="51">
        <v>14</v>
      </c>
      <c r="U558" s="51"/>
      <c r="V558" s="51">
        <v>14</v>
      </c>
      <c r="W558" s="51"/>
      <c r="X558" s="51">
        <f aca="true" t="shared" si="145" ref="X558:X584">P558-T558</f>
        <v>0</v>
      </c>
      <c r="Y558" s="57" t="s">
        <v>537</v>
      </c>
      <c r="Z558" s="57" t="s">
        <v>537</v>
      </c>
      <c r="AA558" s="57" t="s">
        <v>537</v>
      </c>
      <c r="AB558" s="57" t="s">
        <v>537</v>
      </c>
      <c r="AC558" s="57" t="s">
        <v>537</v>
      </c>
      <c r="AD558" s="57" t="s">
        <v>537</v>
      </c>
      <c r="AE558" s="57" t="s">
        <v>537</v>
      </c>
      <c r="AF558" s="57" t="s">
        <v>537</v>
      </c>
      <c r="AG558" s="57"/>
      <c r="AH558" s="57"/>
      <c r="AI558" s="57"/>
      <c r="AJ558" s="57"/>
      <c r="AK558" s="56">
        <v>0</v>
      </c>
      <c r="AL558" s="51">
        <f aca="true" t="shared" si="146" ref="AL558:AL584">P558-AM558</f>
        <v>14</v>
      </c>
      <c r="AM558" s="56">
        <f>O558+AG558</f>
        <v>0</v>
      </c>
      <c r="AN558" s="51">
        <f t="shared" si="135"/>
        <v>0</v>
      </c>
      <c r="AO558" s="54">
        <f t="shared" si="136"/>
        <v>0</v>
      </c>
      <c r="AP558" s="51"/>
      <c r="AQ558" s="26">
        <f t="shared" si="144"/>
        <v>0</v>
      </c>
      <c r="AR558" s="37">
        <f t="shared" si="138"/>
        <v>0</v>
      </c>
      <c r="AT558" s="23">
        <f t="shared" si="130"/>
        <v>0</v>
      </c>
    </row>
    <row r="559" spans="1:46" s="9" customFormat="1" ht="31.5" customHeight="1" hidden="1">
      <c r="A559" s="51"/>
      <c r="B559" s="52" t="s">
        <v>298</v>
      </c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>
        <v>0</v>
      </c>
      <c r="O559" s="51"/>
      <c r="P559" s="51"/>
      <c r="Q559" s="51"/>
      <c r="R559" s="51"/>
      <c r="S559" s="51"/>
      <c r="T559" s="51"/>
      <c r="U559" s="51"/>
      <c r="V559" s="51"/>
      <c r="W559" s="51"/>
      <c r="X559" s="51">
        <f t="shared" si="145"/>
        <v>0</v>
      </c>
      <c r="Y559" s="51"/>
      <c r="Z559" s="51"/>
      <c r="AA559" s="51"/>
      <c r="AB559" s="51"/>
      <c r="AC559" s="56"/>
      <c r="AD559" s="56"/>
      <c r="AE559" s="56"/>
      <c r="AF559" s="56"/>
      <c r="AG559" s="56"/>
      <c r="AH559" s="56"/>
      <c r="AI559" s="56"/>
      <c r="AJ559" s="56"/>
      <c r="AK559" s="56">
        <v>0</v>
      </c>
      <c r="AL559" s="51">
        <f t="shared" si="146"/>
        <v>0</v>
      </c>
      <c r="AM559" s="56">
        <f>O559+AG559</f>
        <v>0</v>
      </c>
      <c r="AN559" s="51">
        <f t="shared" si="135"/>
        <v>0</v>
      </c>
      <c r="AO559" s="54" t="e">
        <f t="shared" si="136"/>
        <v>#DIV/0!</v>
      </c>
      <c r="AP559" s="51"/>
      <c r="AQ559" s="26">
        <f t="shared" si="144"/>
        <v>0</v>
      </c>
      <c r="AR559" s="37">
        <f t="shared" si="138"/>
        <v>0</v>
      </c>
      <c r="AT559" s="23">
        <f t="shared" si="130"/>
        <v>0</v>
      </c>
    </row>
    <row r="560" spans="1:46" s="9" customFormat="1" ht="18.75" customHeight="1" hidden="1">
      <c r="A560" s="51"/>
      <c r="B560" s="52" t="s">
        <v>226</v>
      </c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>
        <v>0</v>
      </c>
      <c r="O560" s="51"/>
      <c r="P560" s="51"/>
      <c r="Q560" s="51"/>
      <c r="R560" s="51"/>
      <c r="S560" s="51"/>
      <c r="T560" s="51"/>
      <c r="U560" s="51"/>
      <c r="V560" s="51"/>
      <c r="W560" s="51"/>
      <c r="X560" s="51">
        <f t="shared" si="145"/>
        <v>0</v>
      </c>
      <c r="Y560" s="51"/>
      <c r="Z560" s="51"/>
      <c r="AA560" s="51"/>
      <c r="AB560" s="51"/>
      <c r="AC560" s="56"/>
      <c r="AD560" s="56"/>
      <c r="AE560" s="56"/>
      <c r="AF560" s="56"/>
      <c r="AG560" s="56"/>
      <c r="AH560" s="56"/>
      <c r="AI560" s="56"/>
      <c r="AJ560" s="56"/>
      <c r="AK560" s="56">
        <v>0</v>
      </c>
      <c r="AL560" s="51">
        <f t="shared" si="146"/>
        <v>0</v>
      </c>
      <c r="AM560" s="56">
        <f>O560+AG560</f>
        <v>0</v>
      </c>
      <c r="AN560" s="51">
        <f t="shared" si="135"/>
        <v>0</v>
      </c>
      <c r="AO560" s="54" t="e">
        <f t="shared" si="136"/>
        <v>#DIV/0!</v>
      </c>
      <c r="AP560" s="51"/>
      <c r="AQ560" s="26">
        <f t="shared" si="144"/>
        <v>0</v>
      </c>
      <c r="AR560" s="37">
        <f t="shared" si="138"/>
        <v>0</v>
      </c>
      <c r="AT560" s="23">
        <f t="shared" si="130"/>
        <v>0</v>
      </c>
    </row>
    <row r="561" spans="1:46" s="28" customFormat="1" ht="18.75">
      <c r="A561" s="51">
        <v>2</v>
      </c>
      <c r="B561" s="52" t="s">
        <v>109</v>
      </c>
      <c r="C561" s="51"/>
      <c r="D561" s="51">
        <v>16</v>
      </c>
      <c r="E561" s="53">
        <v>1</v>
      </c>
      <c r="F561" s="53"/>
      <c r="G561" s="53"/>
      <c r="H561" s="51">
        <v>16</v>
      </c>
      <c r="I561" s="53">
        <v>1</v>
      </c>
      <c r="J561" s="53"/>
      <c r="K561" s="51">
        <v>14</v>
      </c>
      <c r="L561" s="51"/>
      <c r="M561" s="51">
        <v>18</v>
      </c>
      <c r="N561" s="51">
        <v>2</v>
      </c>
      <c r="O561" s="54">
        <f>N561/M561*100</f>
        <v>11.11111111111111</v>
      </c>
      <c r="P561" s="51">
        <v>16</v>
      </c>
      <c r="Q561" s="51"/>
      <c r="R561" s="51">
        <v>16</v>
      </c>
      <c r="S561" s="51"/>
      <c r="T561" s="51">
        <v>14</v>
      </c>
      <c r="U561" s="51"/>
      <c r="V561" s="51">
        <v>14</v>
      </c>
      <c r="W561" s="51"/>
      <c r="X561" s="51">
        <f t="shared" si="145"/>
        <v>2</v>
      </c>
      <c r="Y561" s="57">
        <f>SUM(Z561:AB561)</f>
        <v>2</v>
      </c>
      <c r="Z561" s="57" t="s">
        <v>537</v>
      </c>
      <c r="AA561" s="57" t="s">
        <v>537</v>
      </c>
      <c r="AB561" s="51">
        <v>2</v>
      </c>
      <c r="AC561" s="57">
        <f>SUM(AD561:AF561)</f>
        <v>2</v>
      </c>
      <c r="AD561" s="60" t="s">
        <v>537</v>
      </c>
      <c r="AE561" s="56">
        <v>1</v>
      </c>
      <c r="AF561" s="56">
        <v>1</v>
      </c>
      <c r="AG561" s="56"/>
      <c r="AH561" s="56"/>
      <c r="AI561" s="56"/>
      <c r="AJ561" s="56"/>
      <c r="AK561" s="56">
        <v>2</v>
      </c>
      <c r="AL561" s="51">
        <f t="shared" si="146"/>
        <v>16</v>
      </c>
      <c r="AM561" s="56"/>
      <c r="AN561" s="51">
        <f t="shared" si="135"/>
        <v>2</v>
      </c>
      <c r="AO561" s="54">
        <f t="shared" si="136"/>
        <v>11.11111111111111</v>
      </c>
      <c r="AP561" s="51"/>
      <c r="AQ561" s="26">
        <f t="shared" si="144"/>
        <v>2</v>
      </c>
      <c r="AR561" s="37">
        <f t="shared" si="138"/>
        <v>2</v>
      </c>
      <c r="AT561" s="23">
        <f t="shared" si="130"/>
        <v>0</v>
      </c>
    </row>
    <row r="562" spans="1:46" s="9" customFormat="1" ht="18.75" customHeight="1" hidden="1">
      <c r="A562" s="51"/>
      <c r="B562" s="52" t="s">
        <v>477</v>
      </c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>
        <v>0</v>
      </c>
      <c r="O562" s="51"/>
      <c r="P562" s="51"/>
      <c r="Q562" s="51"/>
      <c r="R562" s="51"/>
      <c r="S562" s="51"/>
      <c r="T562" s="51"/>
      <c r="U562" s="51"/>
      <c r="V562" s="51"/>
      <c r="W562" s="51"/>
      <c r="X562" s="51">
        <f t="shared" si="145"/>
        <v>0</v>
      </c>
      <c r="Y562" s="51"/>
      <c r="Z562" s="51"/>
      <c r="AA562" s="51"/>
      <c r="AB562" s="51"/>
      <c r="AC562" s="56"/>
      <c r="AD562" s="56"/>
      <c r="AE562" s="56"/>
      <c r="AF562" s="56"/>
      <c r="AG562" s="56"/>
      <c r="AH562" s="56"/>
      <c r="AI562" s="56"/>
      <c r="AJ562" s="56"/>
      <c r="AK562" s="56">
        <v>0</v>
      </c>
      <c r="AL562" s="51">
        <f t="shared" si="146"/>
        <v>0</v>
      </c>
      <c r="AM562" s="56">
        <f aca="true" t="shared" si="147" ref="AM562:AM571">O562+AG562</f>
        <v>0</v>
      </c>
      <c r="AN562" s="51">
        <f t="shared" si="135"/>
        <v>0</v>
      </c>
      <c r="AO562" s="54" t="e">
        <f t="shared" si="136"/>
        <v>#DIV/0!</v>
      </c>
      <c r="AP562" s="51"/>
      <c r="AQ562" s="26">
        <f t="shared" si="144"/>
        <v>0</v>
      </c>
      <c r="AR562" s="37">
        <f t="shared" si="138"/>
        <v>0</v>
      </c>
      <c r="AT562" s="23">
        <f t="shared" si="130"/>
        <v>0</v>
      </c>
    </row>
    <row r="563" spans="1:46" s="9" customFormat="1" ht="18.75" customHeight="1" hidden="1">
      <c r="A563" s="51"/>
      <c r="B563" s="52" t="s">
        <v>478</v>
      </c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>
        <v>0</v>
      </c>
      <c r="O563" s="51"/>
      <c r="P563" s="51"/>
      <c r="Q563" s="51"/>
      <c r="R563" s="51"/>
      <c r="S563" s="51"/>
      <c r="T563" s="51"/>
      <c r="U563" s="51"/>
      <c r="V563" s="51"/>
      <c r="W563" s="51"/>
      <c r="X563" s="51">
        <f t="shared" si="145"/>
        <v>0</v>
      </c>
      <c r="Y563" s="51"/>
      <c r="Z563" s="51"/>
      <c r="AA563" s="51"/>
      <c r="AB563" s="51"/>
      <c r="AC563" s="56"/>
      <c r="AD563" s="56"/>
      <c r="AE563" s="56"/>
      <c r="AF563" s="56"/>
      <c r="AG563" s="56"/>
      <c r="AH563" s="56"/>
      <c r="AI563" s="56"/>
      <c r="AJ563" s="56"/>
      <c r="AK563" s="56">
        <v>0</v>
      </c>
      <c r="AL563" s="51">
        <f t="shared" si="146"/>
        <v>0</v>
      </c>
      <c r="AM563" s="56">
        <f t="shared" si="147"/>
        <v>0</v>
      </c>
      <c r="AN563" s="51">
        <f t="shared" si="135"/>
        <v>0</v>
      </c>
      <c r="AO563" s="54" t="e">
        <f t="shared" si="136"/>
        <v>#DIV/0!</v>
      </c>
      <c r="AP563" s="51"/>
      <c r="AQ563" s="26">
        <f t="shared" si="144"/>
        <v>0</v>
      </c>
      <c r="AR563" s="37">
        <f t="shared" si="138"/>
        <v>0</v>
      </c>
      <c r="AT563" s="23">
        <f t="shared" si="130"/>
        <v>0</v>
      </c>
    </row>
    <row r="564" spans="1:46" s="28" customFormat="1" ht="18.75">
      <c r="A564" s="51">
        <v>3</v>
      </c>
      <c r="B564" s="52" t="s">
        <v>263</v>
      </c>
      <c r="C564" s="51"/>
      <c r="D564" s="51">
        <v>6</v>
      </c>
      <c r="E564" s="53">
        <v>1</v>
      </c>
      <c r="F564" s="53"/>
      <c r="G564" s="53"/>
      <c r="H564" s="51">
        <v>6</v>
      </c>
      <c r="I564" s="53">
        <v>1</v>
      </c>
      <c r="J564" s="53"/>
      <c r="K564" s="51">
        <v>4</v>
      </c>
      <c r="L564" s="51"/>
      <c r="M564" s="51">
        <v>6</v>
      </c>
      <c r="N564" s="51">
        <v>0</v>
      </c>
      <c r="O564" s="54">
        <f>N564/M564*100</f>
        <v>0</v>
      </c>
      <c r="P564" s="51">
        <v>6</v>
      </c>
      <c r="Q564" s="51"/>
      <c r="R564" s="51">
        <v>6</v>
      </c>
      <c r="S564" s="51"/>
      <c r="T564" s="51">
        <v>4</v>
      </c>
      <c r="U564" s="51"/>
      <c r="V564" s="51">
        <v>4</v>
      </c>
      <c r="W564" s="51"/>
      <c r="X564" s="51">
        <f t="shared" si="145"/>
        <v>2</v>
      </c>
      <c r="Y564" s="57">
        <f>SUM(Z564:AB564)</f>
        <v>0</v>
      </c>
      <c r="Z564" s="51"/>
      <c r="AA564" s="51"/>
      <c r="AB564" s="51"/>
      <c r="AC564" s="57">
        <f>SUM(AD564:AF564)</f>
        <v>0</v>
      </c>
      <c r="AD564" s="56"/>
      <c r="AE564" s="56"/>
      <c r="AF564" s="56"/>
      <c r="AG564" s="56"/>
      <c r="AH564" s="56"/>
      <c r="AI564" s="56"/>
      <c r="AJ564" s="56"/>
      <c r="AK564" s="56">
        <v>0</v>
      </c>
      <c r="AL564" s="51">
        <f t="shared" si="146"/>
        <v>6</v>
      </c>
      <c r="AM564" s="56">
        <f t="shared" si="147"/>
        <v>0</v>
      </c>
      <c r="AN564" s="51">
        <f t="shared" si="135"/>
        <v>0</v>
      </c>
      <c r="AO564" s="54">
        <f t="shared" si="136"/>
        <v>0</v>
      </c>
      <c r="AP564" s="51"/>
      <c r="AQ564" s="26">
        <f t="shared" si="144"/>
        <v>2</v>
      </c>
      <c r="AR564" s="37">
        <f t="shared" si="138"/>
        <v>2</v>
      </c>
      <c r="AT564" s="23">
        <f t="shared" si="130"/>
        <v>0</v>
      </c>
    </row>
    <row r="565" spans="1:46" s="9" customFormat="1" ht="18.75" customHeight="1" hidden="1">
      <c r="A565" s="51"/>
      <c r="B565" s="52" t="s">
        <v>477</v>
      </c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>
        <v>0</v>
      </c>
      <c r="O565" s="51"/>
      <c r="P565" s="51"/>
      <c r="Q565" s="51"/>
      <c r="R565" s="51"/>
      <c r="S565" s="51"/>
      <c r="T565" s="51"/>
      <c r="U565" s="51"/>
      <c r="V565" s="51"/>
      <c r="W565" s="51"/>
      <c r="X565" s="51">
        <f t="shared" si="145"/>
        <v>0</v>
      </c>
      <c r="Y565" s="51"/>
      <c r="Z565" s="51"/>
      <c r="AA565" s="51"/>
      <c r="AB565" s="51"/>
      <c r="AC565" s="56"/>
      <c r="AD565" s="56"/>
      <c r="AE565" s="56"/>
      <c r="AF565" s="56"/>
      <c r="AG565" s="56"/>
      <c r="AH565" s="56"/>
      <c r="AI565" s="56"/>
      <c r="AJ565" s="56"/>
      <c r="AK565" s="56">
        <v>0</v>
      </c>
      <c r="AL565" s="51">
        <f t="shared" si="146"/>
        <v>0</v>
      </c>
      <c r="AM565" s="56">
        <f t="shared" si="147"/>
        <v>0</v>
      </c>
      <c r="AN565" s="51">
        <f t="shared" si="135"/>
        <v>0</v>
      </c>
      <c r="AO565" s="54" t="e">
        <f t="shared" si="136"/>
        <v>#DIV/0!</v>
      </c>
      <c r="AP565" s="51"/>
      <c r="AQ565" s="26">
        <f t="shared" si="144"/>
        <v>0</v>
      </c>
      <c r="AR565" s="37">
        <f t="shared" si="138"/>
        <v>0</v>
      </c>
      <c r="AT565" s="23">
        <f t="shared" si="130"/>
        <v>0</v>
      </c>
    </row>
    <row r="566" spans="1:46" s="28" customFormat="1" ht="18.75">
      <c r="A566" s="51">
        <v>4</v>
      </c>
      <c r="B566" s="52" t="s">
        <v>110</v>
      </c>
      <c r="C566" s="51"/>
      <c r="D566" s="51">
        <v>14</v>
      </c>
      <c r="E566" s="53">
        <v>1</v>
      </c>
      <c r="F566" s="53"/>
      <c r="G566" s="53"/>
      <c r="H566" s="51">
        <v>14</v>
      </c>
      <c r="I566" s="53">
        <v>1</v>
      </c>
      <c r="J566" s="53"/>
      <c r="K566" s="51">
        <v>15</v>
      </c>
      <c r="L566" s="51"/>
      <c r="M566" s="51">
        <v>16</v>
      </c>
      <c r="N566" s="51">
        <v>2</v>
      </c>
      <c r="O566" s="54">
        <f>N566/M566*100</f>
        <v>12.5</v>
      </c>
      <c r="P566" s="51">
        <v>15</v>
      </c>
      <c r="Q566" s="51"/>
      <c r="R566" s="51">
        <v>15</v>
      </c>
      <c r="S566" s="51"/>
      <c r="T566" s="51">
        <v>15</v>
      </c>
      <c r="U566" s="51"/>
      <c r="V566" s="51">
        <v>15</v>
      </c>
      <c r="W566" s="51"/>
      <c r="X566" s="51">
        <f t="shared" si="145"/>
        <v>0</v>
      </c>
      <c r="Y566" s="57">
        <f>SUM(Z566:AB566)</f>
        <v>2</v>
      </c>
      <c r="Z566" s="51"/>
      <c r="AA566" s="51">
        <v>1</v>
      </c>
      <c r="AB566" s="51">
        <v>1</v>
      </c>
      <c r="AC566" s="57">
        <f>SUM(AD566:AF566)</f>
        <v>0</v>
      </c>
      <c r="AD566" s="56"/>
      <c r="AE566" s="56"/>
      <c r="AF566" s="56"/>
      <c r="AG566" s="56"/>
      <c r="AH566" s="56"/>
      <c r="AI566" s="56"/>
      <c r="AJ566" s="56"/>
      <c r="AK566" s="56">
        <v>1</v>
      </c>
      <c r="AL566" s="51">
        <f t="shared" si="146"/>
        <v>2.5</v>
      </c>
      <c r="AM566" s="56">
        <f t="shared" si="147"/>
        <v>12.5</v>
      </c>
      <c r="AN566" s="51">
        <f t="shared" si="135"/>
        <v>14.5</v>
      </c>
      <c r="AO566" s="54">
        <f t="shared" si="136"/>
        <v>90.625</v>
      </c>
      <c r="AP566" s="51"/>
      <c r="AQ566" s="26">
        <f t="shared" si="144"/>
        <v>-12.5</v>
      </c>
      <c r="AR566" s="37">
        <f t="shared" si="138"/>
        <v>-12.5</v>
      </c>
      <c r="AT566" s="23">
        <f t="shared" si="130"/>
        <v>0</v>
      </c>
    </row>
    <row r="567" spans="1:46" s="9" customFormat="1" ht="31.5" customHeight="1" hidden="1">
      <c r="A567" s="57"/>
      <c r="B567" s="61" t="s">
        <v>299</v>
      </c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>
        <v>0</v>
      </c>
      <c r="O567" s="57"/>
      <c r="P567" s="57"/>
      <c r="Q567" s="57"/>
      <c r="R567" s="57"/>
      <c r="S567" s="57"/>
      <c r="T567" s="57"/>
      <c r="U567" s="57"/>
      <c r="V567" s="57"/>
      <c r="W567" s="57"/>
      <c r="X567" s="51">
        <f t="shared" si="145"/>
        <v>0</v>
      </c>
      <c r="Y567" s="57">
        <f aca="true" t="shared" si="148" ref="Y567:Y584">SUM(Z567:AB567)</f>
        <v>0</v>
      </c>
      <c r="Z567" s="57"/>
      <c r="AA567" s="57"/>
      <c r="AB567" s="57"/>
      <c r="AC567" s="57">
        <f aca="true" t="shared" si="149" ref="AC567:AC584">SUM(AD567:AF567)</f>
        <v>0</v>
      </c>
      <c r="AD567" s="56"/>
      <c r="AE567" s="56"/>
      <c r="AF567" s="56"/>
      <c r="AG567" s="56"/>
      <c r="AH567" s="56"/>
      <c r="AI567" s="56"/>
      <c r="AJ567" s="56"/>
      <c r="AK567" s="56">
        <v>0</v>
      </c>
      <c r="AL567" s="51">
        <f t="shared" si="146"/>
        <v>0</v>
      </c>
      <c r="AM567" s="56">
        <f t="shared" si="147"/>
        <v>0</v>
      </c>
      <c r="AN567" s="51">
        <f t="shared" si="135"/>
        <v>0</v>
      </c>
      <c r="AO567" s="54" t="e">
        <f t="shared" si="136"/>
        <v>#DIV/0!</v>
      </c>
      <c r="AP567" s="51"/>
      <c r="AQ567" s="26">
        <f t="shared" si="144"/>
        <v>0</v>
      </c>
      <c r="AR567" s="37">
        <f t="shared" si="138"/>
        <v>0</v>
      </c>
      <c r="AT567" s="23">
        <f t="shared" si="130"/>
        <v>0</v>
      </c>
    </row>
    <row r="568" spans="1:46" s="9" customFormat="1" ht="18.75" customHeight="1" hidden="1">
      <c r="A568" s="57"/>
      <c r="B568" s="61" t="s">
        <v>38</v>
      </c>
      <c r="C568" s="57"/>
      <c r="D568" s="57"/>
      <c r="E568" s="51"/>
      <c r="F568" s="51"/>
      <c r="G568" s="51"/>
      <c r="H568" s="57"/>
      <c r="I568" s="51"/>
      <c r="J568" s="51"/>
      <c r="K568" s="57"/>
      <c r="L568" s="51"/>
      <c r="M568" s="57"/>
      <c r="N568" s="57">
        <v>0</v>
      </c>
      <c r="O568" s="57"/>
      <c r="P568" s="57"/>
      <c r="Q568" s="51"/>
      <c r="R568" s="51"/>
      <c r="S568" s="57"/>
      <c r="T568" s="57"/>
      <c r="U568" s="51"/>
      <c r="V568" s="57"/>
      <c r="W568" s="57"/>
      <c r="X568" s="51">
        <f t="shared" si="145"/>
        <v>0</v>
      </c>
      <c r="Y568" s="57">
        <f t="shared" si="148"/>
        <v>0</v>
      </c>
      <c r="Z568" s="57"/>
      <c r="AA568" s="51"/>
      <c r="AB568" s="51"/>
      <c r="AC568" s="57">
        <f t="shared" si="149"/>
        <v>0</v>
      </c>
      <c r="AD568" s="56"/>
      <c r="AE568" s="56"/>
      <c r="AF568" s="56"/>
      <c r="AG568" s="56"/>
      <c r="AH568" s="56"/>
      <c r="AI568" s="56"/>
      <c r="AJ568" s="56"/>
      <c r="AK568" s="56">
        <v>0</v>
      </c>
      <c r="AL568" s="51">
        <f t="shared" si="146"/>
        <v>0</v>
      </c>
      <c r="AM568" s="56">
        <f t="shared" si="147"/>
        <v>0</v>
      </c>
      <c r="AN568" s="51">
        <f t="shared" si="135"/>
        <v>0</v>
      </c>
      <c r="AO568" s="54" t="e">
        <f t="shared" si="136"/>
        <v>#DIV/0!</v>
      </c>
      <c r="AP568" s="51"/>
      <c r="AQ568" s="26">
        <f t="shared" si="144"/>
        <v>0</v>
      </c>
      <c r="AR568" s="37">
        <f t="shared" si="138"/>
        <v>0</v>
      </c>
      <c r="AT568" s="23">
        <f t="shared" si="130"/>
        <v>0</v>
      </c>
    </row>
    <row r="569" spans="1:46" s="28" customFormat="1" ht="18.75">
      <c r="A569" s="51">
        <v>5</v>
      </c>
      <c r="B569" s="52" t="s">
        <v>111</v>
      </c>
      <c r="C569" s="51"/>
      <c r="D569" s="51">
        <v>17</v>
      </c>
      <c r="E569" s="53">
        <v>1</v>
      </c>
      <c r="F569" s="53">
        <v>-1</v>
      </c>
      <c r="G569" s="53"/>
      <c r="H569" s="51">
        <v>16</v>
      </c>
      <c r="I569" s="53">
        <v>1</v>
      </c>
      <c r="J569" s="53"/>
      <c r="K569" s="51">
        <v>13</v>
      </c>
      <c r="L569" s="51"/>
      <c r="M569" s="51">
        <v>17</v>
      </c>
      <c r="N569" s="51">
        <v>0</v>
      </c>
      <c r="O569" s="54">
        <f>N569/M569*100</f>
        <v>0</v>
      </c>
      <c r="P569" s="51">
        <v>17</v>
      </c>
      <c r="Q569" s="51"/>
      <c r="R569" s="51">
        <v>17</v>
      </c>
      <c r="S569" s="51"/>
      <c r="T569" s="51">
        <v>13</v>
      </c>
      <c r="U569" s="51"/>
      <c r="V569" s="51">
        <v>13</v>
      </c>
      <c r="W569" s="51"/>
      <c r="X569" s="51">
        <f t="shared" si="145"/>
        <v>4</v>
      </c>
      <c r="Y569" s="57">
        <f t="shared" si="148"/>
        <v>0</v>
      </c>
      <c r="Z569" s="57" t="s">
        <v>537</v>
      </c>
      <c r="AA569" s="57" t="s">
        <v>537</v>
      </c>
      <c r="AB569" s="57" t="s">
        <v>537</v>
      </c>
      <c r="AC569" s="57">
        <f t="shared" si="149"/>
        <v>0</v>
      </c>
      <c r="AD569" s="57" t="s">
        <v>537</v>
      </c>
      <c r="AE569" s="57" t="s">
        <v>537</v>
      </c>
      <c r="AF569" s="57" t="s">
        <v>537</v>
      </c>
      <c r="AG569" s="57"/>
      <c r="AH569" s="57"/>
      <c r="AI569" s="57"/>
      <c r="AJ569" s="57"/>
      <c r="AK569" s="56">
        <v>0</v>
      </c>
      <c r="AL569" s="51">
        <f t="shared" si="146"/>
        <v>17</v>
      </c>
      <c r="AM569" s="56">
        <f t="shared" si="147"/>
        <v>0</v>
      </c>
      <c r="AN569" s="51">
        <f t="shared" si="135"/>
        <v>0</v>
      </c>
      <c r="AO569" s="54">
        <f t="shared" si="136"/>
        <v>0</v>
      </c>
      <c r="AP569" s="51"/>
      <c r="AQ569" s="26">
        <f t="shared" si="144"/>
        <v>4</v>
      </c>
      <c r="AR569" s="37">
        <f t="shared" si="138"/>
        <v>4</v>
      </c>
      <c r="AT569" s="23">
        <f t="shared" si="130"/>
        <v>0</v>
      </c>
    </row>
    <row r="570" spans="1:46" s="9" customFormat="1" ht="31.5" customHeight="1" hidden="1">
      <c r="A570" s="51"/>
      <c r="B570" s="52" t="s">
        <v>298</v>
      </c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>
        <v>0</v>
      </c>
      <c r="O570" s="51"/>
      <c r="P570" s="51"/>
      <c r="Q570" s="51"/>
      <c r="R570" s="51"/>
      <c r="S570" s="51"/>
      <c r="T570" s="51"/>
      <c r="U570" s="51"/>
      <c r="V570" s="51"/>
      <c r="W570" s="51"/>
      <c r="X570" s="51">
        <f t="shared" si="145"/>
        <v>0</v>
      </c>
      <c r="Y570" s="57">
        <f t="shared" si="148"/>
        <v>0</v>
      </c>
      <c r="Z570" s="51"/>
      <c r="AA570" s="51"/>
      <c r="AB570" s="51"/>
      <c r="AC570" s="57">
        <f t="shared" si="149"/>
        <v>0</v>
      </c>
      <c r="AD570" s="56"/>
      <c r="AE570" s="56"/>
      <c r="AF570" s="56"/>
      <c r="AG570" s="56"/>
      <c r="AH570" s="56"/>
      <c r="AI570" s="56"/>
      <c r="AJ570" s="56"/>
      <c r="AK570" s="56">
        <v>0</v>
      </c>
      <c r="AL570" s="51">
        <f t="shared" si="146"/>
        <v>0</v>
      </c>
      <c r="AM570" s="56">
        <f t="shared" si="147"/>
        <v>0</v>
      </c>
      <c r="AN570" s="51">
        <f t="shared" si="135"/>
        <v>0</v>
      </c>
      <c r="AO570" s="54" t="e">
        <f t="shared" si="136"/>
        <v>#DIV/0!</v>
      </c>
      <c r="AP570" s="51"/>
      <c r="AQ570" s="26">
        <f t="shared" si="144"/>
        <v>0</v>
      </c>
      <c r="AR570" s="37">
        <f t="shared" si="138"/>
        <v>0</v>
      </c>
      <c r="AT570" s="23">
        <f t="shared" si="130"/>
        <v>0</v>
      </c>
    </row>
    <row r="571" spans="1:46" s="9" customFormat="1" ht="18.75" customHeight="1" hidden="1">
      <c r="A571" s="51"/>
      <c r="B571" s="52" t="s">
        <v>106</v>
      </c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>
        <v>0</v>
      </c>
      <c r="O571" s="51"/>
      <c r="P571" s="51"/>
      <c r="Q571" s="51"/>
      <c r="R571" s="51"/>
      <c r="S571" s="51"/>
      <c r="T571" s="51"/>
      <c r="U571" s="51"/>
      <c r="V571" s="51"/>
      <c r="W571" s="51"/>
      <c r="X571" s="51">
        <f t="shared" si="145"/>
        <v>0</v>
      </c>
      <c r="Y571" s="57">
        <f t="shared" si="148"/>
        <v>0</v>
      </c>
      <c r="Z571" s="51"/>
      <c r="AA571" s="51"/>
      <c r="AB571" s="51"/>
      <c r="AC571" s="57">
        <f t="shared" si="149"/>
        <v>0</v>
      </c>
      <c r="AD571" s="56"/>
      <c r="AE571" s="56"/>
      <c r="AF571" s="56"/>
      <c r="AG571" s="56"/>
      <c r="AH571" s="56"/>
      <c r="AI571" s="56"/>
      <c r="AJ571" s="56"/>
      <c r="AK571" s="56">
        <v>0</v>
      </c>
      <c r="AL571" s="51">
        <f t="shared" si="146"/>
        <v>0</v>
      </c>
      <c r="AM571" s="56">
        <f t="shared" si="147"/>
        <v>0</v>
      </c>
      <c r="AN571" s="51">
        <f t="shared" si="135"/>
        <v>0</v>
      </c>
      <c r="AO571" s="54" t="e">
        <f t="shared" si="136"/>
        <v>#DIV/0!</v>
      </c>
      <c r="AP571" s="51"/>
      <c r="AQ571" s="26">
        <f t="shared" si="144"/>
        <v>0</v>
      </c>
      <c r="AR571" s="37">
        <f t="shared" si="138"/>
        <v>0</v>
      </c>
      <c r="AT571" s="23">
        <f t="shared" si="130"/>
        <v>0</v>
      </c>
    </row>
    <row r="572" spans="1:46" s="28" customFormat="1" ht="18.75">
      <c r="A572" s="51">
        <v>6</v>
      </c>
      <c r="B572" s="52" t="s">
        <v>112</v>
      </c>
      <c r="C572" s="51"/>
      <c r="D572" s="51">
        <v>16</v>
      </c>
      <c r="E572" s="53">
        <v>3</v>
      </c>
      <c r="F572" s="53"/>
      <c r="G572" s="53"/>
      <c r="H572" s="51">
        <v>16</v>
      </c>
      <c r="I572" s="53">
        <v>3</v>
      </c>
      <c r="J572" s="53"/>
      <c r="K572" s="51">
        <v>16</v>
      </c>
      <c r="L572" s="51"/>
      <c r="M572" s="51">
        <v>18</v>
      </c>
      <c r="N572" s="51">
        <v>2</v>
      </c>
      <c r="O572" s="54">
        <f>N572/M572*100</f>
        <v>11.11111111111111</v>
      </c>
      <c r="P572" s="51">
        <v>16</v>
      </c>
      <c r="Q572" s="51"/>
      <c r="R572" s="51">
        <v>16</v>
      </c>
      <c r="S572" s="51"/>
      <c r="T572" s="51">
        <v>16</v>
      </c>
      <c r="U572" s="51"/>
      <c r="V572" s="51">
        <v>16</v>
      </c>
      <c r="W572" s="51"/>
      <c r="X572" s="51">
        <f t="shared" si="145"/>
        <v>0</v>
      </c>
      <c r="Y572" s="57">
        <f t="shared" si="148"/>
        <v>4</v>
      </c>
      <c r="Z572" s="57">
        <v>0</v>
      </c>
      <c r="AA572" s="57">
        <v>3</v>
      </c>
      <c r="AB572" s="51">
        <v>1</v>
      </c>
      <c r="AC572" s="57">
        <f t="shared" si="149"/>
        <v>0</v>
      </c>
      <c r="AD572" s="56"/>
      <c r="AE572" s="56"/>
      <c r="AF572" s="56"/>
      <c r="AG572" s="56"/>
      <c r="AH572" s="56"/>
      <c r="AI572" s="56"/>
      <c r="AJ572" s="56"/>
      <c r="AK572" s="56">
        <v>2</v>
      </c>
      <c r="AL572" s="51">
        <f t="shared" si="146"/>
        <v>16</v>
      </c>
      <c r="AM572" s="56"/>
      <c r="AN572" s="51">
        <f t="shared" si="135"/>
        <v>2</v>
      </c>
      <c r="AO572" s="54">
        <f t="shared" si="136"/>
        <v>11.11111111111111</v>
      </c>
      <c r="AP572" s="51"/>
      <c r="AQ572" s="26">
        <f t="shared" si="144"/>
        <v>0</v>
      </c>
      <c r="AR572" s="37">
        <f aca="true" t="shared" si="150" ref="AR572:AR599">AL572-T572</f>
        <v>0</v>
      </c>
      <c r="AT572" s="23">
        <f t="shared" si="130"/>
        <v>0</v>
      </c>
    </row>
    <row r="573" spans="1:46" s="9" customFormat="1" ht="31.5" customHeight="1" hidden="1">
      <c r="A573" s="51"/>
      <c r="B573" s="52" t="s">
        <v>298</v>
      </c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>
        <v>0</v>
      </c>
      <c r="O573" s="51"/>
      <c r="P573" s="51"/>
      <c r="Q573" s="51"/>
      <c r="R573" s="51"/>
      <c r="S573" s="51"/>
      <c r="T573" s="51"/>
      <c r="U573" s="51"/>
      <c r="V573" s="51"/>
      <c r="W573" s="51"/>
      <c r="X573" s="51">
        <f t="shared" si="145"/>
        <v>0</v>
      </c>
      <c r="Y573" s="57">
        <f t="shared" si="148"/>
        <v>0</v>
      </c>
      <c r="Z573" s="51"/>
      <c r="AA573" s="51"/>
      <c r="AB573" s="51"/>
      <c r="AC573" s="57">
        <f t="shared" si="149"/>
        <v>0</v>
      </c>
      <c r="AD573" s="56"/>
      <c r="AE573" s="56"/>
      <c r="AF573" s="56"/>
      <c r="AG573" s="56"/>
      <c r="AH573" s="56"/>
      <c r="AI573" s="56"/>
      <c r="AJ573" s="56"/>
      <c r="AK573" s="56">
        <v>0</v>
      </c>
      <c r="AL573" s="51">
        <f t="shared" si="146"/>
        <v>0</v>
      </c>
      <c r="AM573" s="56">
        <f aca="true" t="shared" si="151" ref="AM573:AM584">O573+AG573</f>
        <v>0</v>
      </c>
      <c r="AN573" s="51">
        <f t="shared" si="135"/>
        <v>0</v>
      </c>
      <c r="AO573" s="54" t="e">
        <f t="shared" si="136"/>
        <v>#DIV/0!</v>
      </c>
      <c r="AP573" s="51"/>
      <c r="AQ573" s="26">
        <f t="shared" si="144"/>
        <v>0</v>
      </c>
      <c r="AR573" s="37">
        <f t="shared" si="150"/>
        <v>0</v>
      </c>
      <c r="AT573" s="23">
        <f t="shared" si="130"/>
        <v>0</v>
      </c>
    </row>
    <row r="574" spans="1:46" s="9" customFormat="1" ht="18.75" customHeight="1" hidden="1">
      <c r="A574" s="51"/>
      <c r="B574" s="52" t="s">
        <v>106</v>
      </c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>
        <v>0</v>
      </c>
      <c r="O574" s="51"/>
      <c r="P574" s="51"/>
      <c r="Q574" s="51"/>
      <c r="R574" s="51"/>
      <c r="S574" s="51"/>
      <c r="T574" s="51"/>
      <c r="U574" s="51"/>
      <c r="V574" s="51"/>
      <c r="W574" s="51"/>
      <c r="X574" s="51">
        <f t="shared" si="145"/>
        <v>0</v>
      </c>
      <c r="Y574" s="57">
        <f t="shared" si="148"/>
        <v>0</v>
      </c>
      <c r="Z574" s="51"/>
      <c r="AA574" s="51"/>
      <c r="AB574" s="51"/>
      <c r="AC574" s="57">
        <f t="shared" si="149"/>
        <v>0</v>
      </c>
      <c r="AD574" s="56"/>
      <c r="AE574" s="56"/>
      <c r="AF574" s="56"/>
      <c r="AG574" s="56"/>
      <c r="AH574" s="56"/>
      <c r="AI574" s="56"/>
      <c r="AJ574" s="56"/>
      <c r="AK574" s="56">
        <v>0</v>
      </c>
      <c r="AL574" s="51">
        <f t="shared" si="146"/>
        <v>0</v>
      </c>
      <c r="AM574" s="56">
        <f t="shared" si="151"/>
        <v>0</v>
      </c>
      <c r="AN574" s="51">
        <f t="shared" si="135"/>
        <v>0</v>
      </c>
      <c r="AO574" s="54" t="e">
        <f t="shared" si="136"/>
        <v>#DIV/0!</v>
      </c>
      <c r="AP574" s="51"/>
      <c r="AQ574" s="26">
        <f t="shared" si="144"/>
        <v>0</v>
      </c>
      <c r="AR574" s="37">
        <f t="shared" si="150"/>
        <v>0</v>
      </c>
      <c r="AT574" s="23">
        <f t="shared" si="130"/>
        <v>0</v>
      </c>
    </row>
    <row r="575" spans="1:46" s="28" customFormat="1" ht="18.75">
      <c r="A575" s="51">
        <v>7</v>
      </c>
      <c r="B575" s="52" t="s">
        <v>113</v>
      </c>
      <c r="C575" s="51"/>
      <c r="D575" s="51">
        <v>13</v>
      </c>
      <c r="E575" s="51">
        <v>1</v>
      </c>
      <c r="F575" s="51"/>
      <c r="G575" s="51"/>
      <c r="H575" s="51">
        <v>13</v>
      </c>
      <c r="I575" s="51">
        <v>1</v>
      </c>
      <c r="J575" s="51"/>
      <c r="K575" s="51">
        <v>9</v>
      </c>
      <c r="L575" s="51"/>
      <c r="M575" s="51">
        <v>15</v>
      </c>
      <c r="N575" s="51">
        <v>2</v>
      </c>
      <c r="O575" s="54">
        <f>N575/M575*100</f>
        <v>13.333333333333334</v>
      </c>
      <c r="P575" s="51">
        <v>14</v>
      </c>
      <c r="Q575" s="51"/>
      <c r="R575" s="51">
        <v>14</v>
      </c>
      <c r="S575" s="51"/>
      <c r="T575" s="51">
        <v>9</v>
      </c>
      <c r="U575" s="51"/>
      <c r="V575" s="51">
        <v>9</v>
      </c>
      <c r="W575" s="51"/>
      <c r="X575" s="51">
        <f t="shared" si="145"/>
        <v>5</v>
      </c>
      <c r="Y575" s="57">
        <f t="shared" si="148"/>
        <v>1</v>
      </c>
      <c r="Z575" s="51"/>
      <c r="AA575" s="51"/>
      <c r="AB575" s="51">
        <v>1</v>
      </c>
      <c r="AC575" s="57">
        <f t="shared" si="149"/>
        <v>0</v>
      </c>
      <c r="AD575" s="56"/>
      <c r="AE575" s="56"/>
      <c r="AF575" s="56"/>
      <c r="AG575" s="56">
        <v>1</v>
      </c>
      <c r="AH575" s="56">
        <v>1</v>
      </c>
      <c r="AI575" s="56"/>
      <c r="AJ575" s="56"/>
      <c r="AK575" s="56">
        <v>1</v>
      </c>
      <c r="AL575" s="51">
        <f t="shared" si="146"/>
        <v>-0.3333333333333339</v>
      </c>
      <c r="AM575" s="56">
        <f t="shared" si="151"/>
        <v>14.333333333333334</v>
      </c>
      <c r="AN575" s="51">
        <f t="shared" si="135"/>
        <v>16.333333333333336</v>
      </c>
      <c r="AO575" s="54">
        <f t="shared" si="136"/>
        <v>108.8888888888889</v>
      </c>
      <c r="AP575" s="51"/>
      <c r="AQ575" s="26">
        <f t="shared" si="144"/>
        <v>-9.333333333333334</v>
      </c>
      <c r="AR575" s="37">
        <f t="shared" si="150"/>
        <v>-9.333333333333334</v>
      </c>
      <c r="AT575" s="23">
        <f t="shared" si="130"/>
        <v>0</v>
      </c>
    </row>
    <row r="576" spans="1:46" ht="18.75" customHeight="1" hidden="1">
      <c r="A576" s="51"/>
      <c r="B576" s="52" t="s">
        <v>35</v>
      </c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>
        <v>0</v>
      </c>
      <c r="O576" s="51"/>
      <c r="P576" s="51"/>
      <c r="Q576" s="51"/>
      <c r="R576" s="51"/>
      <c r="S576" s="51"/>
      <c r="T576" s="51"/>
      <c r="U576" s="51"/>
      <c r="V576" s="51"/>
      <c r="W576" s="51"/>
      <c r="X576" s="51">
        <f t="shared" si="145"/>
        <v>0</v>
      </c>
      <c r="Y576" s="57">
        <f t="shared" si="148"/>
        <v>0</v>
      </c>
      <c r="Z576" s="51"/>
      <c r="AA576" s="51"/>
      <c r="AB576" s="51"/>
      <c r="AC576" s="57">
        <f t="shared" si="149"/>
        <v>0</v>
      </c>
      <c r="AD576" s="56"/>
      <c r="AE576" s="56"/>
      <c r="AF576" s="56"/>
      <c r="AG576" s="56"/>
      <c r="AH576" s="56"/>
      <c r="AI576" s="56"/>
      <c r="AJ576" s="56"/>
      <c r="AK576" s="56">
        <v>0</v>
      </c>
      <c r="AL576" s="51">
        <f t="shared" si="146"/>
        <v>0</v>
      </c>
      <c r="AM576" s="56">
        <f t="shared" si="151"/>
        <v>0</v>
      </c>
      <c r="AN576" s="51">
        <f t="shared" si="135"/>
        <v>0</v>
      </c>
      <c r="AO576" s="54" t="e">
        <f t="shared" si="136"/>
        <v>#DIV/0!</v>
      </c>
      <c r="AP576" s="51"/>
      <c r="AQ576" s="26">
        <f t="shared" si="144"/>
        <v>0</v>
      </c>
      <c r="AR576" s="37">
        <f t="shared" si="150"/>
        <v>0</v>
      </c>
      <c r="AT576" s="23">
        <f t="shared" si="130"/>
        <v>0</v>
      </c>
    </row>
    <row r="577" spans="1:46" ht="18.75" customHeight="1" hidden="1">
      <c r="A577" s="51"/>
      <c r="B577" s="52" t="s">
        <v>36</v>
      </c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>
        <v>0</v>
      </c>
      <c r="O577" s="51"/>
      <c r="P577" s="51"/>
      <c r="Q577" s="51"/>
      <c r="R577" s="51"/>
      <c r="S577" s="51"/>
      <c r="T577" s="51"/>
      <c r="U577" s="51"/>
      <c r="V577" s="51"/>
      <c r="W577" s="51"/>
      <c r="X577" s="51">
        <f t="shared" si="145"/>
        <v>0</v>
      </c>
      <c r="Y577" s="57">
        <f t="shared" si="148"/>
        <v>0</v>
      </c>
      <c r="Z577" s="51"/>
      <c r="AA577" s="51"/>
      <c r="AB577" s="51"/>
      <c r="AC577" s="57">
        <f t="shared" si="149"/>
        <v>0</v>
      </c>
      <c r="AD577" s="56"/>
      <c r="AE577" s="56"/>
      <c r="AF577" s="56"/>
      <c r="AG577" s="56"/>
      <c r="AH577" s="56"/>
      <c r="AI577" s="56"/>
      <c r="AJ577" s="56"/>
      <c r="AK577" s="56">
        <v>0</v>
      </c>
      <c r="AL577" s="51">
        <f t="shared" si="146"/>
        <v>0</v>
      </c>
      <c r="AM577" s="56">
        <f t="shared" si="151"/>
        <v>0</v>
      </c>
      <c r="AN577" s="51">
        <f t="shared" si="135"/>
        <v>0</v>
      </c>
      <c r="AO577" s="54" t="e">
        <f t="shared" si="136"/>
        <v>#DIV/0!</v>
      </c>
      <c r="AP577" s="51"/>
      <c r="AQ577" s="26">
        <f t="shared" si="144"/>
        <v>0</v>
      </c>
      <c r="AR577" s="37">
        <f t="shared" si="150"/>
        <v>0</v>
      </c>
      <c r="AT577" s="23">
        <f t="shared" si="130"/>
        <v>0</v>
      </c>
    </row>
    <row r="578" spans="1:46" s="28" customFormat="1" ht="18.75">
      <c r="A578" s="51">
        <v>8</v>
      </c>
      <c r="B578" s="52" t="s">
        <v>114</v>
      </c>
      <c r="C578" s="51"/>
      <c r="D578" s="51">
        <v>14</v>
      </c>
      <c r="E578" s="51">
        <v>1</v>
      </c>
      <c r="F578" s="51"/>
      <c r="G578" s="51"/>
      <c r="H578" s="51">
        <v>14</v>
      </c>
      <c r="I578" s="51">
        <v>1</v>
      </c>
      <c r="J578" s="51"/>
      <c r="K578" s="51">
        <v>12</v>
      </c>
      <c r="L578" s="51"/>
      <c r="M578" s="51">
        <v>14</v>
      </c>
      <c r="N578" s="51">
        <v>0</v>
      </c>
      <c r="O578" s="54">
        <f>N578/M578*100</f>
        <v>0</v>
      </c>
      <c r="P578" s="51">
        <v>14</v>
      </c>
      <c r="Q578" s="51"/>
      <c r="R578" s="51">
        <v>14</v>
      </c>
      <c r="S578" s="51"/>
      <c r="T578" s="51">
        <v>12</v>
      </c>
      <c r="U578" s="51"/>
      <c r="V578" s="51">
        <v>12</v>
      </c>
      <c r="W578" s="51"/>
      <c r="X578" s="51">
        <f t="shared" si="145"/>
        <v>2</v>
      </c>
      <c r="Y578" s="57">
        <f t="shared" si="148"/>
        <v>0</v>
      </c>
      <c r="Z578" s="57" t="s">
        <v>537</v>
      </c>
      <c r="AA578" s="57" t="s">
        <v>537</v>
      </c>
      <c r="AB578" s="57" t="s">
        <v>537</v>
      </c>
      <c r="AC578" s="57">
        <f t="shared" si="149"/>
        <v>0</v>
      </c>
      <c r="AD578" s="57" t="s">
        <v>537</v>
      </c>
      <c r="AE578" s="57" t="s">
        <v>537</v>
      </c>
      <c r="AF578" s="57" t="s">
        <v>537</v>
      </c>
      <c r="AG578" s="57"/>
      <c r="AH578" s="57"/>
      <c r="AI578" s="57"/>
      <c r="AJ578" s="57"/>
      <c r="AK578" s="56">
        <v>0</v>
      </c>
      <c r="AL578" s="51">
        <f t="shared" si="146"/>
        <v>14</v>
      </c>
      <c r="AM578" s="56">
        <f t="shared" si="151"/>
        <v>0</v>
      </c>
      <c r="AN578" s="51">
        <f t="shared" si="135"/>
        <v>0</v>
      </c>
      <c r="AO578" s="54">
        <f t="shared" si="136"/>
        <v>0</v>
      </c>
      <c r="AP578" s="51"/>
      <c r="AQ578" s="26">
        <f t="shared" si="144"/>
        <v>2</v>
      </c>
      <c r="AR578" s="37">
        <f t="shared" si="150"/>
        <v>2</v>
      </c>
      <c r="AT578" s="23">
        <f t="shared" si="130"/>
        <v>0</v>
      </c>
    </row>
    <row r="579" spans="1:46" s="9" customFormat="1" ht="18.75" customHeight="1" hidden="1">
      <c r="A579" s="51"/>
      <c r="B579" s="52" t="s">
        <v>36</v>
      </c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>
        <v>0</v>
      </c>
      <c r="O579" s="51"/>
      <c r="P579" s="51"/>
      <c r="Q579" s="51"/>
      <c r="R579" s="51"/>
      <c r="S579" s="51"/>
      <c r="T579" s="51"/>
      <c r="U579" s="51"/>
      <c r="V579" s="51"/>
      <c r="W579" s="51"/>
      <c r="X579" s="51">
        <f t="shared" si="145"/>
        <v>0</v>
      </c>
      <c r="Y579" s="57">
        <f t="shared" si="148"/>
        <v>0</v>
      </c>
      <c r="Z579" s="51"/>
      <c r="AA579" s="51"/>
      <c r="AB579" s="51"/>
      <c r="AC579" s="57">
        <f t="shared" si="149"/>
        <v>0</v>
      </c>
      <c r="AD579" s="56"/>
      <c r="AE579" s="56"/>
      <c r="AF579" s="56"/>
      <c r="AG579" s="56"/>
      <c r="AH579" s="56"/>
      <c r="AI579" s="56"/>
      <c r="AJ579" s="56"/>
      <c r="AK579" s="56">
        <v>0</v>
      </c>
      <c r="AL579" s="51">
        <f t="shared" si="146"/>
        <v>0</v>
      </c>
      <c r="AM579" s="56">
        <f t="shared" si="151"/>
        <v>0</v>
      </c>
      <c r="AN579" s="51">
        <f t="shared" si="135"/>
        <v>0</v>
      </c>
      <c r="AO579" s="54" t="e">
        <f t="shared" si="136"/>
        <v>#DIV/0!</v>
      </c>
      <c r="AP579" s="51"/>
      <c r="AQ579" s="26">
        <f t="shared" si="144"/>
        <v>0</v>
      </c>
      <c r="AR579" s="37">
        <f t="shared" si="150"/>
        <v>0</v>
      </c>
      <c r="AT579" s="23">
        <f t="shared" si="130"/>
        <v>0</v>
      </c>
    </row>
    <row r="580" spans="1:46" s="9" customFormat="1" ht="18.75" customHeight="1" hidden="1">
      <c r="A580" s="51"/>
      <c r="B580" s="52" t="s">
        <v>35</v>
      </c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>
        <v>0</v>
      </c>
      <c r="O580" s="51"/>
      <c r="P580" s="51"/>
      <c r="Q580" s="51"/>
      <c r="R580" s="51"/>
      <c r="S580" s="51"/>
      <c r="T580" s="51"/>
      <c r="U580" s="51"/>
      <c r="V580" s="51"/>
      <c r="W580" s="51"/>
      <c r="X580" s="51">
        <f t="shared" si="145"/>
        <v>0</v>
      </c>
      <c r="Y580" s="57">
        <f t="shared" si="148"/>
        <v>0</v>
      </c>
      <c r="Z580" s="51"/>
      <c r="AA580" s="51"/>
      <c r="AB580" s="51"/>
      <c r="AC580" s="57">
        <f t="shared" si="149"/>
        <v>0</v>
      </c>
      <c r="AD580" s="56"/>
      <c r="AE580" s="56"/>
      <c r="AF580" s="56"/>
      <c r="AG580" s="56"/>
      <c r="AH580" s="56"/>
      <c r="AI580" s="56"/>
      <c r="AJ580" s="56"/>
      <c r="AK580" s="56">
        <v>0</v>
      </c>
      <c r="AL580" s="51">
        <f t="shared" si="146"/>
        <v>0</v>
      </c>
      <c r="AM580" s="56">
        <f t="shared" si="151"/>
        <v>0</v>
      </c>
      <c r="AN580" s="51">
        <f t="shared" si="135"/>
        <v>0</v>
      </c>
      <c r="AO580" s="54" t="e">
        <f t="shared" si="136"/>
        <v>#DIV/0!</v>
      </c>
      <c r="AP580" s="51"/>
      <c r="AQ580" s="26">
        <f t="shared" si="144"/>
        <v>0</v>
      </c>
      <c r="AR580" s="37">
        <f t="shared" si="150"/>
        <v>0</v>
      </c>
      <c r="AT580" s="23">
        <f t="shared" si="130"/>
        <v>0</v>
      </c>
    </row>
    <row r="581" spans="1:46" s="28" customFormat="1" ht="18.75">
      <c r="A581" s="51">
        <v>9</v>
      </c>
      <c r="B581" s="52" t="s">
        <v>115</v>
      </c>
      <c r="C581" s="51"/>
      <c r="D581" s="51">
        <v>12</v>
      </c>
      <c r="E581" s="51">
        <v>1</v>
      </c>
      <c r="F581" s="51"/>
      <c r="G581" s="51"/>
      <c r="H581" s="51">
        <v>12</v>
      </c>
      <c r="I581" s="51">
        <v>1</v>
      </c>
      <c r="J581" s="51"/>
      <c r="K581" s="51">
        <v>10</v>
      </c>
      <c r="L581" s="51"/>
      <c r="M581" s="51">
        <v>14</v>
      </c>
      <c r="N581" s="51">
        <v>2</v>
      </c>
      <c r="O581" s="54">
        <f>N581/M581*100</f>
        <v>14.285714285714285</v>
      </c>
      <c r="P581" s="51">
        <v>14</v>
      </c>
      <c r="Q581" s="51"/>
      <c r="R581" s="51">
        <v>14</v>
      </c>
      <c r="S581" s="51"/>
      <c r="T581" s="51">
        <v>10</v>
      </c>
      <c r="U581" s="51"/>
      <c r="V581" s="51">
        <v>10</v>
      </c>
      <c r="W581" s="51"/>
      <c r="X581" s="51">
        <f t="shared" si="145"/>
        <v>4</v>
      </c>
      <c r="Y581" s="57">
        <f t="shared" si="148"/>
        <v>0</v>
      </c>
      <c r="Z581" s="57" t="s">
        <v>537</v>
      </c>
      <c r="AA581" s="57" t="s">
        <v>537</v>
      </c>
      <c r="AB581" s="57" t="s">
        <v>537</v>
      </c>
      <c r="AC581" s="57">
        <f t="shared" si="149"/>
        <v>0</v>
      </c>
      <c r="AD581" s="60" t="s">
        <v>537</v>
      </c>
      <c r="AE581" s="60" t="s">
        <v>537</v>
      </c>
      <c r="AF581" s="60" t="s">
        <v>537</v>
      </c>
      <c r="AG581" s="60">
        <v>2</v>
      </c>
      <c r="AH581" s="60">
        <v>2</v>
      </c>
      <c r="AI581" s="60"/>
      <c r="AJ581" s="60"/>
      <c r="AK581" s="56">
        <v>2</v>
      </c>
      <c r="AL581" s="51">
        <f t="shared" si="146"/>
        <v>-2.2857142857142847</v>
      </c>
      <c r="AM581" s="56">
        <f t="shared" si="151"/>
        <v>16.285714285714285</v>
      </c>
      <c r="AN581" s="51">
        <f t="shared" si="135"/>
        <v>18.285714285714285</v>
      </c>
      <c r="AO581" s="54">
        <f t="shared" si="136"/>
        <v>130.6122448979592</v>
      </c>
      <c r="AP581" s="51"/>
      <c r="AQ581" s="26">
        <f t="shared" si="144"/>
        <v>-12.285714285714285</v>
      </c>
      <c r="AR581" s="37">
        <f t="shared" si="150"/>
        <v>-12.285714285714285</v>
      </c>
      <c r="AT581" s="23">
        <f t="shared" si="130"/>
        <v>0</v>
      </c>
    </row>
    <row r="582" spans="1:46" s="9" customFormat="1" ht="31.5" customHeight="1" hidden="1">
      <c r="A582" s="51"/>
      <c r="B582" s="52" t="s">
        <v>298</v>
      </c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>
        <v>0</v>
      </c>
      <c r="O582" s="51"/>
      <c r="P582" s="51"/>
      <c r="Q582" s="51"/>
      <c r="R582" s="51"/>
      <c r="S582" s="51"/>
      <c r="T582" s="51"/>
      <c r="U582" s="51"/>
      <c r="V582" s="51"/>
      <c r="W582" s="51"/>
      <c r="X582" s="51">
        <f t="shared" si="145"/>
        <v>0</v>
      </c>
      <c r="Y582" s="81">
        <f t="shared" si="148"/>
        <v>0</v>
      </c>
      <c r="Z582" s="51"/>
      <c r="AA582" s="51"/>
      <c r="AB582" s="51"/>
      <c r="AC582" s="81">
        <f t="shared" si="149"/>
        <v>0</v>
      </c>
      <c r="AD582" s="50"/>
      <c r="AE582" s="50"/>
      <c r="AF582" s="50"/>
      <c r="AG582" s="50"/>
      <c r="AH582" s="50"/>
      <c r="AI582" s="50"/>
      <c r="AJ582" s="50"/>
      <c r="AK582" s="56">
        <v>0</v>
      </c>
      <c r="AL582" s="51">
        <f t="shared" si="146"/>
        <v>0</v>
      </c>
      <c r="AM582" s="56">
        <f t="shared" si="151"/>
        <v>0</v>
      </c>
      <c r="AN582" s="47">
        <f t="shared" si="135"/>
        <v>0</v>
      </c>
      <c r="AO582" s="49" t="e">
        <f t="shared" si="136"/>
        <v>#DIV/0!</v>
      </c>
      <c r="AP582" s="51"/>
      <c r="AQ582" s="25">
        <f t="shared" si="144"/>
        <v>0</v>
      </c>
      <c r="AR582" s="23">
        <f t="shared" si="150"/>
        <v>0</v>
      </c>
      <c r="AT582" s="23">
        <f t="shared" si="130"/>
        <v>0</v>
      </c>
    </row>
    <row r="583" spans="1:46" s="9" customFormat="1" ht="18.75" customHeight="1" hidden="1">
      <c r="A583" s="51"/>
      <c r="B583" s="52" t="s">
        <v>106</v>
      </c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>
        <v>0</v>
      </c>
      <c r="O583" s="51"/>
      <c r="P583" s="51"/>
      <c r="Q583" s="51"/>
      <c r="R583" s="51"/>
      <c r="S583" s="51"/>
      <c r="T583" s="51"/>
      <c r="U583" s="51"/>
      <c r="V583" s="51"/>
      <c r="W583" s="51"/>
      <c r="X583" s="51">
        <f t="shared" si="145"/>
        <v>0</v>
      </c>
      <c r="Y583" s="81">
        <f t="shared" si="148"/>
        <v>0</v>
      </c>
      <c r="Z583" s="51"/>
      <c r="AA583" s="51"/>
      <c r="AB583" s="51"/>
      <c r="AC583" s="81">
        <f t="shared" si="149"/>
        <v>0</v>
      </c>
      <c r="AD583" s="50"/>
      <c r="AE583" s="50"/>
      <c r="AF583" s="50"/>
      <c r="AG583" s="50"/>
      <c r="AH583" s="50"/>
      <c r="AI583" s="50"/>
      <c r="AJ583" s="50"/>
      <c r="AK583" s="56">
        <v>0</v>
      </c>
      <c r="AL583" s="51">
        <f t="shared" si="146"/>
        <v>0</v>
      </c>
      <c r="AM583" s="56">
        <f t="shared" si="151"/>
        <v>0</v>
      </c>
      <c r="AN583" s="47">
        <f t="shared" si="135"/>
        <v>0</v>
      </c>
      <c r="AO583" s="49" t="e">
        <f t="shared" si="136"/>
        <v>#DIV/0!</v>
      </c>
      <c r="AP583" s="51"/>
      <c r="AQ583" s="25">
        <f t="shared" si="144"/>
        <v>0</v>
      </c>
      <c r="AR583" s="23">
        <f t="shared" si="150"/>
        <v>0</v>
      </c>
      <c r="AT583" s="23">
        <f t="shared" si="130"/>
        <v>0</v>
      </c>
    </row>
    <row r="584" spans="1:46" s="28" customFormat="1" ht="33" customHeight="1">
      <c r="A584" s="51">
        <v>10</v>
      </c>
      <c r="B584" s="52" t="s">
        <v>116</v>
      </c>
      <c r="C584" s="51"/>
      <c r="D584" s="51">
        <v>17</v>
      </c>
      <c r="E584" s="51">
        <v>1</v>
      </c>
      <c r="F584" s="51"/>
      <c r="G584" s="51"/>
      <c r="H584" s="51">
        <v>17</v>
      </c>
      <c r="I584" s="51">
        <v>1</v>
      </c>
      <c r="J584" s="51"/>
      <c r="K584" s="51">
        <v>14</v>
      </c>
      <c r="L584" s="51"/>
      <c r="M584" s="51">
        <v>17</v>
      </c>
      <c r="N584" s="51">
        <v>0</v>
      </c>
      <c r="O584" s="54">
        <f>N584/M584*100</f>
        <v>0</v>
      </c>
      <c r="P584" s="51">
        <v>17</v>
      </c>
      <c r="Q584" s="51"/>
      <c r="R584" s="51">
        <v>17</v>
      </c>
      <c r="S584" s="51"/>
      <c r="T584" s="51">
        <v>14</v>
      </c>
      <c r="U584" s="51"/>
      <c r="V584" s="51">
        <v>14</v>
      </c>
      <c r="W584" s="51"/>
      <c r="X584" s="51">
        <f t="shared" si="145"/>
        <v>3</v>
      </c>
      <c r="Y584" s="57">
        <f t="shared" si="148"/>
        <v>0</v>
      </c>
      <c r="Z584" s="57" t="s">
        <v>537</v>
      </c>
      <c r="AA584" s="57" t="s">
        <v>537</v>
      </c>
      <c r="AB584" s="57" t="s">
        <v>537</v>
      </c>
      <c r="AC584" s="57">
        <f t="shared" si="149"/>
        <v>0</v>
      </c>
      <c r="AD584" s="57" t="s">
        <v>537</v>
      </c>
      <c r="AE584" s="57" t="s">
        <v>537</v>
      </c>
      <c r="AF584" s="57" t="s">
        <v>537</v>
      </c>
      <c r="AG584" s="57"/>
      <c r="AH584" s="57"/>
      <c r="AI584" s="57"/>
      <c r="AJ584" s="57"/>
      <c r="AK584" s="56">
        <v>0</v>
      </c>
      <c r="AL584" s="51">
        <f t="shared" si="146"/>
        <v>17</v>
      </c>
      <c r="AM584" s="56">
        <f t="shared" si="151"/>
        <v>0</v>
      </c>
      <c r="AN584" s="51">
        <f t="shared" si="135"/>
        <v>0</v>
      </c>
      <c r="AO584" s="54">
        <f t="shared" si="136"/>
        <v>0</v>
      </c>
      <c r="AP584" s="51"/>
      <c r="AQ584" s="26">
        <f t="shared" si="144"/>
        <v>3</v>
      </c>
      <c r="AR584" s="37">
        <f t="shared" si="150"/>
        <v>3</v>
      </c>
      <c r="AT584" s="23">
        <f t="shared" si="130"/>
        <v>0</v>
      </c>
    </row>
    <row r="585" spans="1:46" s="9" customFormat="1" ht="18.75" customHeight="1" hidden="1">
      <c r="A585" s="51"/>
      <c r="B585" s="52" t="s">
        <v>33</v>
      </c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>
        <v>0</v>
      </c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6"/>
      <c r="AD585" s="50"/>
      <c r="AE585" s="50"/>
      <c r="AF585" s="50"/>
      <c r="AG585" s="50"/>
      <c r="AH585" s="50"/>
      <c r="AI585" s="50"/>
      <c r="AJ585" s="50"/>
      <c r="AK585" s="50">
        <v>0</v>
      </c>
      <c r="AL585" s="50"/>
      <c r="AM585" s="50">
        <f>(Y585+AC585)/2</f>
        <v>0</v>
      </c>
      <c r="AN585" s="47">
        <f t="shared" si="135"/>
        <v>0</v>
      </c>
      <c r="AO585" s="49" t="e">
        <f t="shared" si="136"/>
        <v>#DIV/0!</v>
      </c>
      <c r="AP585" s="51"/>
      <c r="AQ585" s="25">
        <f t="shared" si="144"/>
        <v>0</v>
      </c>
      <c r="AR585" s="23">
        <f t="shared" si="150"/>
        <v>0</v>
      </c>
      <c r="AT585" s="23">
        <f t="shared" si="130"/>
        <v>0</v>
      </c>
    </row>
    <row r="586" spans="1:46" s="9" customFormat="1" ht="18.75" customHeight="1" hidden="1">
      <c r="A586" s="51"/>
      <c r="B586" s="52" t="s">
        <v>31</v>
      </c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>
        <v>0</v>
      </c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6"/>
      <c r="AD586" s="50"/>
      <c r="AE586" s="50"/>
      <c r="AF586" s="50"/>
      <c r="AG586" s="50"/>
      <c r="AH586" s="50"/>
      <c r="AI586" s="50"/>
      <c r="AJ586" s="50"/>
      <c r="AK586" s="50">
        <v>0</v>
      </c>
      <c r="AL586" s="50"/>
      <c r="AM586" s="50">
        <f>(Y586+AC586)/2</f>
        <v>0</v>
      </c>
      <c r="AN586" s="47">
        <f t="shared" si="135"/>
        <v>0</v>
      </c>
      <c r="AO586" s="49" t="e">
        <f t="shared" si="136"/>
        <v>#DIV/0!</v>
      </c>
      <c r="AP586" s="51"/>
      <c r="AQ586" s="25">
        <f t="shared" si="144"/>
        <v>0</v>
      </c>
      <c r="AR586" s="23">
        <f t="shared" si="150"/>
        <v>0</v>
      </c>
      <c r="AT586" s="23">
        <f t="shared" si="130"/>
        <v>0</v>
      </c>
    </row>
    <row r="587" spans="1:46" s="11" customFormat="1" ht="33.75" customHeight="1">
      <c r="A587" s="42" t="s">
        <v>7</v>
      </c>
      <c r="B587" s="43" t="s">
        <v>117</v>
      </c>
      <c r="C587" s="42"/>
      <c r="D587" s="42">
        <f aca="true" t="shared" si="152" ref="D587:I587">D588+D590+D631</f>
        <v>620</v>
      </c>
      <c r="E587" s="42">
        <f t="shared" si="152"/>
        <v>25</v>
      </c>
      <c r="F587" s="42">
        <f t="shared" si="152"/>
        <v>-37</v>
      </c>
      <c r="G587" s="42">
        <f t="shared" si="152"/>
        <v>0</v>
      </c>
      <c r="H587" s="42">
        <f t="shared" si="152"/>
        <v>583</v>
      </c>
      <c r="I587" s="42">
        <f t="shared" si="152"/>
        <v>25</v>
      </c>
      <c r="J587" s="42"/>
      <c r="K587" s="42">
        <f>K588+K590+K631</f>
        <v>461</v>
      </c>
      <c r="L587" s="42">
        <f>L588+L590+L631</f>
        <v>0</v>
      </c>
      <c r="M587" s="42">
        <f>M588+M590+M631</f>
        <v>621</v>
      </c>
      <c r="N587" s="42">
        <v>17</v>
      </c>
      <c r="O587" s="44">
        <f>N587/M587*100</f>
        <v>2.737520128824477</v>
      </c>
      <c r="P587" s="42">
        <f aca="true" t="shared" si="153" ref="P587:AJ587">P588+P590+P631</f>
        <v>605</v>
      </c>
      <c r="Q587" s="42">
        <f t="shared" si="153"/>
        <v>0</v>
      </c>
      <c r="R587" s="42">
        <f t="shared" si="153"/>
        <v>594</v>
      </c>
      <c r="S587" s="42">
        <f t="shared" si="153"/>
        <v>0</v>
      </c>
      <c r="T587" s="42">
        <f t="shared" si="153"/>
        <v>461</v>
      </c>
      <c r="U587" s="42">
        <f t="shared" si="153"/>
        <v>0</v>
      </c>
      <c r="V587" s="42">
        <f t="shared" si="153"/>
        <v>461</v>
      </c>
      <c r="W587" s="42">
        <f t="shared" si="153"/>
        <v>0</v>
      </c>
      <c r="X587" s="42">
        <f t="shared" si="153"/>
        <v>144</v>
      </c>
      <c r="Y587" s="42">
        <f t="shared" si="153"/>
        <v>7</v>
      </c>
      <c r="Z587" s="42">
        <f t="shared" si="153"/>
        <v>1</v>
      </c>
      <c r="AA587" s="42">
        <f t="shared" si="153"/>
        <v>2</v>
      </c>
      <c r="AB587" s="42">
        <f t="shared" si="153"/>
        <v>4</v>
      </c>
      <c r="AC587" s="42">
        <f t="shared" si="153"/>
        <v>8</v>
      </c>
      <c r="AD587" s="42">
        <f t="shared" si="153"/>
        <v>2</v>
      </c>
      <c r="AE587" s="42">
        <f t="shared" si="153"/>
        <v>4</v>
      </c>
      <c r="AF587" s="42">
        <f t="shared" si="153"/>
        <v>4</v>
      </c>
      <c r="AG587" s="42">
        <f t="shared" si="153"/>
        <v>7</v>
      </c>
      <c r="AH587" s="42">
        <f t="shared" si="153"/>
        <v>3</v>
      </c>
      <c r="AI587" s="42">
        <f t="shared" si="153"/>
        <v>1</v>
      </c>
      <c r="AJ587" s="42">
        <f t="shared" si="153"/>
        <v>3</v>
      </c>
      <c r="AK587" s="42">
        <v>9</v>
      </c>
      <c r="AL587" s="42">
        <f>AL588+AL590+AL631</f>
        <v>479.02332444013257</v>
      </c>
      <c r="AM587" s="42">
        <f>AM588+AM590+AM631</f>
        <v>114.9766755598674</v>
      </c>
      <c r="AN587" s="42">
        <f t="shared" si="135"/>
        <v>131.9766755598674</v>
      </c>
      <c r="AO587" s="45">
        <f t="shared" si="136"/>
        <v>21.25228269885143</v>
      </c>
      <c r="AP587" s="42"/>
      <c r="AQ587" s="25">
        <f t="shared" si="144"/>
        <v>29.023324440132598</v>
      </c>
      <c r="AR587" s="23">
        <f t="shared" si="150"/>
        <v>18.02332444013257</v>
      </c>
      <c r="AT587" s="23">
        <f t="shared" si="130"/>
        <v>0</v>
      </c>
    </row>
    <row r="588" spans="1:46" s="11" customFormat="1" ht="49.5" customHeight="1">
      <c r="A588" s="47" t="s">
        <v>3</v>
      </c>
      <c r="B588" s="48" t="s">
        <v>256</v>
      </c>
      <c r="C588" s="47"/>
      <c r="D588" s="47">
        <f aca="true" t="shared" si="154" ref="D588:I588">D589</f>
        <v>65</v>
      </c>
      <c r="E588" s="47">
        <f t="shared" si="154"/>
        <v>2</v>
      </c>
      <c r="F588" s="47">
        <f t="shared" si="154"/>
        <v>0</v>
      </c>
      <c r="G588" s="47">
        <f t="shared" si="154"/>
        <v>0</v>
      </c>
      <c r="H588" s="47">
        <f t="shared" si="154"/>
        <v>65</v>
      </c>
      <c r="I588" s="47">
        <f t="shared" si="154"/>
        <v>2</v>
      </c>
      <c r="J588" s="47"/>
      <c r="K588" s="47">
        <f>K589</f>
        <v>64</v>
      </c>
      <c r="L588" s="47">
        <f>L589</f>
        <v>0</v>
      </c>
      <c r="M588" s="47">
        <f>M589</f>
        <v>65</v>
      </c>
      <c r="N588" s="47">
        <f aca="true" t="shared" si="155" ref="N588:AO588">N589</f>
        <v>0</v>
      </c>
      <c r="O588" s="47">
        <f t="shared" si="155"/>
        <v>0</v>
      </c>
      <c r="P588" s="47">
        <f t="shared" si="155"/>
        <v>65</v>
      </c>
      <c r="Q588" s="47">
        <f t="shared" si="155"/>
        <v>0</v>
      </c>
      <c r="R588" s="47">
        <f t="shared" si="155"/>
        <v>65</v>
      </c>
      <c r="S588" s="47">
        <f t="shared" si="155"/>
        <v>0</v>
      </c>
      <c r="T588" s="47">
        <f t="shared" si="155"/>
        <v>64</v>
      </c>
      <c r="U588" s="47">
        <f t="shared" si="155"/>
        <v>0</v>
      </c>
      <c r="V588" s="47">
        <f t="shared" si="155"/>
        <v>64</v>
      </c>
      <c r="W588" s="47">
        <f t="shared" si="155"/>
        <v>0</v>
      </c>
      <c r="X588" s="47">
        <f t="shared" si="155"/>
        <v>1</v>
      </c>
      <c r="Y588" s="47" t="str">
        <f t="shared" si="155"/>
        <v>0</v>
      </c>
      <c r="Z588" s="47" t="str">
        <f t="shared" si="155"/>
        <v>0</v>
      </c>
      <c r="AA588" s="47" t="str">
        <f t="shared" si="155"/>
        <v>0</v>
      </c>
      <c r="AB588" s="47" t="str">
        <f t="shared" si="155"/>
        <v>0</v>
      </c>
      <c r="AC588" s="47">
        <f t="shared" si="155"/>
        <v>0</v>
      </c>
      <c r="AD588" s="47">
        <f t="shared" si="155"/>
        <v>0</v>
      </c>
      <c r="AE588" s="47">
        <f t="shared" si="155"/>
        <v>0</v>
      </c>
      <c r="AF588" s="47">
        <f t="shared" si="155"/>
        <v>0</v>
      </c>
      <c r="AG588" s="47">
        <f t="shared" si="155"/>
        <v>0</v>
      </c>
      <c r="AH588" s="47">
        <f t="shared" si="155"/>
        <v>0</v>
      </c>
      <c r="AI588" s="47">
        <f t="shared" si="155"/>
        <v>0</v>
      </c>
      <c r="AJ588" s="47">
        <f t="shared" si="155"/>
        <v>0</v>
      </c>
      <c r="AK588" s="47">
        <f t="shared" si="155"/>
        <v>0</v>
      </c>
      <c r="AL588" s="47">
        <f t="shared" si="155"/>
        <v>65</v>
      </c>
      <c r="AM588" s="47">
        <f t="shared" si="155"/>
        <v>0</v>
      </c>
      <c r="AN588" s="47">
        <f t="shared" si="155"/>
        <v>0</v>
      </c>
      <c r="AO588" s="47">
        <f t="shared" si="155"/>
        <v>0</v>
      </c>
      <c r="AP588" s="47"/>
      <c r="AQ588" s="25">
        <f t="shared" si="144"/>
        <v>1</v>
      </c>
      <c r="AR588" s="23">
        <f t="shared" si="150"/>
        <v>1</v>
      </c>
      <c r="AT588" s="23">
        <f t="shared" si="130"/>
        <v>0</v>
      </c>
    </row>
    <row r="589" spans="1:46" s="28" customFormat="1" ht="33">
      <c r="A589" s="51">
        <v>1</v>
      </c>
      <c r="B589" s="52" t="s">
        <v>28</v>
      </c>
      <c r="C589" s="51"/>
      <c r="D589" s="51">
        <v>65</v>
      </c>
      <c r="E589" s="51">
        <v>2</v>
      </c>
      <c r="F589" s="51"/>
      <c r="G589" s="51"/>
      <c r="H589" s="51">
        <v>65</v>
      </c>
      <c r="I589" s="51">
        <v>2</v>
      </c>
      <c r="J589" s="53"/>
      <c r="K589" s="51">
        <v>64</v>
      </c>
      <c r="L589" s="51"/>
      <c r="M589" s="51">
        <v>65</v>
      </c>
      <c r="N589" s="51">
        <v>0</v>
      </c>
      <c r="O589" s="54">
        <f>N589/M589*100</f>
        <v>0</v>
      </c>
      <c r="P589" s="51">
        <v>65</v>
      </c>
      <c r="Q589" s="51"/>
      <c r="R589" s="51">
        <v>65</v>
      </c>
      <c r="S589" s="51"/>
      <c r="T589" s="51">
        <v>64</v>
      </c>
      <c r="U589" s="51"/>
      <c r="V589" s="51">
        <v>64</v>
      </c>
      <c r="W589" s="51"/>
      <c r="X589" s="51">
        <f>P589-T589</f>
        <v>1</v>
      </c>
      <c r="Y589" s="57" t="s">
        <v>537</v>
      </c>
      <c r="Z589" s="57" t="s">
        <v>537</v>
      </c>
      <c r="AA589" s="57" t="s">
        <v>537</v>
      </c>
      <c r="AB589" s="57" t="s">
        <v>537</v>
      </c>
      <c r="AC589" s="56"/>
      <c r="AD589" s="56">
        <v>0</v>
      </c>
      <c r="AE589" s="56">
        <v>0</v>
      </c>
      <c r="AF589" s="56"/>
      <c r="AG589" s="56"/>
      <c r="AH589" s="56"/>
      <c r="AI589" s="56"/>
      <c r="AJ589" s="56"/>
      <c r="AK589" s="56">
        <v>0</v>
      </c>
      <c r="AL589" s="51">
        <f>P589-AM589</f>
        <v>65</v>
      </c>
      <c r="AM589" s="56">
        <f>O589+AG589</f>
        <v>0</v>
      </c>
      <c r="AN589" s="51">
        <f aca="true" t="shared" si="156" ref="AN589:AN621">N589+AM589</f>
        <v>0</v>
      </c>
      <c r="AO589" s="54">
        <f aca="true" t="shared" si="157" ref="AO589:AO597">AN589/M589*100</f>
        <v>0</v>
      </c>
      <c r="AP589" s="51"/>
      <c r="AQ589" s="26">
        <f t="shared" si="144"/>
        <v>1</v>
      </c>
      <c r="AR589" s="37">
        <f t="shared" si="150"/>
        <v>1</v>
      </c>
      <c r="AT589" s="23">
        <f t="shared" si="130"/>
        <v>0</v>
      </c>
    </row>
    <row r="590" spans="1:46" ht="31.5" customHeight="1">
      <c r="A590" s="47" t="s">
        <v>4</v>
      </c>
      <c r="B590" s="48" t="s">
        <v>254</v>
      </c>
      <c r="C590" s="47"/>
      <c r="D590" s="47">
        <f>D591+D594+D598+D608+D613+D615+D617+D620+D622+D624+D627+D630+D628</f>
        <v>428</v>
      </c>
      <c r="E590" s="47">
        <f>E591+E594+E598+E608+E613+E615+E617+E620+E622+E624+E627+E630</f>
        <v>22</v>
      </c>
      <c r="F590" s="47">
        <f>F591+F594+F598+F608+F613+F615+F617+F620+F622+F624+F627+F630</f>
        <v>-21</v>
      </c>
      <c r="G590" s="47">
        <f>G591+G594+G598+G608+G613+G615+G617+G620+G622+G624+G627+G630</f>
        <v>0</v>
      </c>
      <c r="H590" s="47">
        <f>H591+H594+H598+H608+H613+H615+H617+H620+H622+H624+H627+H630+H628</f>
        <v>407</v>
      </c>
      <c r="I590" s="47">
        <f>I591+I594+I598+I608+I613+I615+I617+I620+I622+I624+I627+I630</f>
        <v>22</v>
      </c>
      <c r="J590" s="47"/>
      <c r="K590" s="47">
        <f>K591+K594+K598+K608+K613+K615+K617+K620+K622+K624+K627+K630</f>
        <v>305</v>
      </c>
      <c r="L590" s="47">
        <f>L591+L594+L598+L608+L613+L615+L617+L620+L622+L624+L627+L630</f>
        <v>0</v>
      </c>
      <c r="M590" s="47">
        <f>M591+M594+M598+M608+M613+M615+M617+M620+M622+M624+M627+M630</f>
        <v>425</v>
      </c>
      <c r="N590" s="47">
        <v>13</v>
      </c>
      <c r="O590" s="68">
        <f>N590/M590*100</f>
        <v>3.058823529411765</v>
      </c>
      <c r="P590" s="47">
        <f aca="true" t="shared" si="158" ref="P590:AJ590">P591+P594+P598+P608+P613+P615+P617+P620+P622+P624+P627+P630</f>
        <v>412</v>
      </c>
      <c r="Q590" s="47">
        <f t="shared" si="158"/>
        <v>0</v>
      </c>
      <c r="R590" s="47">
        <f t="shared" si="158"/>
        <v>401</v>
      </c>
      <c r="S590" s="47">
        <f t="shared" si="158"/>
        <v>0</v>
      </c>
      <c r="T590" s="47">
        <f t="shared" si="158"/>
        <v>305</v>
      </c>
      <c r="U590" s="47">
        <f t="shared" si="158"/>
        <v>0</v>
      </c>
      <c r="V590" s="47">
        <f t="shared" si="158"/>
        <v>305</v>
      </c>
      <c r="W590" s="47">
        <f t="shared" si="158"/>
        <v>0</v>
      </c>
      <c r="X590" s="47">
        <f t="shared" si="158"/>
        <v>107</v>
      </c>
      <c r="Y590" s="47">
        <f t="shared" si="158"/>
        <v>4</v>
      </c>
      <c r="Z590" s="47">
        <f t="shared" si="158"/>
        <v>1</v>
      </c>
      <c r="AA590" s="47">
        <f t="shared" si="158"/>
        <v>1</v>
      </c>
      <c r="AB590" s="47">
        <f t="shared" si="158"/>
        <v>2</v>
      </c>
      <c r="AC590" s="47">
        <f t="shared" si="158"/>
        <v>8</v>
      </c>
      <c r="AD590" s="47">
        <f t="shared" si="158"/>
        <v>1</v>
      </c>
      <c r="AE590" s="47">
        <f t="shared" si="158"/>
        <v>3</v>
      </c>
      <c r="AF590" s="47">
        <f t="shared" si="158"/>
        <v>4</v>
      </c>
      <c r="AG590" s="47">
        <f t="shared" si="158"/>
        <v>6</v>
      </c>
      <c r="AH590" s="47">
        <f t="shared" si="158"/>
        <v>3</v>
      </c>
      <c r="AI590" s="47">
        <f t="shared" si="158"/>
        <v>1</v>
      </c>
      <c r="AJ590" s="47">
        <f t="shared" si="158"/>
        <v>2</v>
      </c>
      <c r="AK590" s="47">
        <v>8</v>
      </c>
      <c r="AL590" s="47">
        <f>AL591+AL594+AL598+AL608+AL613+AL615+AL617+AL620+AL622+AL624+AL627+AL630</f>
        <v>321.73092677931385</v>
      </c>
      <c r="AM590" s="47">
        <f>AM591+AM594+AM598+AM608+AM613+AM615+AM617+AM620+AM622+AM624+AM627+AM630</f>
        <v>79.26907322068612</v>
      </c>
      <c r="AN590" s="47">
        <f t="shared" si="156"/>
        <v>92.26907322068612</v>
      </c>
      <c r="AO590" s="49">
        <f t="shared" si="157"/>
        <v>21.710370169573206</v>
      </c>
      <c r="AP590" s="51"/>
      <c r="AQ590" s="25">
        <f aca="true" t="shared" si="159" ref="AQ590:AQ598">X590-AM590</f>
        <v>27.730926779313876</v>
      </c>
      <c r="AR590" s="23">
        <f t="shared" si="150"/>
        <v>16.730926779313847</v>
      </c>
      <c r="AT590" s="23">
        <f t="shared" si="130"/>
        <v>0</v>
      </c>
    </row>
    <row r="591" spans="1:46" s="9" customFormat="1" ht="18.75">
      <c r="A591" s="51">
        <v>1</v>
      </c>
      <c r="B591" s="52" t="s">
        <v>120</v>
      </c>
      <c r="C591" s="51"/>
      <c r="D591" s="51">
        <f>SUM(D592:D593)</f>
        <v>17</v>
      </c>
      <c r="E591" s="51">
        <f>SUM(E592:E593)</f>
        <v>0</v>
      </c>
      <c r="F591" s="51"/>
      <c r="G591" s="51"/>
      <c r="H591" s="51">
        <f>SUM(H592:H593)</f>
        <v>17</v>
      </c>
      <c r="I591" s="51">
        <f>SUM(I592:I593)</f>
        <v>0</v>
      </c>
      <c r="J591" s="53"/>
      <c r="K591" s="51">
        <f>SUM(K592:K593)</f>
        <v>8</v>
      </c>
      <c r="L591" s="51">
        <f>SUM(L592:L593)</f>
        <v>0</v>
      </c>
      <c r="M591" s="51">
        <f>SUM(M592:M593)</f>
        <v>17</v>
      </c>
      <c r="N591" s="51">
        <v>0</v>
      </c>
      <c r="O591" s="54">
        <f aca="true" t="shared" si="160" ref="O591:O611">N591/M591*100</f>
        <v>0</v>
      </c>
      <c r="P591" s="51">
        <f aca="true" t="shared" si="161" ref="P591:AM591">SUM(P592:P593)</f>
        <v>17</v>
      </c>
      <c r="Q591" s="51">
        <f t="shared" si="161"/>
        <v>0</v>
      </c>
      <c r="R591" s="51">
        <f t="shared" si="161"/>
        <v>17</v>
      </c>
      <c r="S591" s="51">
        <f t="shared" si="161"/>
        <v>0</v>
      </c>
      <c r="T591" s="51">
        <f t="shared" si="161"/>
        <v>8</v>
      </c>
      <c r="U591" s="51">
        <f t="shared" si="161"/>
        <v>0</v>
      </c>
      <c r="V591" s="51">
        <f t="shared" si="161"/>
        <v>8</v>
      </c>
      <c r="W591" s="51">
        <f t="shared" si="161"/>
        <v>0</v>
      </c>
      <c r="X591" s="51">
        <f t="shared" si="161"/>
        <v>9</v>
      </c>
      <c r="Y591" s="51">
        <f t="shared" si="161"/>
        <v>0</v>
      </c>
      <c r="Z591" s="51">
        <f t="shared" si="161"/>
        <v>0</v>
      </c>
      <c r="AA591" s="51">
        <f t="shared" si="161"/>
        <v>0</v>
      </c>
      <c r="AB591" s="51">
        <f t="shared" si="161"/>
        <v>0</v>
      </c>
      <c r="AC591" s="51">
        <f t="shared" si="161"/>
        <v>0</v>
      </c>
      <c r="AD591" s="51">
        <f t="shared" si="161"/>
        <v>0</v>
      </c>
      <c r="AE591" s="51">
        <f t="shared" si="161"/>
        <v>0</v>
      </c>
      <c r="AF591" s="51">
        <f t="shared" si="161"/>
        <v>0</v>
      </c>
      <c r="AG591" s="51"/>
      <c r="AH591" s="51"/>
      <c r="AI591" s="51"/>
      <c r="AJ591" s="51"/>
      <c r="AK591" s="51">
        <v>0</v>
      </c>
      <c r="AL591" s="51">
        <f t="shared" si="161"/>
        <v>17</v>
      </c>
      <c r="AM591" s="51">
        <f t="shared" si="161"/>
        <v>0</v>
      </c>
      <c r="AN591" s="51">
        <f t="shared" si="156"/>
        <v>0</v>
      </c>
      <c r="AO591" s="54">
        <f t="shared" si="157"/>
        <v>0</v>
      </c>
      <c r="AP591" s="51"/>
      <c r="AQ591" s="26">
        <f t="shared" si="159"/>
        <v>9</v>
      </c>
      <c r="AR591" s="37">
        <f t="shared" si="150"/>
        <v>9</v>
      </c>
      <c r="AT591" s="23">
        <f t="shared" si="130"/>
        <v>0</v>
      </c>
    </row>
    <row r="592" spans="1:46" s="30" customFormat="1" ht="18.75" customHeight="1">
      <c r="A592" s="71">
        <v>1.1</v>
      </c>
      <c r="B592" s="72" t="s">
        <v>164</v>
      </c>
      <c r="C592" s="71"/>
      <c r="D592" s="71">
        <v>2</v>
      </c>
      <c r="E592" s="71">
        <v>0</v>
      </c>
      <c r="F592" s="71"/>
      <c r="G592" s="71"/>
      <c r="H592" s="71">
        <v>2</v>
      </c>
      <c r="I592" s="71">
        <v>0</v>
      </c>
      <c r="J592" s="73"/>
      <c r="K592" s="71">
        <v>2</v>
      </c>
      <c r="L592" s="71"/>
      <c r="M592" s="71">
        <v>2</v>
      </c>
      <c r="N592" s="71">
        <v>0</v>
      </c>
      <c r="O592" s="54">
        <f t="shared" si="160"/>
        <v>0</v>
      </c>
      <c r="P592" s="71">
        <v>2</v>
      </c>
      <c r="Q592" s="71"/>
      <c r="R592" s="71">
        <v>2</v>
      </c>
      <c r="S592" s="71"/>
      <c r="T592" s="71">
        <v>2</v>
      </c>
      <c r="U592" s="71"/>
      <c r="V592" s="71">
        <v>2</v>
      </c>
      <c r="W592" s="71"/>
      <c r="X592" s="51">
        <f>P592-T592</f>
        <v>0</v>
      </c>
      <c r="Y592" s="76">
        <f>SUM(Z592:AB592)</f>
        <v>0</v>
      </c>
      <c r="Z592" s="76" t="s">
        <v>537</v>
      </c>
      <c r="AA592" s="76" t="s">
        <v>537</v>
      </c>
      <c r="AB592" s="76" t="s">
        <v>537</v>
      </c>
      <c r="AC592" s="76">
        <f>SUM(AD592:AF592)</f>
        <v>0</v>
      </c>
      <c r="AD592" s="76" t="s">
        <v>537</v>
      </c>
      <c r="AE592" s="76" t="s">
        <v>537</v>
      </c>
      <c r="AF592" s="76" t="s">
        <v>537</v>
      </c>
      <c r="AG592" s="76"/>
      <c r="AH592" s="76"/>
      <c r="AI592" s="76"/>
      <c r="AJ592" s="76"/>
      <c r="AK592" s="56">
        <v>0</v>
      </c>
      <c r="AL592" s="51">
        <f>P592-AM592</f>
        <v>2</v>
      </c>
      <c r="AM592" s="56">
        <f>O592+AG592</f>
        <v>0</v>
      </c>
      <c r="AN592" s="51">
        <f t="shared" si="156"/>
        <v>0</v>
      </c>
      <c r="AO592" s="54">
        <f t="shared" si="157"/>
        <v>0</v>
      </c>
      <c r="AP592" s="71"/>
      <c r="AQ592" s="27">
        <f t="shared" si="159"/>
        <v>0</v>
      </c>
      <c r="AR592" s="37">
        <f t="shared" si="150"/>
        <v>0</v>
      </c>
      <c r="AT592" s="23">
        <f t="shared" si="130"/>
        <v>0</v>
      </c>
    </row>
    <row r="593" spans="1:46" s="30" customFormat="1" ht="33">
      <c r="A593" s="71">
        <v>1.2</v>
      </c>
      <c r="B593" s="72" t="s">
        <v>624</v>
      </c>
      <c r="C593" s="71"/>
      <c r="D593" s="71">
        <v>15</v>
      </c>
      <c r="E593" s="71">
        <v>0</v>
      </c>
      <c r="F593" s="71"/>
      <c r="G593" s="71"/>
      <c r="H593" s="71">
        <v>15</v>
      </c>
      <c r="I593" s="71">
        <v>0</v>
      </c>
      <c r="J593" s="71"/>
      <c r="K593" s="71">
        <v>6</v>
      </c>
      <c r="L593" s="71"/>
      <c r="M593" s="71">
        <v>15</v>
      </c>
      <c r="N593" s="71">
        <v>0</v>
      </c>
      <c r="O593" s="54">
        <f t="shared" si="160"/>
        <v>0</v>
      </c>
      <c r="P593" s="71">
        <v>15</v>
      </c>
      <c r="Q593" s="71"/>
      <c r="R593" s="71">
        <v>15</v>
      </c>
      <c r="S593" s="71"/>
      <c r="T593" s="71">
        <v>6</v>
      </c>
      <c r="U593" s="71"/>
      <c r="V593" s="71">
        <v>6</v>
      </c>
      <c r="W593" s="71"/>
      <c r="X593" s="51">
        <f>P593-T593</f>
        <v>9</v>
      </c>
      <c r="Y593" s="76">
        <f>SUM(Z593:AB593)</f>
        <v>0</v>
      </c>
      <c r="Z593" s="76" t="s">
        <v>537</v>
      </c>
      <c r="AA593" s="76" t="s">
        <v>537</v>
      </c>
      <c r="AB593" s="76" t="s">
        <v>537</v>
      </c>
      <c r="AC593" s="76">
        <f>SUM(AD593:AF593)</f>
        <v>0</v>
      </c>
      <c r="AD593" s="76" t="s">
        <v>537</v>
      </c>
      <c r="AE593" s="76" t="s">
        <v>537</v>
      </c>
      <c r="AF593" s="76" t="s">
        <v>537</v>
      </c>
      <c r="AG593" s="76"/>
      <c r="AH593" s="76"/>
      <c r="AI593" s="76"/>
      <c r="AJ593" s="76"/>
      <c r="AK593" s="56">
        <v>0</v>
      </c>
      <c r="AL593" s="51">
        <f>P593-AM593</f>
        <v>15</v>
      </c>
      <c r="AM593" s="56">
        <f>O593+AG593</f>
        <v>0</v>
      </c>
      <c r="AN593" s="51">
        <f t="shared" si="156"/>
        <v>0</v>
      </c>
      <c r="AO593" s="54">
        <f t="shared" si="157"/>
        <v>0</v>
      </c>
      <c r="AP593" s="71"/>
      <c r="AQ593" s="27">
        <f t="shared" si="159"/>
        <v>9</v>
      </c>
      <c r="AR593" s="37">
        <f t="shared" si="150"/>
        <v>9</v>
      </c>
      <c r="AT593" s="23">
        <f aca="true" t="shared" si="162" ref="AT593:AT627">P593-T593-X593</f>
        <v>0</v>
      </c>
    </row>
    <row r="594" spans="1:46" s="28" customFormat="1" ht="18.75">
      <c r="A594" s="51">
        <v>2</v>
      </c>
      <c r="B594" s="52" t="s">
        <v>121</v>
      </c>
      <c r="C594" s="51"/>
      <c r="D594" s="51">
        <f aca="true" t="shared" si="163" ref="D594:I594">SUM(D595:D597)</f>
        <v>19</v>
      </c>
      <c r="E594" s="51">
        <f t="shared" si="163"/>
        <v>2</v>
      </c>
      <c r="F594" s="51">
        <f t="shared" si="163"/>
        <v>-4</v>
      </c>
      <c r="G594" s="51">
        <f t="shared" si="163"/>
        <v>0</v>
      </c>
      <c r="H594" s="51">
        <f t="shared" si="163"/>
        <v>15</v>
      </c>
      <c r="I594" s="51">
        <f t="shared" si="163"/>
        <v>2</v>
      </c>
      <c r="J594" s="51"/>
      <c r="K594" s="51">
        <f>SUM(K595:K597)</f>
        <v>11</v>
      </c>
      <c r="L594" s="51">
        <f>SUM(L595:L597)</f>
        <v>0</v>
      </c>
      <c r="M594" s="51">
        <f>SUM(M595:M597)</f>
        <v>19</v>
      </c>
      <c r="N594" s="51">
        <v>0</v>
      </c>
      <c r="O594" s="54">
        <f t="shared" si="160"/>
        <v>0</v>
      </c>
      <c r="P594" s="51">
        <f aca="true" t="shared" si="164" ref="P594:AF594">SUM(P595:P597)</f>
        <v>19</v>
      </c>
      <c r="Q594" s="51">
        <f t="shared" si="164"/>
        <v>0</v>
      </c>
      <c r="R594" s="51">
        <f t="shared" si="164"/>
        <v>19</v>
      </c>
      <c r="S594" s="51">
        <f t="shared" si="164"/>
        <v>0</v>
      </c>
      <c r="T594" s="51">
        <f t="shared" si="164"/>
        <v>11</v>
      </c>
      <c r="U594" s="51">
        <f t="shared" si="164"/>
        <v>0</v>
      </c>
      <c r="V594" s="51">
        <f t="shared" si="164"/>
        <v>11</v>
      </c>
      <c r="W594" s="51">
        <f t="shared" si="164"/>
        <v>0</v>
      </c>
      <c r="X594" s="51">
        <f t="shared" si="164"/>
        <v>8</v>
      </c>
      <c r="Y594" s="51">
        <f t="shared" si="164"/>
        <v>0</v>
      </c>
      <c r="Z594" s="51">
        <f t="shared" si="164"/>
        <v>0</v>
      </c>
      <c r="AA594" s="51">
        <f t="shared" si="164"/>
        <v>0</v>
      </c>
      <c r="AB594" s="51">
        <f t="shared" si="164"/>
        <v>0</v>
      </c>
      <c r="AC594" s="51">
        <f t="shared" si="164"/>
        <v>0</v>
      </c>
      <c r="AD594" s="51">
        <f t="shared" si="164"/>
        <v>0</v>
      </c>
      <c r="AE594" s="51">
        <f t="shared" si="164"/>
        <v>0</v>
      </c>
      <c r="AF594" s="51">
        <f t="shared" si="164"/>
        <v>0</v>
      </c>
      <c r="AG594" s="51"/>
      <c r="AH594" s="51"/>
      <c r="AI594" s="51"/>
      <c r="AJ594" s="51"/>
      <c r="AK594" s="51">
        <v>0</v>
      </c>
      <c r="AL594" s="51">
        <f>SUM(AL595:AL597)</f>
        <v>19</v>
      </c>
      <c r="AM594" s="51">
        <f>SUM(AM595:AM597)</f>
        <v>0</v>
      </c>
      <c r="AN594" s="51">
        <f t="shared" si="156"/>
        <v>0</v>
      </c>
      <c r="AO594" s="54">
        <f t="shared" si="157"/>
        <v>0</v>
      </c>
      <c r="AP594" s="51"/>
      <c r="AQ594" s="26">
        <f t="shared" si="159"/>
        <v>8</v>
      </c>
      <c r="AR594" s="37">
        <f t="shared" si="150"/>
        <v>8</v>
      </c>
      <c r="AT594" s="23">
        <f t="shared" si="162"/>
        <v>0</v>
      </c>
    </row>
    <row r="595" spans="1:46" s="30" customFormat="1" ht="18.75">
      <c r="A595" s="71">
        <v>2.1</v>
      </c>
      <c r="B595" s="72" t="s">
        <v>122</v>
      </c>
      <c r="C595" s="71"/>
      <c r="D595" s="71">
        <v>10</v>
      </c>
      <c r="E595" s="71">
        <v>1</v>
      </c>
      <c r="F595" s="71"/>
      <c r="G595" s="71"/>
      <c r="H595" s="71">
        <v>10</v>
      </c>
      <c r="I595" s="71">
        <v>1</v>
      </c>
      <c r="J595" s="73"/>
      <c r="K595" s="71">
        <v>6</v>
      </c>
      <c r="L595" s="71"/>
      <c r="M595" s="71">
        <v>10</v>
      </c>
      <c r="N595" s="71">
        <v>0</v>
      </c>
      <c r="O595" s="54">
        <f t="shared" si="160"/>
        <v>0</v>
      </c>
      <c r="P595" s="71">
        <v>10</v>
      </c>
      <c r="Q595" s="71"/>
      <c r="R595" s="71">
        <v>10</v>
      </c>
      <c r="S595" s="71"/>
      <c r="T595" s="71">
        <v>6</v>
      </c>
      <c r="U595" s="71"/>
      <c r="V595" s="71">
        <v>6</v>
      </c>
      <c r="W595" s="71"/>
      <c r="X595" s="51">
        <f>P595-T595</f>
        <v>4</v>
      </c>
      <c r="Y595" s="76">
        <f>SUM(Z595:AB595)</f>
        <v>0</v>
      </c>
      <c r="Z595" s="76" t="s">
        <v>537</v>
      </c>
      <c r="AA595" s="76" t="s">
        <v>537</v>
      </c>
      <c r="AB595" s="76" t="s">
        <v>537</v>
      </c>
      <c r="AC595" s="76">
        <f>SUM(AD595:AF595)</f>
        <v>0</v>
      </c>
      <c r="AD595" s="76" t="s">
        <v>537</v>
      </c>
      <c r="AE595" s="76" t="s">
        <v>537</v>
      </c>
      <c r="AF595" s="76" t="s">
        <v>537</v>
      </c>
      <c r="AG595" s="76"/>
      <c r="AH595" s="76"/>
      <c r="AI595" s="76"/>
      <c r="AJ595" s="76"/>
      <c r="AK595" s="56">
        <v>0</v>
      </c>
      <c r="AL595" s="51">
        <f>P595-AM595</f>
        <v>10</v>
      </c>
      <c r="AM595" s="56">
        <f>O595+AG595</f>
        <v>0</v>
      </c>
      <c r="AN595" s="51">
        <f t="shared" si="156"/>
        <v>0</v>
      </c>
      <c r="AO595" s="54">
        <f t="shared" si="157"/>
        <v>0</v>
      </c>
      <c r="AP595" s="71"/>
      <c r="AQ595" s="27">
        <f t="shared" si="159"/>
        <v>4</v>
      </c>
      <c r="AR595" s="37">
        <f t="shared" si="150"/>
        <v>4</v>
      </c>
      <c r="AT595" s="23">
        <f t="shared" si="162"/>
        <v>0</v>
      </c>
    </row>
    <row r="596" spans="1:46" s="30" customFormat="1" ht="33">
      <c r="A596" s="71">
        <v>2.2</v>
      </c>
      <c r="B596" s="72" t="s">
        <v>584</v>
      </c>
      <c r="C596" s="71"/>
      <c r="D596" s="71">
        <v>5</v>
      </c>
      <c r="E596" s="71">
        <v>1</v>
      </c>
      <c r="F596" s="71"/>
      <c r="G596" s="71"/>
      <c r="H596" s="71">
        <v>5</v>
      </c>
      <c r="I596" s="71">
        <v>1</v>
      </c>
      <c r="J596" s="73"/>
      <c r="K596" s="71">
        <v>3</v>
      </c>
      <c r="L596" s="71"/>
      <c r="M596" s="71">
        <v>5</v>
      </c>
      <c r="N596" s="71">
        <v>0</v>
      </c>
      <c r="O596" s="54">
        <f t="shared" si="160"/>
        <v>0</v>
      </c>
      <c r="P596" s="71">
        <v>5</v>
      </c>
      <c r="Q596" s="71"/>
      <c r="R596" s="71">
        <v>5</v>
      </c>
      <c r="S596" s="71"/>
      <c r="T596" s="71">
        <v>3</v>
      </c>
      <c r="U596" s="71"/>
      <c r="V596" s="71">
        <v>3</v>
      </c>
      <c r="W596" s="71"/>
      <c r="X596" s="51">
        <f>P596-T596</f>
        <v>2</v>
      </c>
      <c r="Y596" s="76">
        <f>SUM(Z596:AB596)</f>
        <v>0</v>
      </c>
      <c r="Z596" s="76" t="s">
        <v>537</v>
      </c>
      <c r="AA596" s="76" t="s">
        <v>537</v>
      </c>
      <c r="AB596" s="76" t="s">
        <v>537</v>
      </c>
      <c r="AC596" s="76">
        <f>SUM(AD596:AF596)</f>
        <v>0</v>
      </c>
      <c r="AD596" s="76" t="s">
        <v>537</v>
      </c>
      <c r="AE596" s="76" t="s">
        <v>537</v>
      </c>
      <c r="AF596" s="76" t="s">
        <v>537</v>
      </c>
      <c r="AG596" s="76"/>
      <c r="AH596" s="76"/>
      <c r="AI596" s="76"/>
      <c r="AJ596" s="76"/>
      <c r="AK596" s="56">
        <v>0</v>
      </c>
      <c r="AL596" s="51">
        <f>P596-AM596</f>
        <v>5</v>
      </c>
      <c r="AM596" s="56">
        <f>O596+AG596</f>
        <v>0</v>
      </c>
      <c r="AN596" s="51">
        <f t="shared" si="156"/>
        <v>0</v>
      </c>
      <c r="AO596" s="54">
        <f t="shared" si="157"/>
        <v>0</v>
      </c>
      <c r="AP596" s="71"/>
      <c r="AQ596" s="27">
        <f t="shared" si="159"/>
        <v>2</v>
      </c>
      <c r="AR596" s="37">
        <f t="shared" si="150"/>
        <v>2</v>
      </c>
      <c r="AT596" s="23">
        <f t="shared" si="162"/>
        <v>0</v>
      </c>
    </row>
    <row r="597" spans="1:46" s="30" customFormat="1" ht="56.25" customHeight="1">
      <c r="A597" s="71">
        <v>2.4</v>
      </c>
      <c r="B597" s="72" t="s">
        <v>251</v>
      </c>
      <c r="C597" s="71"/>
      <c r="D597" s="71">
        <v>4</v>
      </c>
      <c r="E597" s="71">
        <v>0</v>
      </c>
      <c r="F597" s="71">
        <v>-4</v>
      </c>
      <c r="G597" s="71">
        <v>0</v>
      </c>
      <c r="H597" s="76" t="s">
        <v>537</v>
      </c>
      <c r="I597" s="76" t="s">
        <v>537</v>
      </c>
      <c r="J597" s="71"/>
      <c r="K597" s="71">
        <v>2</v>
      </c>
      <c r="L597" s="71"/>
      <c r="M597" s="71">
        <v>4</v>
      </c>
      <c r="N597" s="71">
        <v>0</v>
      </c>
      <c r="O597" s="54">
        <f t="shared" si="160"/>
        <v>0</v>
      </c>
      <c r="P597" s="71">
        <v>4</v>
      </c>
      <c r="Q597" s="71"/>
      <c r="R597" s="71">
        <v>4</v>
      </c>
      <c r="S597" s="71"/>
      <c r="T597" s="71">
        <v>2</v>
      </c>
      <c r="U597" s="71"/>
      <c r="V597" s="71">
        <v>2</v>
      </c>
      <c r="W597" s="71"/>
      <c r="X597" s="51">
        <f>P597-T597</f>
        <v>2</v>
      </c>
      <c r="Y597" s="76">
        <f>SUM(Z597:AB597)</f>
        <v>0</v>
      </c>
      <c r="Z597" s="76" t="s">
        <v>537</v>
      </c>
      <c r="AA597" s="76" t="s">
        <v>537</v>
      </c>
      <c r="AB597" s="76" t="s">
        <v>537</v>
      </c>
      <c r="AC597" s="76">
        <f>SUM(AD597:AF597)</f>
        <v>0</v>
      </c>
      <c r="AD597" s="76" t="s">
        <v>537</v>
      </c>
      <c r="AE597" s="76" t="s">
        <v>537</v>
      </c>
      <c r="AF597" s="76" t="s">
        <v>537</v>
      </c>
      <c r="AG597" s="76"/>
      <c r="AH597" s="76"/>
      <c r="AI597" s="76"/>
      <c r="AJ597" s="76"/>
      <c r="AK597" s="56">
        <v>0</v>
      </c>
      <c r="AL597" s="51">
        <f>P597-AM597</f>
        <v>4</v>
      </c>
      <c r="AM597" s="56">
        <f>O597+AG597</f>
        <v>0</v>
      </c>
      <c r="AN597" s="51">
        <f t="shared" si="156"/>
        <v>0</v>
      </c>
      <c r="AO597" s="54">
        <f t="shared" si="157"/>
        <v>0</v>
      </c>
      <c r="AP597" s="71" t="s">
        <v>619</v>
      </c>
      <c r="AQ597" s="27">
        <f t="shared" si="159"/>
        <v>2</v>
      </c>
      <c r="AR597" s="37">
        <f t="shared" si="150"/>
        <v>2</v>
      </c>
      <c r="AT597" s="23">
        <f t="shared" si="162"/>
        <v>0</v>
      </c>
    </row>
    <row r="598" spans="1:46" s="28" customFormat="1" ht="24.75" customHeight="1">
      <c r="A598" s="51">
        <v>3</v>
      </c>
      <c r="B598" s="52" t="s">
        <v>23</v>
      </c>
      <c r="C598" s="51"/>
      <c r="D598" s="51">
        <f>SUM(D599:D607)</f>
        <v>274</v>
      </c>
      <c r="E598" s="51">
        <f>SUM(E599:E607)</f>
        <v>9</v>
      </c>
      <c r="F598" s="51">
        <f>SUM(F599:F607)</f>
        <v>-15</v>
      </c>
      <c r="G598" s="51"/>
      <c r="H598" s="51">
        <f>SUM(H599:H607)</f>
        <v>259</v>
      </c>
      <c r="I598" s="51">
        <f>SUM(I599:I607)</f>
        <v>9</v>
      </c>
      <c r="J598" s="53"/>
      <c r="K598" s="51">
        <f>SUM(K599:K607)</f>
        <v>213</v>
      </c>
      <c r="L598" s="51">
        <f>SUM(L599:L607)</f>
        <v>0</v>
      </c>
      <c r="M598" s="51">
        <f>SUM(M599:M607)</f>
        <v>288</v>
      </c>
      <c r="N598" s="51">
        <v>9</v>
      </c>
      <c r="O598" s="54">
        <f t="shared" si="160"/>
        <v>3.125</v>
      </c>
      <c r="P598" s="51">
        <f aca="true" t="shared" si="165" ref="P598:AM598">SUM(P599:P607)</f>
        <v>279</v>
      </c>
      <c r="Q598" s="51">
        <f t="shared" si="165"/>
        <v>0</v>
      </c>
      <c r="R598" s="51">
        <f t="shared" si="165"/>
        <v>279</v>
      </c>
      <c r="S598" s="51">
        <f t="shared" si="165"/>
        <v>0</v>
      </c>
      <c r="T598" s="51">
        <f t="shared" si="165"/>
        <v>213</v>
      </c>
      <c r="U598" s="51">
        <f t="shared" si="165"/>
        <v>0</v>
      </c>
      <c r="V598" s="51">
        <f t="shared" si="165"/>
        <v>213</v>
      </c>
      <c r="W598" s="51">
        <f t="shared" si="165"/>
        <v>0</v>
      </c>
      <c r="X598" s="51">
        <f t="shared" si="165"/>
        <v>66</v>
      </c>
      <c r="Y598" s="51">
        <f t="shared" si="165"/>
        <v>1</v>
      </c>
      <c r="Z598" s="51">
        <f t="shared" si="165"/>
        <v>1</v>
      </c>
      <c r="AA598" s="51">
        <f t="shared" si="165"/>
        <v>0</v>
      </c>
      <c r="AB598" s="51">
        <f t="shared" si="165"/>
        <v>0</v>
      </c>
      <c r="AC598" s="51">
        <f t="shared" si="165"/>
        <v>5</v>
      </c>
      <c r="AD598" s="51">
        <f t="shared" si="165"/>
        <v>1</v>
      </c>
      <c r="AE598" s="51">
        <f t="shared" si="165"/>
        <v>1</v>
      </c>
      <c r="AF598" s="51">
        <f t="shared" si="165"/>
        <v>3</v>
      </c>
      <c r="AG598" s="51">
        <f t="shared" si="165"/>
        <v>3</v>
      </c>
      <c r="AH598" s="51">
        <f t="shared" si="165"/>
        <v>1</v>
      </c>
      <c r="AI598" s="51">
        <f t="shared" si="165"/>
        <v>1</v>
      </c>
      <c r="AJ598" s="51">
        <f t="shared" si="165"/>
        <v>1</v>
      </c>
      <c r="AK598" s="51">
        <v>5</v>
      </c>
      <c r="AL598" s="51">
        <f t="shared" si="165"/>
        <v>249.23092677931385</v>
      </c>
      <c r="AM598" s="51">
        <f t="shared" si="165"/>
        <v>29.76907322068612</v>
      </c>
      <c r="AN598" s="51">
        <f t="shared" si="156"/>
        <v>38.769073220686124</v>
      </c>
      <c r="AO598" s="54"/>
      <c r="AP598" s="51"/>
      <c r="AQ598" s="26">
        <f t="shared" si="159"/>
        <v>36.230926779313876</v>
      </c>
      <c r="AR598" s="37">
        <f t="shared" si="150"/>
        <v>36.23092677931385</v>
      </c>
      <c r="AT598" s="23">
        <f t="shared" si="162"/>
        <v>0</v>
      </c>
    </row>
    <row r="599" spans="1:46" s="28" customFormat="1" ht="24.75" customHeight="1">
      <c r="A599" s="51">
        <v>3.1</v>
      </c>
      <c r="B599" s="52" t="s">
        <v>441</v>
      </c>
      <c r="C599" s="51"/>
      <c r="D599" s="51">
        <v>18</v>
      </c>
      <c r="E599" s="71">
        <v>1</v>
      </c>
      <c r="F599" s="71">
        <v>0</v>
      </c>
      <c r="G599" s="71"/>
      <c r="H599" s="51">
        <f>D599+F599</f>
        <v>18</v>
      </c>
      <c r="I599" s="71">
        <v>1</v>
      </c>
      <c r="J599" s="73"/>
      <c r="K599" s="51">
        <v>13</v>
      </c>
      <c r="L599" s="51">
        <v>0</v>
      </c>
      <c r="M599" s="51">
        <f aca="true" t="shared" si="166" ref="M599:M607">P599+N599</f>
        <v>20</v>
      </c>
      <c r="N599" s="51">
        <v>1</v>
      </c>
      <c r="O599" s="54">
        <f t="shared" si="160"/>
        <v>5</v>
      </c>
      <c r="P599" s="51">
        <v>19</v>
      </c>
      <c r="Q599" s="51">
        <v>0</v>
      </c>
      <c r="R599" s="51">
        <v>19</v>
      </c>
      <c r="S599" s="51">
        <v>0</v>
      </c>
      <c r="T599" s="51">
        <v>13</v>
      </c>
      <c r="U599" s="51">
        <v>0</v>
      </c>
      <c r="V599" s="51">
        <v>13</v>
      </c>
      <c r="W599" s="51">
        <v>0</v>
      </c>
      <c r="X599" s="51">
        <f aca="true" t="shared" si="167" ref="X599:X606">P599-T599</f>
        <v>6</v>
      </c>
      <c r="Y599" s="51">
        <v>0</v>
      </c>
      <c r="Z599" s="51">
        <v>0</v>
      </c>
      <c r="AA599" s="51">
        <v>0</v>
      </c>
      <c r="AB599" s="51">
        <v>0</v>
      </c>
      <c r="AC599" s="51">
        <v>0</v>
      </c>
      <c r="AD599" s="51">
        <v>0</v>
      </c>
      <c r="AE599" s="51">
        <v>0</v>
      </c>
      <c r="AF599" s="51">
        <v>0</v>
      </c>
      <c r="AG599" s="51">
        <v>1</v>
      </c>
      <c r="AH599" s="51">
        <v>0</v>
      </c>
      <c r="AI599" s="51">
        <v>1</v>
      </c>
      <c r="AJ599" s="51"/>
      <c r="AK599" s="56">
        <v>1</v>
      </c>
      <c r="AL599" s="51">
        <f aca="true" t="shared" si="168" ref="AL599:AL607">P599-AM599</f>
        <v>13</v>
      </c>
      <c r="AM599" s="56">
        <f aca="true" t="shared" si="169" ref="AM599:AM607">O599+AG599</f>
        <v>6</v>
      </c>
      <c r="AN599" s="51">
        <f t="shared" si="156"/>
        <v>7</v>
      </c>
      <c r="AO599" s="54">
        <f aca="true" t="shared" si="170" ref="AO599:AO608">AN599/M599*100</f>
        <v>35</v>
      </c>
      <c r="AP599" s="51"/>
      <c r="AQ599" s="26"/>
      <c r="AR599" s="37">
        <f t="shared" si="150"/>
        <v>0</v>
      </c>
      <c r="AT599" s="23">
        <f t="shared" si="162"/>
        <v>0</v>
      </c>
    </row>
    <row r="600" spans="1:46" s="30" customFormat="1" ht="33">
      <c r="A600" s="71">
        <v>3.2</v>
      </c>
      <c r="B600" s="72" t="s">
        <v>22</v>
      </c>
      <c r="C600" s="71"/>
      <c r="D600" s="71">
        <v>13</v>
      </c>
      <c r="E600" s="71">
        <v>1</v>
      </c>
      <c r="F600" s="108">
        <v>0</v>
      </c>
      <c r="G600" s="71"/>
      <c r="H600" s="51">
        <f aca="true" t="shared" si="171" ref="H600:H607">D600+F600</f>
        <v>13</v>
      </c>
      <c r="I600" s="71">
        <v>1</v>
      </c>
      <c r="J600" s="73"/>
      <c r="K600" s="71">
        <v>7</v>
      </c>
      <c r="L600" s="71"/>
      <c r="M600" s="51">
        <f t="shared" si="166"/>
        <v>14</v>
      </c>
      <c r="N600" s="71">
        <v>1</v>
      </c>
      <c r="O600" s="54">
        <f t="shared" si="160"/>
        <v>7.142857142857142</v>
      </c>
      <c r="P600" s="71">
        <v>13</v>
      </c>
      <c r="Q600" s="71"/>
      <c r="R600" s="71">
        <v>13</v>
      </c>
      <c r="S600" s="71"/>
      <c r="T600" s="71">
        <v>7</v>
      </c>
      <c r="U600" s="71"/>
      <c r="V600" s="71">
        <v>7</v>
      </c>
      <c r="W600" s="71"/>
      <c r="X600" s="51">
        <f t="shared" si="167"/>
        <v>6</v>
      </c>
      <c r="Y600" s="76">
        <f aca="true" t="shared" si="172" ref="Y600:Y606">SUM(Z600:AB600)</f>
        <v>0</v>
      </c>
      <c r="Z600" s="76" t="s">
        <v>537</v>
      </c>
      <c r="AA600" s="76" t="s">
        <v>537</v>
      </c>
      <c r="AB600" s="76" t="s">
        <v>537</v>
      </c>
      <c r="AC600" s="76">
        <f aca="true" t="shared" si="173" ref="AC600:AC606">SUM(AD600:AF600)</f>
        <v>1</v>
      </c>
      <c r="AD600" s="76" t="s">
        <v>537</v>
      </c>
      <c r="AE600" s="76" t="s">
        <v>537</v>
      </c>
      <c r="AF600" s="76">
        <v>1</v>
      </c>
      <c r="AG600" s="76"/>
      <c r="AH600" s="76"/>
      <c r="AI600" s="76"/>
      <c r="AJ600" s="76"/>
      <c r="AK600" s="56">
        <v>0</v>
      </c>
      <c r="AL600" s="51">
        <f t="shared" si="168"/>
        <v>5.857142857142858</v>
      </c>
      <c r="AM600" s="56">
        <f t="shared" si="169"/>
        <v>7.142857142857142</v>
      </c>
      <c r="AN600" s="51">
        <f t="shared" si="156"/>
        <v>8.142857142857142</v>
      </c>
      <c r="AO600" s="54">
        <f t="shared" si="170"/>
        <v>58.16326530612245</v>
      </c>
      <c r="AP600" s="71"/>
      <c r="AQ600" s="27">
        <f aca="true" t="shared" si="174" ref="AQ600:AQ606">X600-AM600</f>
        <v>-1.1428571428571423</v>
      </c>
      <c r="AR600" s="37">
        <f aca="true" t="shared" si="175" ref="AR600:AR631">AL600-T600</f>
        <v>-1.1428571428571423</v>
      </c>
      <c r="AT600" s="23">
        <f t="shared" si="162"/>
        <v>0</v>
      </c>
    </row>
    <row r="601" spans="1:46" s="30" customFormat="1" ht="34.5" customHeight="1">
      <c r="A601" s="51">
        <v>3.3</v>
      </c>
      <c r="B601" s="72" t="s">
        <v>24</v>
      </c>
      <c r="C601" s="71"/>
      <c r="D601" s="71">
        <v>21</v>
      </c>
      <c r="E601" s="71">
        <v>1</v>
      </c>
      <c r="F601" s="108">
        <v>-2</v>
      </c>
      <c r="G601" s="71"/>
      <c r="H601" s="51">
        <f t="shared" si="171"/>
        <v>19</v>
      </c>
      <c r="I601" s="71">
        <v>1</v>
      </c>
      <c r="J601" s="73"/>
      <c r="K601" s="71">
        <v>18</v>
      </c>
      <c r="L601" s="71"/>
      <c r="M601" s="51">
        <f t="shared" si="166"/>
        <v>21</v>
      </c>
      <c r="N601" s="71">
        <v>0</v>
      </c>
      <c r="O601" s="54">
        <f t="shared" si="160"/>
        <v>0</v>
      </c>
      <c r="P601" s="71">
        <v>21</v>
      </c>
      <c r="Q601" s="71"/>
      <c r="R601" s="71">
        <v>21</v>
      </c>
      <c r="S601" s="71"/>
      <c r="T601" s="71">
        <v>18</v>
      </c>
      <c r="U601" s="71"/>
      <c r="V601" s="71">
        <v>18</v>
      </c>
      <c r="W601" s="71"/>
      <c r="X601" s="51">
        <f t="shared" si="167"/>
        <v>3</v>
      </c>
      <c r="Y601" s="76">
        <f t="shared" si="172"/>
        <v>0</v>
      </c>
      <c r="Z601" s="76" t="s">
        <v>537</v>
      </c>
      <c r="AA601" s="76" t="s">
        <v>537</v>
      </c>
      <c r="AB601" s="76" t="s">
        <v>537</v>
      </c>
      <c r="AC601" s="76">
        <f t="shared" si="173"/>
        <v>0</v>
      </c>
      <c r="AD601" s="76" t="s">
        <v>537</v>
      </c>
      <c r="AE601" s="76" t="s">
        <v>537</v>
      </c>
      <c r="AF601" s="76" t="s">
        <v>537</v>
      </c>
      <c r="AG601" s="76"/>
      <c r="AH601" s="76"/>
      <c r="AI601" s="76"/>
      <c r="AJ601" s="76"/>
      <c r="AK601" s="56">
        <v>0</v>
      </c>
      <c r="AL601" s="51">
        <f t="shared" si="168"/>
        <v>21</v>
      </c>
      <c r="AM601" s="56">
        <f t="shared" si="169"/>
        <v>0</v>
      </c>
      <c r="AN601" s="51">
        <f t="shared" si="156"/>
        <v>0</v>
      </c>
      <c r="AO601" s="54">
        <f t="shared" si="170"/>
        <v>0</v>
      </c>
      <c r="AP601" s="71" t="s">
        <v>615</v>
      </c>
      <c r="AQ601" s="27">
        <f t="shared" si="174"/>
        <v>3</v>
      </c>
      <c r="AR601" s="37">
        <f t="shared" si="175"/>
        <v>3</v>
      </c>
      <c r="AT601" s="23">
        <f t="shared" si="162"/>
        <v>0</v>
      </c>
    </row>
    <row r="602" spans="1:46" s="30" customFormat="1" ht="33">
      <c r="A602" s="71">
        <v>3.4</v>
      </c>
      <c r="B602" s="72" t="s">
        <v>118</v>
      </c>
      <c r="C602" s="71"/>
      <c r="D602" s="76">
        <v>41</v>
      </c>
      <c r="E602" s="71">
        <v>1</v>
      </c>
      <c r="F602" s="108">
        <v>-4</v>
      </c>
      <c r="G602" s="71"/>
      <c r="H602" s="51">
        <f t="shared" si="171"/>
        <v>37</v>
      </c>
      <c r="I602" s="71">
        <v>1</v>
      </c>
      <c r="J602" s="73"/>
      <c r="K602" s="76">
        <v>25</v>
      </c>
      <c r="L602" s="71"/>
      <c r="M602" s="51">
        <f t="shared" si="166"/>
        <v>41</v>
      </c>
      <c r="N602" s="76">
        <v>0</v>
      </c>
      <c r="O602" s="54">
        <f t="shared" si="160"/>
        <v>0</v>
      </c>
      <c r="P602" s="76">
        <v>41</v>
      </c>
      <c r="Q602" s="71"/>
      <c r="R602" s="76">
        <v>41</v>
      </c>
      <c r="S602" s="71"/>
      <c r="T602" s="76">
        <v>25</v>
      </c>
      <c r="U602" s="71"/>
      <c r="V602" s="71">
        <v>25</v>
      </c>
      <c r="W602" s="71"/>
      <c r="X602" s="51">
        <f t="shared" si="167"/>
        <v>16</v>
      </c>
      <c r="Y602" s="76">
        <f t="shared" si="172"/>
        <v>0</v>
      </c>
      <c r="Z602" s="76" t="s">
        <v>537</v>
      </c>
      <c r="AA602" s="76" t="s">
        <v>537</v>
      </c>
      <c r="AB602" s="76" t="s">
        <v>537</v>
      </c>
      <c r="AC602" s="76">
        <f t="shared" si="173"/>
        <v>0</v>
      </c>
      <c r="AD602" s="76" t="s">
        <v>537</v>
      </c>
      <c r="AE602" s="76" t="s">
        <v>537</v>
      </c>
      <c r="AF602" s="76" t="s">
        <v>537</v>
      </c>
      <c r="AG602" s="76"/>
      <c r="AH602" s="76"/>
      <c r="AI602" s="76"/>
      <c r="AJ602" s="76"/>
      <c r="AK602" s="56">
        <v>0</v>
      </c>
      <c r="AL602" s="51">
        <f t="shared" si="168"/>
        <v>41</v>
      </c>
      <c r="AM602" s="56">
        <f t="shared" si="169"/>
        <v>0</v>
      </c>
      <c r="AN602" s="51">
        <f t="shared" si="156"/>
        <v>0</v>
      </c>
      <c r="AO602" s="54">
        <f t="shared" si="170"/>
        <v>0</v>
      </c>
      <c r="AP602" s="71" t="s">
        <v>616</v>
      </c>
      <c r="AQ602" s="27">
        <f t="shared" si="174"/>
        <v>16</v>
      </c>
      <c r="AR602" s="37">
        <f t="shared" si="175"/>
        <v>16</v>
      </c>
      <c r="AT602" s="23">
        <f t="shared" si="162"/>
        <v>0</v>
      </c>
    </row>
    <row r="603" spans="1:46" s="30" customFormat="1" ht="33">
      <c r="A603" s="51">
        <v>3.5</v>
      </c>
      <c r="B603" s="72" t="s">
        <v>119</v>
      </c>
      <c r="C603" s="71"/>
      <c r="D603" s="71">
        <v>28</v>
      </c>
      <c r="E603" s="71">
        <v>1</v>
      </c>
      <c r="F603" s="108">
        <v>-3</v>
      </c>
      <c r="G603" s="71"/>
      <c r="H603" s="51">
        <f t="shared" si="171"/>
        <v>25</v>
      </c>
      <c r="I603" s="71">
        <v>1</v>
      </c>
      <c r="J603" s="73"/>
      <c r="K603" s="71">
        <v>17</v>
      </c>
      <c r="L603" s="71"/>
      <c r="M603" s="51">
        <f t="shared" si="166"/>
        <v>28</v>
      </c>
      <c r="N603" s="71">
        <v>0</v>
      </c>
      <c r="O603" s="54">
        <f t="shared" si="160"/>
        <v>0</v>
      </c>
      <c r="P603" s="71">
        <v>28</v>
      </c>
      <c r="Q603" s="71"/>
      <c r="R603" s="71">
        <v>28</v>
      </c>
      <c r="S603" s="71"/>
      <c r="T603" s="71">
        <v>17</v>
      </c>
      <c r="U603" s="71"/>
      <c r="V603" s="71">
        <v>17</v>
      </c>
      <c r="W603" s="71"/>
      <c r="X603" s="51">
        <f t="shared" si="167"/>
        <v>11</v>
      </c>
      <c r="Y603" s="76">
        <f t="shared" si="172"/>
        <v>0</v>
      </c>
      <c r="Z603" s="76" t="s">
        <v>537</v>
      </c>
      <c r="AA603" s="76" t="s">
        <v>537</v>
      </c>
      <c r="AB603" s="76" t="s">
        <v>537</v>
      </c>
      <c r="AC603" s="76">
        <f t="shared" si="173"/>
        <v>0</v>
      </c>
      <c r="AD603" s="76" t="s">
        <v>537</v>
      </c>
      <c r="AE603" s="76" t="s">
        <v>537</v>
      </c>
      <c r="AF603" s="76" t="s">
        <v>537</v>
      </c>
      <c r="AG603" s="76"/>
      <c r="AH603" s="76"/>
      <c r="AI603" s="76"/>
      <c r="AJ603" s="76"/>
      <c r="AK603" s="56">
        <v>0</v>
      </c>
      <c r="AL603" s="51">
        <f t="shared" si="168"/>
        <v>28</v>
      </c>
      <c r="AM603" s="56">
        <f t="shared" si="169"/>
        <v>0</v>
      </c>
      <c r="AN603" s="51">
        <f t="shared" si="156"/>
        <v>0</v>
      </c>
      <c r="AO603" s="54">
        <f t="shared" si="170"/>
        <v>0</v>
      </c>
      <c r="AP603" s="71" t="s">
        <v>617</v>
      </c>
      <c r="AQ603" s="27">
        <f t="shared" si="174"/>
        <v>11</v>
      </c>
      <c r="AR603" s="37">
        <f t="shared" si="175"/>
        <v>11</v>
      </c>
      <c r="AT603" s="23">
        <f t="shared" si="162"/>
        <v>0</v>
      </c>
    </row>
    <row r="604" spans="1:46" s="30" customFormat="1" ht="33">
      <c r="A604" s="71">
        <v>3.6</v>
      </c>
      <c r="B604" s="72" t="s">
        <v>25</v>
      </c>
      <c r="C604" s="71"/>
      <c r="D604" s="71">
        <v>55</v>
      </c>
      <c r="E604" s="71">
        <v>1</v>
      </c>
      <c r="F604" s="108">
        <v>-3</v>
      </c>
      <c r="G604" s="71"/>
      <c r="H604" s="51">
        <f t="shared" si="171"/>
        <v>52</v>
      </c>
      <c r="I604" s="71">
        <v>1</v>
      </c>
      <c r="J604" s="73"/>
      <c r="K604" s="71">
        <v>43</v>
      </c>
      <c r="L604" s="71"/>
      <c r="M604" s="51">
        <f t="shared" si="166"/>
        <v>60</v>
      </c>
      <c r="N604" s="71">
        <v>3</v>
      </c>
      <c r="O604" s="54">
        <f t="shared" si="160"/>
        <v>5</v>
      </c>
      <c r="P604" s="71">
        <v>57</v>
      </c>
      <c r="Q604" s="71"/>
      <c r="R604" s="71">
        <v>57</v>
      </c>
      <c r="S604" s="71"/>
      <c r="T604" s="71">
        <v>43</v>
      </c>
      <c r="U604" s="71"/>
      <c r="V604" s="71">
        <v>43</v>
      </c>
      <c r="W604" s="71"/>
      <c r="X604" s="51">
        <f t="shared" si="167"/>
        <v>14</v>
      </c>
      <c r="Y604" s="76">
        <f t="shared" si="172"/>
        <v>0</v>
      </c>
      <c r="Z604" s="76" t="s">
        <v>537</v>
      </c>
      <c r="AA604" s="76" t="s">
        <v>537</v>
      </c>
      <c r="AB604" s="76" t="s">
        <v>537</v>
      </c>
      <c r="AC604" s="76">
        <f t="shared" si="173"/>
        <v>2</v>
      </c>
      <c r="AD604" s="76" t="s">
        <v>537</v>
      </c>
      <c r="AE604" s="77">
        <v>1</v>
      </c>
      <c r="AF604" s="77">
        <v>1</v>
      </c>
      <c r="AG604" s="77">
        <v>1</v>
      </c>
      <c r="AH604" s="77"/>
      <c r="AI604" s="77"/>
      <c r="AJ604" s="77">
        <v>1</v>
      </c>
      <c r="AK604" s="56">
        <v>2</v>
      </c>
      <c r="AL604" s="51">
        <f t="shared" si="168"/>
        <v>51</v>
      </c>
      <c r="AM604" s="56">
        <f t="shared" si="169"/>
        <v>6</v>
      </c>
      <c r="AN604" s="51">
        <f t="shared" si="156"/>
        <v>9</v>
      </c>
      <c r="AO604" s="54">
        <f t="shared" si="170"/>
        <v>15</v>
      </c>
      <c r="AP604" s="71" t="s">
        <v>617</v>
      </c>
      <c r="AQ604" s="27">
        <f t="shared" si="174"/>
        <v>8</v>
      </c>
      <c r="AR604" s="37">
        <f t="shared" si="175"/>
        <v>8</v>
      </c>
      <c r="AT604" s="23">
        <f t="shared" si="162"/>
        <v>0</v>
      </c>
    </row>
    <row r="605" spans="1:46" s="30" customFormat="1" ht="33">
      <c r="A605" s="51">
        <v>3.7</v>
      </c>
      <c r="B605" s="72" t="s">
        <v>26</v>
      </c>
      <c r="C605" s="71"/>
      <c r="D605" s="71">
        <v>28</v>
      </c>
      <c r="E605" s="71">
        <v>1</v>
      </c>
      <c r="F605" s="108">
        <v>-1</v>
      </c>
      <c r="G605" s="71"/>
      <c r="H605" s="51">
        <f t="shared" si="171"/>
        <v>27</v>
      </c>
      <c r="I605" s="71">
        <v>1</v>
      </c>
      <c r="J605" s="73"/>
      <c r="K605" s="71">
        <v>26</v>
      </c>
      <c r="L605" s="71"/>
      <c r="M605" s="51">
        <f t="shared" si="166"/>
        <v>31</v>
      </c>
      <c r="N605" s="71">
        <v>2</v>
      </c>
      <c r="O605" s="54">
        <f t="shared" si="160"/>
        <v>6.451612903225806</v>
      </c>
      <c r="P605" s="71">
        <v>29</v>
      </c>
      <c r="Q605" s="71"/>
      <c r="R605" s="71">
        <v>29</v>
      </c>
      <c r="S605" s="71"/>
      <c r="T605" s="71">
        <v>26</v>
      </c>
      <c r="U605" s="71"/>
      <c r="V605" s="71">
        <v>26</v>
      </c>
      <c r="W605" s="71"/>
      <c r="X605" s="51">
        <f t="shared" si="167"/>
        <v>3</v>
      </c>
      <c r="Y605" s="76">
        <f t="shared" si="172"/>
        <v>0</v>
      </c>
      <c r="Z605" s="76" t="s">
        <v>537</v>
      </c>
      <c r="AA605" s="76" t="s">
        <v>537</v>
      </c>
      <c r="AB605" s="76" t="s">
        <v>537</v>
      </c>
      <c r="AC605" s="76">
        <f t="shared" si="173"/>
        <v>2</v>
      </c>
      <c r="AD605" s="77">
        <v>1</v>
      </c>
      <c r="AE605" s="76" t="s">
        <v>537</v>
      </c>
      <c r="AF605" s="77">
        <v>1</v>
      </c>
      <c r="AG605" s="77"/>
      <c r="AH605" s="77"/>
      <c r="AI605" s="77"/>
      <c r="AJ605" s="77"/>
      <c r="AK605" s="56">
        <v>1</v>
      </c>
      <c r="AL605" s="51">
        <f t="shared" si="168"/>
        <v>22.548387096774192</v>
      </c>
      <c r="AM605" s="56">
        <f t="shared" si="169"/>
        <v>6.451612903225806</v>
      </c>
      <c r="AN605" s="51">
        <f t="shared" si="156"/>
        <v>8.451612903225806</v>
      </c>
      <c r="AO605" s="54">
        <f t="shared" si="170"/>
        <v>27.263267429760663</v>
      </c>
      <c r="AP605" s="71" t="s">
        <v>618</v>
      </c>
      <c r="AQ605" s="27">
        <f t="shared" si="174"/>
        <v>-3.451612903225806</v>
      </c>
      <c r="AR605" s="37">
        <f t="shared" si="175"/>
        <v>-3.451612903225808</v>
      </c>
      <c r="AT605" s="23">
        <f t="shared" si="162"/>
        <v>0</v>
      </c>
    </row>
    <row r="606" spans="1:46" s="30" customFormat="1" ht="35.25" customHeight="1">
      <c r="A606" s="71">
        <v>3.8</v>
      </c>
      <c r="B606" s="72" t="s">
        <v>248</v>
      </c>
      <c r="C606" s="71"/>
      <c r="D606" s="71">
        <v>10</v>
      </c>
      <c r="E606" s="71">
        <v>1</v>
      </c>
      <c r="F606" s="108">
        <v>0</v>
      </c>
      <c r="G606" s="71"/>
      <c r="H606" s="51">
        <f t="shared" si="171"/>
        <v>10</v>
      </c>
      <c r="I606" s="71">
        <v>1</v>
      </c>
      <c r="J606" s="73"/>
      <c r="K606" s="71">
        <v>6</v>
      </c>
      <c r="L606" s="71"/>
      <c r="M606" s="51">
        <f t="shared" si="166"/>
        <v>10</v>
      </c>
      <c r="N606" s="71">
        <v>0</v>
      </c>
      <c r="O606" s="54">
        <f t="shared" si="160"/>
        <v>0</v>
      </c>
      <c r="P606" s="71">
        <v>10</v>
      </c>
      <c r="Q606" s="71"/>
      <c r="R606" s="71">
        <v>10</v>
      </c>
      <c r="S606" s="71"/>
      <c r="T606" s="71">
        <v>6</v>
      </c>
      <c r="U606" s="71"/>
      <c r="V606" s="76">
        <v>6</v>
      </c>
      <c r="W606" s="71"/>
      <c r="X606" s="51">
        <f t="shared" si="167"/>
        <v>4</v>
      </c>
      <c r="Y606" s="76">
        <f t="shared" si="172"/>
        <v>0</v>
      </c>
      <c r="Z606" s="76" t="s">
        <v>537</v>
      </c>
      <c r="AA606" s="76" t="s">
        <v>537</v>
      </c>
      <c r="AB606" s="76" t="s">
        <v>537</v>
      </c>
      <c r="AC606" s="76">
        <f t="shared" si="173"/>
        <v>0</v>
      </c>
      <c r="AD606" s="76" t="s">
        <v>537</v>
      </c>
      <c r="AE606" s="76" t="s">
        <v>537</v>
      </c>
      <c r="AF606" s="76" t="s">
        <v>537</v>
      </c>
      <c r="AG606" s="76"/>
      <c r="AH606" s="76"/>
      <c r="AI606" s="76"/>
      <c r="AJ606" s="76"/>
      <c r="AK606" s="56">
        <v>0</v>
      </c>
      <c r="AL606" s="51">
        <f t="shared" si="168"/>
        <v>10</v>
      </c>
      <c r="AM606" s="56">
        <f t="shared" si="169"/>
        <v>0</v>
      </c>
      <c r="AN606" s="51">
        <f t="shared" si="156"/>
        <v>0</v>
      </c>
      <c r="AO606" s="54">
        <f t="shared" si="170"/>
        <v>0</v>
      </c>
      <c r="AP606" s="71"/>
      <c r="AQ606" s="27">
        <f t="shared" si="174"/>
        <v>4</v>
      </c>
      <c r="AR606" s="37">
        <f t="shared" si="175"/>
        <v>4</v>
      </c>
      <c r="AT606" s="23">
        <f t="shared" si="162"/>
        <v>0</v>
      </c>
    </row>
    <row r="607" spans="1:46" s="28" customFormat="1" ht="33">
      <c r="A607" s="51">
        <v>3.9</v>
      </c>
      <c r="B607" s="72" t="s">
        <v>582</v>
      </c>
      <c r="C607" s="82"/>
      <c r="D607" s="82">
        <v>60</v>
      </c>
      <c r="E607" s="109">
        <v>1</v>
      </c>
      <c r="F607" s="108">
        <v>-2</v>
      </c>
      <c r="G607" s="109"/>
      <c r="H607" s="51">
        <f t="shared" si="171"/>
        <v>58</v>
      </c>
      <c r="I607" s="109">
        <v>1</v>
      </c>
      <c r="J607" s="83"/>
      <c r="K607" s="82">
        <v>58</v>
      </c>
      <c r="L607" s="82">
        <v>0</v>
      </c>
      <c r="M607" s="51">
        <f t="shared" si="166"/>
        <v>63</v>
      </c>
      <c r="N607" s="82">
        <v>2</v>
      </c>
      <c r="O607" s="54">
        <f t="shared" si="160"/>
        <v>3.1746031746031744</v>
      </c>
      <c r="P607" s="82">
        <v>61</v>
      </c>
      <c r="Q607" s="82">
        <v>0</v>
      </c>
      <c r="R607" s="82">
        <v>61</v>
      </c>
      <c r="S607" s="82">
        <v>0</v>
      </c>
      <c r="T607" s="82">
        <v>58</v>
      </c>
      <c r="U607" s="82">
        <v>0</v>
      </c>
      <c r="V607" s="82">
        <v>58</v>
      </c>
      <c r="W607" s="82">
        <v>0</v>
      </c>
      <c r="X607" s="82">
        <v>3</v>
      </c>
      <c r="Y607" s="82">
        <v>1</v>
      </c>
      <c r="Z607" s="82">
        <v>1</v>
      </c>
      <c r="AA607" s="82">
        <v>0</v>
      </c>
      <c r="AB607" s="82">
        <v>0</v>
      </c>
      <c r="AC607" s="82">
        <v>0</v>
      </c>
      <c r="AD607" s="82">
        <v>0</v>
      </c>
      <c r="AE607" s="82">
        <v>0</v>
      </c>
      <c r="AF607" s="82">
        <v>0</v>
      </c>
      <c r="AG607" s="82">
        <v>1</v>
      </c>
      <c r="AH607" s="82">
        <v>1</v>
      </c>
      <c r="AI607" s="82"/>
      <c r="AJ607" s="82"/>
      <c r="AK607" s="56">
        <v>1</v>
      </c>
      <c r="AL607" s="51">
        <f t="shared" si="168"/>
        <v>56.82539682539682</v>
      </c>
      <c r="AM607" s="56">
        <f t="shared" si="169"/>
        <v>4.174603174603174</v>
      </c>
      <c r="AN607" s="51">
        <f t="shared" si="156"/>
        <v>6.174603174603174</v>
      </c>
      <c r="AO607" s="54">
        <f t="shared" si="170"/>
        <v>9.800957420005037</v>
      </c>
      <c r="AP607" s="71" t="s">
        <v>615</v>
      </c>
      <c r="AQ607" s="17"/>
      <c r="AR607" s="37">
        <f t="shared" si="175"/>
        <v>-1.1746031746031775</v>
      </c>
      <c r="AT607" s="23">
        <f t="shared" si="162"/>
        <v>0</v>
      </c>
    </row>
    <row r="608" spans="1:46" s="28" customFormat="1" ht="18" customHeight="1">
      <c r="A608" s="51" t="s">
        <v>133</v>
      </c>
      <c r="B608" s="52" t="s">
        <v>123</v>
      </c>
      <c r="C608" s="51"/>
      <c r="D608" s="51">
        <f>D609+D610+D611+D612</f>
        <v>41</v>
      </c>
      <c r="E608" s="51">
        <f>E609+E610+E611+E612</f>
        <v>4</v>
      </c>
      <c r="F608" s="51"/>
      <c r="G608" s="51"/>
      <c r="H608" s="51">
        <f>H609+H610+H611+H612</f>
        <v>41</v>
      </c>
      <c r="I608" s="51">
        <f>I609+I610+I611+I612</f>
        <v>4</v>
      </c>
      <c r="J608" s="53"/>
      <c r="K608" s="51">
        <f>K609+K610+K611+K612</f>
        <v>27</v>
      </c>
      <c r="L608" s="51">
        <f>L609+L610+L611+L612</f>
        <v>0</v>
      </c>
      <c r="M608" s="51">
        <f>M609+M610+M611+M612</f>
        <v>41</v>
      </c>
      <c r="N608" s="51">
        <v>0</v>
      </c>
      <c r="O608" s="54">
        <f t="shared" si="160"/>
        <v>0</v>
      </c>
      <c r="P608" s="51">
        <f>P609+P610+P611+P612</f>
        <v>41</v>
      </c>
      <c r="Q608" s="51">
        <f aca="true" t="shared" si="176" ref="Q608:AM608">Q609+Q610+Q611+Q612</f>
        <v>0</v>
      </c>
      <c r="R608" s="51">
        <f t="shared" si="176"/>
        <v>30</v>
      </c>
      <c r="S608" s="51">
        <f t="shared" si="176"/>
        <v>0</v>
      </c>
      <c r="T608" s="51">
        <f t="shared" si="176"/>
        <v>27</v>
      </c>
      <c r="U608" s="51">
        <f t="shared" si="176"/>
        <v>0</v>
      </c>
      <c r="V608" s="51">
        <f t="shared" si="176"/>
        <v>27</v>
      </c>
      <c r="W608" s="51">
        <f t="shared" si="176"/>
        <v>0</v>
      </c>
      <c r="X608" s="51">
        <f t="shared" si="176"/>
        <v>14</v>
      </c>
      <c r="Y608" s="51">
        <f t="shared" si="176"/>
        <v>1</v>
      </c>
      <c r="Z608" s="51">
        <f t="shared" si="176"/>
        <v>0</v>
      </c>
      <c r="AA608" s="51">
        <f t="shared" si="176"/>
        <v>1</v>
      </c>
      <c r="AB608" s="51">
        <f t="shared" si="176"/>
        <v>0</v>
      </c>
      <c r="AC608" s="51">
        <f t="shared" si="176"/>
        <v>0</v>
      </c>
      <c r="AD608" s="51">
        <f t="shared" si="176"/>
        <v>0</v>
      </c>
      <c r="AE608" s="51">
        <f t="shared" si="176"/>
        <v>0</v>
      </c>
      <c r="AF608" s="51">
        <f t="shared" si="176"/>
        <v>0</v>
      </c>
      <c r="AG608" s="51"/>
      <c r="AH608" s="51"/>
      <c r="AI608" s="51"/>
      <c r="AJ608" s="51"/>
      <c r="AK608" s="51">
        <v>0</v>
      </c>
      <c r="AL608" s="51">
        <f>AL609+AL610+AL611+AL612</f>
        <v>30</v>
      </c>
      <c r="AM608" s="51">
        <f t="shared" si="176"/>
        <v>0</v>
      </c>
      <c r="AN608" s="51">
        <f t="shared" si="156"/>
        <v>0</v>
      </c>
      <c r="AO608" s="54">
        <f t="shared" si="170"/>
        <v>0</v>
      </c>
      <c r="AP608" s="51"/>
      <c r="AQ608" s="26">
        <f aca="true" t="shared" si="177" ref="AQ608:AQ613">X608-AM608</f>
        <v>14</v>
      </c>
      <c r="AR608" s="37">
        <f t="shared" si="175"/>
        <v>3</v>
      </c>
      <c r="AT608" s="23">
        <f t="shared" si="162"/>
        <v>0</v>
      </c>
    </row>
    <row r="609" spans="1:46" s="30" customFormat="1" ht="17.25" customHeight="1">
      <c r="A609" s="71" t="s">
        <v>548</v>
      </c>
      <c r="B609" s="72" t="s">
        <v>71</v>
      </c>
      <c r="C609" s="71"/>
      <c r="D609" s="71">
        <v>6</v>
      </c>
      <c r="E609" s="71">
        <v>1</v>
      </c>
      <c r="F609" s="71"/>
      <c r="G609" s="71"/>
      <c r="H609" s="71">
        <v>6</v>
      </c>
      <c r="I609" s="71">
        <v>1</v>
      </c>
      <c r="J609" s="73"/>
      <c r="K609" s="71"/>
      <c r="L609" s="71"/>
      <c r="M609" s="71">
        <v>6</v>
      </c>
      <c r="N609" s="71">
        <v>0</v>
      </c>
      <c r="O609" s="54">
        <f t="shared" si="160"/>
        <v>0</v>
      </c>
      <c r="P609" s="71">
        <v>6</v>
      </c>
      <c r="Q609" s="71"/>
      <c r="R609" s="71">
        <v>0</v>
      </c>
      <c r="S609" s="71"/>
      <c r="T609" s="71"/>
      <c r="U609" s="71"/>
      <c r="V609" s="71"/>
      <c r="W609" s="71"/>
      <c r="X609" s="51">
        <f>P609-T609</f>
        <v>6</v>
      </c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56">
        <v>0</v>
      </c>
      <c r="AL609" s="51">
        <v>3</v>
      </c>
      <c r="AM609" s="56">
        <f>O609+AG609</f>
        <v>0</v>
      </c>
      <c r="AN609" s="51">
        <f t="shared" si="156"/>
        <v>0</v>
      </c>
      <c r="AO609" s="54"/>
      <c r="AP609" s="71"/>
      <c r="AQ609" s="27">
        <f t="shared" si="177"/>
        <v>6</v>
      </c>
      <c r="AR609" s="37">
        <f t="shared" si="175"/>
        <v>3</v>
      </c>
      <c r="AT609" s="23">
        <f t="shared" si="162"/>
        <v>0</v>
      </c>
    </row>
    <row r="610" spans="1:46" s="30" customFormat="1" ht="49.5">
      <c r="A610" s="71" t="s">
        <v>549</v>
      </c>
      <c r="B610" s="72" t="s">
        <v>565</v>
      </c>
      <c r="C610" s="71"/>
      <c r="D610" s="71">
        <v>5</v>
      </c>
      <c r="E610" s="71">
        <v>1</v>
      </c>
      <c r="F610" s="71"/>
      <c r="G610" s="71"/>
      <c r="H610" s="71">
        <v>5</v>
      </c>
      <c r="I610" s="71">
        <v>1</v>
      </c>
      <c r="J610" s="73"/>
      <c r="K610" s="71">
        <v>5</v>
      </c>
      <c r="L610" s="71">
        <v>0</v>
      </c>
      <c r="M610" s="71">
        <v>5</v>
      </c>
      <c r="N610" s="71">
        <v>0</v>
      </c>
      <c r="O610" s="54">
        <f t="shared" si="160"/>
        <v>0</v>
      </c>
      <c r="P610" s="71">
        <v>5</v>
      </c>
      <c r="Q610" s="71"/>
      <c r="R610" s="71">
        <v>7</v>
      </c>
      <c r="S610" s="71"/>
      <c r="T610" s="71">
        <v>5</v>
      </c>
      <c r="U610" s="71">
        <v>0</v>
      </c>
      <c r="V610" s="71">
        <v>5</v>
      </c>
      <c r="W610" s="71"/>
      <c r="X610" s="51">
        <f>P610-T610</f>
        <v>0</v>
      </c>
      <c r="Y610" s="76">
        <f>SUM(Z610:AB610)</f>
        <v>1</v>
      </c>
      <c r="Z610" s="76">
        <v>0</v>
      </c>
      <c r="AA610" s="76">
        <v>1</v>
      </c>
      <c r="AB610" s="76">
        <v>0</v>
      </c>
      <c r="AC610" s="76">
        <f>SUM(AD610:AF610)</f>
        <v>0</v>
      </c>
      <c r="AD610" s="76" t="s">
        <v>537</v>
      </c>
      <c r="AE610" s="76" t="s">
        <v>537</v>
      </c>
      <c r="AF610" s="76" t="s">
        <v>537</v>
      </c>
      <c r="AG610" s="76"/>
      <c r="AH610" s="76"/>
      <c r="AI610" s="76"/>
      <c r="AJ610" s="76"/>
      <c r="AK610" s="56">
        <v>0</v>
      </c>
      <c r="AL610" s="51">
        <v>5</v>
      </c>
      <c r="AM610" s="56">
        <f>O610+AG610</f>
        <v>0</v>
      </c>
      <c r="AN610" s="51">
        <f t="shared" si="156"/>
        <v>0</v>
      </c>
      <c r="AO610" s="54">
        <f aca="true" t="shared" si="178" ref="AO610:AO621">AN610/M610*100</f>
        <v>0</v>
      </c>
      <c r="AP610" s="71"/>
      <c r="AQ610" s="27">
        <f t="shared" si="177"/>
        <v>0</v>
      </c>
      <c r="AR610" s="37">
        <f t="shared" si="175"/>
        <v>0</v>
      </c>
      <c r="AT610" s="23">
        <f t="shared" si="162"/>
        <v>0</v>
      </c>
    </row>
    <row r="611" spans="1:46" s="30" customFormat="1" ht="19.5" customHeight="1">
      <c r="A611" s="71" t="s">
        <v>550</v>
      </c>
      <c r="B611" s="72" t="s">
        <v>534</v>
      </c>
      <c r="C611" s="71"/>
      <c r="D611" s="71">
        <v>25</v>
      </c>
      <c r="E611" s="71">
        <v>1</v>
      </c>
      <c r="F611" s="71"/>
      <c r="G611" s="71"/>
      <c r="H611" s="71">
        <v>25</v>
      </c>
      <c r="I611" s="71">
        <v>1</v>
      </c>
      <c r="J611" s="73"/>
      <c r="K611" s="71">
        <v>17</v>
      </c>
      <c r="L611" s="71"/>
      <c r="M611" s="71">
        <v>25</v>
      </c>
      <c r="N611" s="71">
        <v>0</v>
      </c>
      <c r="O611" s="54">
        <f t="shared" si="160"/>
        <v>0</v>
      </c>
      <c r="P611" s="71">
        <v>25</v>
      </c>
      <c r="Q611" s="71"/>
      <c r="R611" s="71">
        <v>18</v>
      </c>
      <c r="S611" s="71"/>
      <c r="T611" s="71">
        <v>17</v>
      </c>
      <c r="U611" s="71"/>
      <c r="V611" s="71">
        <v>17</v>
      </c>
      <c r="W611" s="71"/>
      <c r="X611" s="51">
        <f>P611-T611</f>
        <v>8</v>
      </c>
      <c r="Y611" s="76">
        <f>SUM(Z611:AB611)</f>
        <v>0</v>
      </c>
      <c r="Z611" s="76" t="s">
        <v>537</v>
      </c>
      <c r="AA611" s="76" t="s">
        <v>537</v>
      </c>
      <c r="AB611" s="76" t="s">
        <v>537</v>
      </c>
      <c r="AC611" s="76">
        <f>SUM(AD611:AF611)</f>
        <v>0</v>
      </c>
      <c r="AD611" s="76" t="s">
        <v>537</v>
      </c>
      <c r="AE611" s="76" t="s">
        <v>537</v>
      </c>
      <c r="AF611" s="76" t="s">
        <v>537</v>
      </c>
      <c r="AG611" s="76"/>
      <c r="AH611" s="76"/>
      <c r="AI611" s="76"/>
      <c r="AJ611" s="76"/>
      <c r="AK611" s="56">
        <v>0</v>
      </c>
      <c r="AL611" s="51">
        <v>17</v>
      </c>
      <c r="AM611" s="56">
        <f>O611+AG611</f>
        <v>0</v>
      </c>
      <c r="AN611" s="51">
        <f t="shared" si="156"/>
        <v>0</v>
      </c>
      <c r="AO611" s="54">
        <f t="shared" si="178"/>
        <v>0</v>
      </c>
      <c r="AP611" s="71"/>
      <c r="AQ611" s="27">
        <f t="shared" si="177"/>
        <v>8</v>
      </c>
      <c r="AR611" s="37">
        <f t="shared" si="175"/>
        <v>0</v>
      </c>
      <c r="AT611" s="23">
        <f t="shared" si="162"/>
        <v>0</v>
      </c>
    </row>
    <row r="612" spans="1:46" s="30" customFormat="1" ht="30.75" customHeight="1">
      <c r="A612" s="71" t="s">
        <v>551</v>
      </c>
      <c r="B612" s="72" t="s">
        <v>533</v>
      </c>
      <c r="C612" s="71"/>
      <c r="D612" s="71">
        <v>5</v>
      </c>
      <c r="E612" s="71">
        <v>1</v>
      </c>
      <c r="F612" s="71"/>
      <c r="G612" s="71"/>
      <c r="H612" s="71">
        <v>5</v>
      </c>
      <c r="I612" s="71">
        <v>1</v>
      </c>
      <c r="J612" s="73"/>
      <c r="K612" s="71">
        <v>5</v>
      </c>
      <c r="L612" s="71"/>
      <c r="M612" s="71">
        <v>5</v>
      </c>
      <c r="N612" s="71">
        <v>0</v>
      </c>
      <c r="O612" s="54">
        <f aca="true" t="shared" si="179" ref="O612:O666">N612/M612*100</f>
        <v>0</v>
      </c>
      <c r="P612" s="71">
        <v>5</v>
      </c>
      <c r="Q612" s="71"/>
      <c r="R612" s="71">
        <v>5</v>
      </c>
      <c r="S612" s="71"/>
      <c r="T612" s="71">
        <v>5</v>
      </c>
      <c r="U612" s="71"/>
      <c r="V612" s="71">
        <v>5</v>
      </c>
      <c r="W612" s="71"/>
      <c r="X612" s="51">
        <f>P612-T612</f>
        <v>0</v>
      </c>
      <c r="Y612" s="76">
        <f>SUM(Z612:AB612)</f>
        <v>0</v>
      </c>
      <c r="Z612" s="76" t="s">
        <v>537</v>
      </c>
      <c r="AA612" s="76" t="s">
        <v>537</v>
      </c>
      <c r="AB612" s="76" t="s">
        <v>537</v>
      </c>
      <c r="AC612" s="76">
        <f>SUM(AD612:AF612)</f>
        <v>0</v>
      </c>
      <c r="AD612" s="76" t="s">
        <v>537</v>
      </c>
      <c r="AE612" s="76" t="s">
        <v>537</v>
      </c>
      <c r="AF612" s="76" t="s">
        <v>537</v>
      </c>
      <c r="AG612" s="76"/>
      <c r="AH612" s="76"/>
      <c r="AI612" s="76"/>
      <c r="AJ612" s="76"/>
      <c r="AK612" s="56">
        <v>0</v>
      </c>
      <c r="AL612" s="51">
        <f>P612-AM612</f>
        <v>5</v>
      </c>
      <c r="AM612" s="56">
        <f>O612+AG612</f>
        <v>0</v>
      </c>
      <c r="AN612" s="51">
        <f t="shared" si="156"/>
        <v>0</v>
      </c>
      <c r="AO612" s="54">
        <f t="shared" si="178"/>
        <v>0</v>
      </c>
      <c r="AP612" s="71"/>
      <c r="AQ612" s="27">
        <f t="shared" si="177"/>
        <v>0</v>
      </c>
      <c r="AR612" s="37">
        <f t="shared" si="175"/>
        <v>0</v>
      </c>
      <c r="AT612" s="23">
        <f t="shared" si="162"/>
        <v>0</v>
      </c>
    </row>
    <row r="613" spans="1:46" s="28" customFormat="1" ht="21" customHeight="1">
      <c r="A613" s="51" t="s">
        <v>136</v>
      </c>
      <c r="B613" s="52" t="s">
        <v>30</v>
      </c>
      <c r="C613" s="51"/>
      <c r="D613" s="51">
        <f>D614</f>
        <v>11</v>
      </c>
      <c r="E613" s="51">
        <f>E614</f>
        <v>1</v>
      </c>
      <c r="F613" s="51"/>
      <c r="G613" s="51"/>
      <c r="H613" s="51">
        <f>H614</f>
        <v>11</v>
      </c>
      <c r="I613" s="51">
        <f>I614</f>
        <v>1</v>
      </c>
      <c r="J613" s="53"/>
      <c r="K613" s="51">
        <f>K614</f>
        <v>9</v>
      </c>
      <c r="L613" s="51">
        <f>L614</f>
        <v>0</v>
      </c>
      <c r="M613" s="51">
        <f>M614</f>
        <v>12</v>
      </c>
      <c r="N613" s="51">
        <v>1</v>
      </c>
      <c r="O613" s="54">
        <f t="shared" si="179"/>
        <v>8.333333333333332</v>
      </c>
      <c r="P613" s="51">
        <f>P614</f>
        <v>12</v>
      </c>
      <c r="Q613" s="51">
        <f aca="true" t="shared" si="180" ref="Q613:AM613">Q614</f>
        <v>0</v>
      </c>
      <c r="R613" s="51">
        <f t="shared" si="180"/>
        <v>12</v>
      </c>
      <c r="S613" s="51">
        <f t="shared" si="180"/>
        <v>0</v>
      </c>
      <c r="T613" s="51">
        <f t="shared" si="180"/>
        <v>9</v>
      </c>
      <c r="U613" s="51">
        <f t="shared" si="180"/>
        <v>0</v>
      </c>
      <c r="V613" s="51">
        <f t="shared" si="180"/>
        <v>9</v>
      </c>
      <c r="W613" s="51">
        <f t="shared" si="180"/>
        <v>0</v>
      </c>
      <c r="X613" s="51">
        <f t="shared" si="180"/>
        <v>3</v>
      </c>
      <c r="Y613" s="51">
        <f t="shared" si="180"/>
        <v>0</v>
      </c>
      <c r="Z613" s="51">
        <f t="shared" si="180"/>
        <v>0</v>
      </c>
      <c r="AA613" s="51">
        <f t="shared" si="180"/>
        <v>0</v>
      </c>
      <c r="AB613" s="51">
        <f t="shared" si="180"/>
        <v>0</v>
      </c>
      <c r="AC613" s="51">
        <f t="shared" si="180"/>
        <v>0</v>
      </c>
      <c r="AD613" s="51">
        <f t="shared" si="180"/>
        <v>0</v>
      </c>
      <c r="AE613" s="51">
        <f t="shared" si="180"/>
        <v>0</v>
      </c>
      <c r="AF613" s="51">
        <f t="shared" si="180"/>
        <v>0</v>
      </c>
      <c r="AG613" s="51">
        <f t="shared" si="180"/>
        <v>1</v>
      </c>
      <c r="AH613" s="51">
        <f t="shared" si="180"/>
        <v>0</v>
      </c>
      <c r="AI613" s="51">
        <f t="shared" si="180"/>
        <v>0</v>
      </c>
      <c r="AJ613" s="51">
        <f t="shared" si="180"/>
        <v>1</v>
      </c>
      <c r="AK613" s="51">
        <v>1</v>
      </c>
      <c r="AL613" s="51">
        <f t="shared" si="180"/>
        <v>2.666666666666668</v>
      </c>
      <c r="AM613" s="51">
        <f t="shared" si="180"/>
        <v>9.333333333333332</v>
      </c>
      <c r="AN613" s="51">
        <f t="shared" si="156"/>
        <v>10.333333333333332</v>
      </c>
      <c r="AO613" s="54">
        <f t="shared" si="178"/>
        <v>86.1111111111111</v>
      </c>
      <c r="AP613" s="51"/>
      <c r="AQ613" s="26">
        <f t="shared" si="177"/>
        <v>-6.333333333333332</v>
      </c>
      <c r="AR613" s="37">
        <f t="shared" si="175"/>
        <v>-6.333333333333332</v>
      </c>
      <c r="AT613" s="23">
        <f t="shared" si="162"/>
        <v>0</v>
      </c>
    </row>
    <row r="614" spans="1:46" s="30" customFormat="1" ht="31.5" customHeight="1">
      <c r="A614" s="71"/>
      <c r="B614" s="72" t="s">
        <v>583</v>
      </c>
      <c r="C614" s="71"/>
      <c r="D614" s="71">
        <v>11</v>
      </c>
      <c r="E614" s="71">
        <v>1</v>
      </c>
      <c r="F614" s="71"/>
      <c r="G614" s="71"/>
      <c r="H614" s="71">
        <v>11</v>
      </c>
      <c r="I614" s="71">
        <v>1</v>
      </c>
      <c r="J614" s="73"/>
      <c r="K614" s="71">
        <v>9</v>
      </c>
      <c r="L614" s="71">
        <v>0</v>
      </c>
      <c r="M614" s="71">
        <v>12</v>
      </c>
      <c r="N614" s="71">
        <v>1</v>
      </c>
      <c r="O614" s="84">
        <f t="shared" si="179"/>
        <v>8.333333333333332</v>
      </c>
      <c r="P614" s="71">
        <v>12</v>
      </c>
      <c r="Q614" s="71">
        <v>0</v>
      </c>
      <c r="R614" s="71">
        <v>12</v>
      </c>
      <c r="S614" s="71">
        <v>0</v>
      </c>
      <c r="T614" s="71">
        <v>9</v>
      </c>
      <c r="U614" s="71">
        <v>0</v>
      </c>
      <c r="V614" s="71">
        <v>9</v>
      </c>
      <c r="W614" s="71">
        <v>0</v>
      </c>
      <c r="X614" s="71">
        <f>P614-T614</f>
        <v>3</v>
      </c>
      <c r="Y614" s="71">
        <v>0</v>
      </c>
      <c r="Z614" s="71">
        <v>0</v>
      </c>
      <c r="AA614" s="71">
        <v>0</v>
      </c>
      <c r="AB614" s="71">
        <v>0</v>
      </c>
      <c r="AC614" s="71">
        <v>0</v>
      </c>
      <c r="AD614" s="71">
        <v>0</v>
      </c>
      <c r="AE614" s="71">
        <v>0</v>
      </c>
      <c r="AF614" s="71">
        <v>0</v>
      </c>
      <c r="AG614" s="71">
        <v>1</v>
      </c>
      <c r="AH614" s="71"/>
      <c r="AI614" s="71"/>
      <c r="AJ614" s="71">
        <v>1</v>
      </c>
      <c r="AK614" s="77">
        <v>1</v>
      </c>
      <c r="AL614" s="71">
        <f>P614-AM614</f>
        <v>2.666666666666668</v>
      </c>
      <c r="AM614" s="77">
        <f>O614+AG614</f>
        <v>9.333333333333332</v>
      </c>
      <c r="AN614" s="71">
        <f t="shared" si="156"/>
        <v>10.333333333333332</v>
      </c>
      <c r="AO614" s="84">
        <f t="shared" si="178"/>
        <v>86.1111111111111</v>
      </c>
      <c r="AP614" s="71"/>
      <c r="AQ614" s="27"/>
      <c r="AR614" s="39">
        <f t="shared" si="175"/>
        <v>-6.333333333333332</v>
      </c>
      <c r="AT614" s="41">
        <f t="shared" si="162"/>
        <v>0</v>
      </c>
    </row>
    <row r="615" spans="1:46" s="28" customFormat="1" ht="23.25" customHeight="1">
      <c r="A615" s="51" t="s">
        <v>135</v>
      </c>
      <c r="B615" s="52" t="s">
        <v>29</v>
      </c>
      <c r="C615" s="51"/>
      <c r="D615" s="51">
        <f>D616</f>
        <v>3</v>
      </c>
      <c r="E615" s="51">
        <f>E616</f>
        <v>1</v>
      </c>
      <c r="F615" s="51"/>
      <c r="G615" s="51"/>
      <c r="H615" s="51">
        <f>H616</f>
        <v>3</v>
      </c>
      <c r="I615" s="51">
        <f>I616</f>
        <v>1</v>
      </c>
      <c r="J615" s="53"/>
      <c r="K615" s="51">
        <f>K616</f>
        <v>3</v>
      </c>
      <c r="L615" s="51">
        <f>L616</f>
        <v>0</v>
      </c>
      <c r="M615" s="51">
        <f>M616</f>
        <v>3</v>
      </c>
      <c r="N615" s="51">
        <v>0</v>
      </c>
      <c r="O615" s="54">
        <f t="shared" si="179"/>
        <v>0</v>
      </c>
      <c r="P615" s="51">
        <f>P616</f>
        <v>3</v>
      </c>
      <c r="Q615" s="51">
        <f aca="true" t="shared" si="181" ref="Q615:AL615">Q616</f>
        <v>0</v>
      </c>
      <c r="R615" s="51">
        <f t="shared" si="181"/>
        <v>3</v>
      </c>
      <c r="S615" s="51">
        <f t="shared" si="181"/>
        <v>0</v>
      </c>
      <c r="T615" s="51">
        <f t="shared" si="181"/>
        <v>3</v>
      </c>
      <c r="U615" s="51">
        <f t="shared" si="181"/>
        <v>0</v>
      </c>
      <c r="V615" s="51">
        <f t="shared" si="181"/>
        <v>3</v>
      </c>
      <c r="W615" s="51">
        <f t="shared" si="181"/>
        <v>0</v>
      </c>
      <c r="X615" s="51">
        <f t="shared" si="181"/>
        <v>0</v>
      </c>
      <c r="Y615" s="51">
        <f t="shared" si="181"/>
        <v>0</v>
      </c>
      <c r="Z615" s="51">
        <f t="shared" si="181"/>
        <v>0</v>
      </c>
      <c r="AA615" s="51">
        <f t="shared" si="181"/>
        <v>0</v>
      </c>
      <c r="AB615" s="51">
        <f t="shared" si="181"/>
        <v>0</v>
      </c>
      <c r="AC615" s="51">
        <f t="shared" si="181"/>
        <v>0</v>
      </c>
      <c r="AD615" s="51">
        <f t="shared" si="181"/>
        <v>0</v>
      </c>
      <c r="AE615" s="51">
        <f t="shared" si="181"/>
        <v>0</v>
      </c>
      <c r="AF615" s="51">
        <f t="shared" si="181"/>
        <v>0</v>
      </c>
      <c r="AG615" s="51"/>
      <c r="AH615" s="51"/>
      <c r="AI615" s="51"/>
      <c r="AJ615" s="51"/>
      <c r="AK615" s="51">
        <v>0</v>
      </c>
      <c r="AL615" s="51">
        <f t="shared" si="181"/>
        <v>3</v>
      </c>
      <c r="AM615" s="51">
        <f>AM616</f>
        <v>0</v>
      </c>
      <c r="AN615" s="51">
        <f t="shared" si="156"/>
        <v>0</v>
      </c>
      <c r="AO615" s="54">
        <f t="shared" si="178"/>
        <v>0</v>
      </c>
      <c r="AP615" s="51"/>
      <c r="AQ615" s="26">
        <f aca="true" t="shared" si="182" ref="AQ615:AQ646">X615-AM615</f>
        <v>0</v>
      </c>
      <c r="AR615" s="37">
        <f t="shared" si="175"/>
        <v>0</v>
      </c>
      <c r="AT615" s="23">
        <f t="shared" si="162"/>
        <v>0</v>
      </c>
    </row>
    <row r="616" spans="1:46" s="30" customFormat="1" ht="49.5">
      <c r="A616" s="71" t="s">
        <v>552</v>
      </c>
      <c r="B616" s="72" t="s">
        <v>27</v>
      </c>
      <c r="C616" s="71"/>
      <c r="D616" s="71">
        <v>3</v>
      </c>
      <c r="E616" s="71">
        <v>1</v>
      </c>
      <c r="F616" s="71"/>
      <c r="G616" s="71"/>
      <c r="H616" s="71">
        <v>3</v>
      </c>
      <c r="I616" s="71">
        <v>1</v>
      </c>
      <c r="J616" s="73"/>
      <c r="K616" s="71">
        <v>3</v>
      </c>
      <c r="L616" s="71"/>
      <c r="M616" s="71">
        <v>3</v>
      </c>
      <c r="N616" s="71">
        <v>0</v>
      </c>
      <c r="O616" s="54">
        <f t="shared" si="179"/>
        <v>0</v>
      </c>
      <c r="P616" s="71">
        <v>3</v>
      </c>
      <c r="Q616" s="71"/>
      <c r="R616" s="71">
        <v>3</v>
      </c>
      <c r="S616" s="71"/>
      <c r="T616" s="71">
        <v>3</v>
      </c>
      <c r="U616" s="71"/>
      <c r="V616" s="71">
        <v>3</v>
      </c>
      <c r="W616" s="71"/>
      <c r="X616" s="51">
        <f>P616-T616</f>
        <v>0</v>
      </c>
      <c r="Y616" s="76">
        <f>SUM(Z616:AB616)</f>
        <v>0</v>
      </c>
      <c r="Z616" s="71">
        <v>0</v>
      </c>
      <c r="AA616" s="71">
        <v>0</v>
      </c>
      <c r="AB616" s="71">
        <v>0</v>
      </c>
      <c r="AC616" s="76">
        <f>SUM(AD616:AF616)</f>
        <v>0</v>
      </c>
      <c r="AD616" s="71">
        <v>0</v>
      </c>
      <c r="AE616" s="71">
        <v>0</v>
      </c>
      <c r="AF616" s="71">
        <v>0</v>
      </c>
      <c r="AG616" s="71"/>
      <c r="AH616" s="71"/>
      <c r="AI616" s="71"/>
      <c r="AJ616" s="71"/>
      <c r="AK616" s="56">
        <v>0</v>
      </c>
      <c r="AL616" s="51">
        <f>P616-AM616</f>
        <v>3</v>
      </c>
      <c r="AM616" s="56">
        <f>O616+AG616</f>
        <v>0</v>
      </c>
      <c r="AN616" s="51">
        <f t="shared" si="156"/>
        <v>0</v>
      </c>
      <c r="AO616" s="54">
        <f t="shared" si="178"/>
        <v>0</v>
      </c>
      <c r="AP616" s="71"/>
      <c r="AQ616" s="27">
        <f t="shared" si="182"/>
        <v>0</v>
      </c>
      <c r="AR616" s="37">
        <f t="shared" si="175"/>
        <v>0</v>
      </c>
      <c r="AT616" s="23">
        <f t="shared" si="162"/>
        <v>0</v>
      </c>
    </row>
    <row r="617" spans="1:46" s="28" customFormat="1" ht="36.75" customHeight="1">
      <c r="A617" s="51" t="s">
        <v>134</v>
      </c>
      <c r="B617" s="52" t="s">
        <v>124</v>
      </c>
      <c r="C617" s="51"/>
      <c r="D617" s="51">
        <f>D618+D619</f>
        <v>15</v>
      </c>
      <c r="E617" s="51">
        <f>E618+E619</f>
        <v>1</v>
      </c>
      <c r="F617" s="51"/>
      <c r="G617" s="51"/>
      <c r="H617" s="51">
        <f>H618+H619</f>
        <v>15</v>
      </c>
      <c r="I617" s="51">
        <f>I618+I619</f>
        <v>1</v>
      </c>
      <c r="J617" s="53"/>
      <c r="K617" s="51">
        <f>K618+K619</f>
        <v>11</v>
      </c>
      <c r="L617" s="51">
        <f>L618+L619</f>
        <v>0</v>
      </c>
      <c r="M617" s="51">
        <f>M618+M619</f>
        <v>16</v>
      </c>
      <c r="N617" s="51">
        <v>2</v>
      </c>
      <c r="O617" s="54">
        <f t="shared" si="179"/>
        <v>12.5</v>
      </c>
      <c r="P617" s="51">
        <f>P618+P619</f>
        <v>14</v>
      </c>
      <c r="Q617" s="51">
        <f aca="true" t="shared" si="183" ref="Q617:AM617">Q618+Q619</f>
        <v>0</v>
      </c>
      <c r="R617" s="51">
        <f t="shared" si="183"/>
        <v>14</v>
      </c>
      <c r="S617" s="51">
        <f t="shared" si="183"/>
        <v>0</v>
      </c>
      <c r="T617" s="51">
        <f t="shared" si="183"/>
        <v>11</v>
      </c>
      <c r="U617" s="51">
        <f t="shared" si="183"/>
        <v>0</v>
      </c>
      <c r="V617" s="51">
        <f t="shared" si="183"/>
        <v>11</v>
      </c>
      <c r="W617" s="51">
        <f t="shared" si="183"/>
        <v>0</v>
      </c>
      <c r="X617" s="51">
        <f t="shared" si="183"/>
        <v>3</v>
      </c>
      <c r="Y617" s="51">
        <f t="shared" si="183"/>
        <v>0</v>
      </c>
      <c r="Z617" s="51">
        <f t="shared" si="183"/>
        <v>0</v>
      </c>
      <c r="AA617" s="51">
        <f t="shared" si="183"/>
        <v>0</v>
      </c>
      <c r="AB617" s="51">
        <f t="shared" si="183"/>
        <v>0</v>
      </c>
      <c r="AC617" s="51">
        <f t="shared" si="183"/>
        <v>3</v>
      </c>
      <c r="AD617" s="51">
        <f t="shared" si="183"/>
        <v>0</v>
      </c>
      <c r="AE617" s="51">
        <f t="shared" si="183"/>
        <v>2</v>
      </c>
      <c r="AF617" s="51">
        <f t="shared" si="183"/>
        <v>1</v>
      </c>
      <c r="AG617" s="51"/>
      <c r="AH617" s="51"/>
      <c r="AI617" s="51"/>
      <c r="AJ617" s="51"/>
      <c r="AK617" s="51">
        <v>0</v>
      </c>
      <c r="AL617" s="51">
        <f t="shared" si="183"/>
        <v>-12.666666666666664</v>
      </c>
      <c r="AM617" s="51">
        <f t="shared" si="183"/>
        <v>26.666666666666664</v>
      </c>
      <c r="AN617" s="51">
        <f t="shared" si="156"/>
        <v>28.666666666666664</v>
      </c>
      <c r="AO617" s="54">
        <f t="shared" si="178"/>
        <v>179.16666666666666</v>
      </c>
      <c r="AP617" s="51"/>
      <c r="AQ617" s="26">
        <f t="shared" si="182"/>
        <v>-23.666666666666664</v>
      </c>
      <c r="AR617" s="37">
        <f t="shared" si="175"/>
        <v>-23.666666666666664</v>
      </c>
      <c r="AT617" s="23">
        <f t="shared" si="162"/>
        <v>0</v>
      </c>
    </row>
    <row r="618" spans="1:46" s="30" customFormat="1" ht="33">
      <c r="A618" s="71" t="s">
        <v>553</v>
      </c>
      <c r="B618" s="72" t="s">
        <v>575</v>
      </c>
      <c r="C618" s="71"/>
      <c r="D618" s="71">
        <v>5</v>
      </c>
      <c r="E618" s="71"/>
      <c r="F618" s="71"/>
      <c r="G618" s="71"/>
      <c r="H618" s="71">
        <v>5</v>
      </c>
      <c r="I618" s="71"/>
      <c r="J618" s="71"/>
      <c r="K618" s="71">
        <v>2</v>
      </c>
      <c r="L618" s="71"/>
      <c r="M618" s="71">
        <v>6</v>
      </c>
      <c r="N618" s="71">
        <v>1</v>
      </c>
      <c r="O618" s="54">
        <f t="shared" si="179"/>
        <v>16.666666666666664</v>
      </c>
      <c r="P618" s="71">
        <v>5</v>
      </c>
      <c r="Q618" s="71"/>
      <c r="R618" s="71">
        <v>5</v>
      </c>
      <c r="S618" s="71"/>
      <c r="T618" s="71">
        <v>2</v>
      </c>
      <c r="U618" s="71"/>
      <c r="V618" s="71">
        <v>2</v>
      </c>
      <c r="W618" s="71"/>
      <c r="X618" s="51">
        <f>P618-T618</f>
        <v>3</v>
      </c>
      <c r="Y618" s="76">
        <f>SUM(Z618:AB618)</f>
        <v>0</v>
      </c>
      <c r="Z618" s="76" t="s">
        <v>537</v>
      </c>
      <c r="AA618" s="76" t="s">
        <v>537</v>
      </c>
      <c r="AB618" s="76" t="s">
        <v>537</v>
      </c>
      <c r="AC618" s="76">
        <f>SUM(AD618:AF618)</f>
        <v>1</v>
      </c>
      <c r="AD618" s="78" t="s">
        <v>537</v>
      </c>
      <c r="AE618" s="77">
        <v>1</v>
      </c>
      <c r="AF618" s="78" t="s">
        <v>537</v>
      </c>
      <c r="AG618" s="78"/>
      <c r="AH618" s="78"/>
      <c r="AI618" s="78"/>
      <c r="AJ618" s="78"/>
      <c r="AK618" s="56">
        <v>0</v>
      </c>
      <c r="AL618" s="51">
        <f>P618-AM618</f>
        <v>-11.666666666666664</v>
      </c>
      <c r="AM618" s="56">
        <f>O618+AG618</f>
        <v>16.666666666666664</v>
      </c>
      <c r="AN618" s="51">
        <f t="shared" si="156"/>
        <v>17.666666666666664</v>
      </c>
      <c r="AO618" s="54">
        <f t="shared" si="178"/>
        <v>294.4444444444444</v>
      </c>
      <c r="AP618" s="71"/>
      <c r="AQ618" s="27">
        <f t="shared" si="182"/>
        <v>-13.666666666666664</v>
      </c>
      <c r="AR618" s="37">
        <f t="shared" si="175"/>
        <v>-13.666666666666664</v>
      </c>
      <c r="AT618" s="23">
        <f t="shared" si="162"/>
        <v>0</v>
      </c>
    </row>
    <row r="619" spans="1:46" s="30" customFormat="1" ht="24.75" customHeight="1">
      <c r="A619" s="71">
        <v>7.2</v>
      </c>
      <c r="B619" s="72" t="s">
        <v>538</v>
      </c>
      <c r="C619" s="71"/>
      <c r="D619" s="71">
        <v>10</v>
      </c>
      <c r="E619" s="71">
        <v>1</v>
      </c>
      <c r="F619" s="71"/>
      <c r="G619" s="71"/>
      <c r="H619" s="71">
        <v>10</v>
      </c>
      <c r="I619" s="71">
        <v>1</v>
      </c>
      <c r="J619" s="73"/>
      <c r="K619" s="71">
        <v>9</v>
      </c>
      <c r="L619" s="71"/>
      <c r="M619" s="71">
        <v>10</v>
      </c>
      <c r="N619" s="71">
        <v>1</v>
      </c>
      <c r="O619" s="54">
        <f t="shared" si="179"/>
        <v>10</v>
      </c>
      <c r="P619" s="71">
        <v>9</v>
      </c>
      <c r="Q619" s="71"/>
      <c r="R619" s="71">
        <v>9</v>
      </c>
      <c r="S619" s="71"/>
      <c r="T619" s="71">
        <v>9</v>
      </c>
      <c r="U619" s="71"/>
      <c r="V619" s="71">
        <v>9</v>
      </c>
      <c r="W619" s="71">
        <v>0</v>
      </c>
      <c r="X619" s="51">
        <f>P619-T619</f>
        <v>0</v>
      </c>
      <c r="Y619" s="76">
        <f>SUM(Z619:AB619)</f>
        <v>0</v>
      </c>
      <c r="Z619" s="76" t="s">
        <v>537</v>
      </c>
      <c r="AA619" s="76" t="s">
        <v>537</v>
      </c>
      <c r="AB619" s="76" t="s">
        <v>537</v>
      </c>
      <c r="AC619" s="76">
        <f>SUM(AD619:AF619)</f>
        <v>2</v>
      </c>
      <c r="AD619" s="77"/>
      <c r="AE619" s="77">
        <v>1</v>
      </c>
      <c r="AF619" s="77">
        <v>1</v>
      </c>
      <c r="AG619" s="77"/>
      <c r="AH619" s="77"/>
      <c r="AI619" s="77"/>
      <c r="AJ619" s="77"/>
      <c r="AK619" s="56">
        <v>0</v>
      </c>
      <c r="AL619" s="51">
        <f>P619-AM619</f>
        <v>-1</v>
      </c>
      <c r="AM619" s="56">
        <f>O619+AG619</f>
        <v>10</v>
      </c>
      <c r="AN619" s="51">
        <f t="shared" si="156"/>
        <v>11</v>
      </c>
      <c r="AO619" s="54">
        <f t="shared" si="178"/>
        <v>110.00000000000001</v>
      </c>
      <c r="AP619" s="71"/>
      <c r="AQ619" s="27">
        <f t="shared" si="182"/>
        <v>-10</v>
      </c>
      <c r="AR619" s="37">
        <f t="shared" si="175"/>
        <v>-10</v>
      </c>
      <c r="AT619" s="23">
        <f t="shared" si="162"/>
        <v>0</v>
      </c>
    </row>
    <row r="620" spans="1:46" s="28" customFormat="1" ht="29.25" customHeight="1">
      <c r="A620" s="51">
        <v>8</v>
      </c>
      <c r="B620" s="52" t="s">
        <v>539</v>
      </c>
      <c r="C620" s="51"/>
      <c r="D620" s="51">
        <f>D621</f>
        <v>7</v>
      </c>
      <c r="E620" s="51">
        <f>E621</f>
        <v>1</v>
      </c>
      <c r="F620" s="51"/>
      <c r="G620" s="51"/>
      <c r="H620" s="51">
        <f>H621</f>
        <v>7</v>
      </c>
      <c r="I620" s="51">
        <f>I621</f>
        <v>1</v>
      </c>
      <c r="J620" s="53"/>
      <c r="K620" s="51">
        <f>K621</f>
        <v>7</v>
      </c>
      <c r="L620" s="51">
        <f>L621</f>
        <v>0</v>
      </c>
      <c r="M620" s="51">
        <f>M621</f>
        <v>8</v>
      </c>
      <c r="N620" s="51">
        <v>1</v>
      </c>
      <c r="O620" s="54">
        <f t="shared" si="179"/>
        <v>12.5</v>
      </c>
      <c r="P620" s="51">
        <f>P621</f>
        <v>8</v>
      </c>
      <c r="Q620" s="51">
        <f aca="true" t="shared" si="184" ref="Q620:AM620">Q621</f>
        <v>0</v>
      </c>
      <c r="R620" s="51">
        <f t="shared" si="184"/>
        <v>8</v>
      </c>
      <c r="S620" s="51">
        <f t="shared" si="184"/>
        <v>0</v>
      </c>
      <c r="T620" s="51">
        <f t="shared" si="184"/>
        <v>7</v>
      </c>
      <c r="U620" s="51">
        <f t="shared" si="184"/>
        <v>0</v>
      </c>
      <c r="V620" s="51">
        <f t="shared" si="184"/>
        <v>7</v>
      </c>
      <c r="W620" s="51">
        <f t="shared" si="184"/>
        <v>0</v>
      </c>
      <c r="X620" s="51">
        <f t="shared" si="184"/>
        <v>1</v>
      </c>
      <c r="Y620" s="51">
        <f t="shared" si="184"/>
        <v>1</v>
      </c>
      <c r="Z620" s="51" t="str">
        <f t="shared" si="184"/>
        <v>0</v>
      </c>
      <c r="AA620" s="51" t="str">
        <f t="shared" si="184"/>
        <v>0</v>
      </c>
      <c r="AB620" s="51">
        <f t="shared" si="184"/>
        <v>1</v>
      </c>
      <c r="AC620" s="51" t="str">
        <f t="shared" si="184"/>
        <v>0</v>
      </c>
      <c r="AD620" s="51" t="str">
        <f t="shared" si="184"/>
        <v>0</v>
      </c>
      <c r="AE620" s="51" t="str">
        <f t="shared" si="184"/>
        <v>0</v>
      </c>
      <c r="AF620" s="51" t="str">
        <f t="shared" si="184"/>
        <v>0</v>
      </c>
      <c r="AG620" s="51">
        <f t="shared" si="184"/>
        <v>1</v>
      </c>
      <c r="AH620" s="55">
        <f t="shared" si="184"/>
        <v>1</v>
      </c>
      <c r="AI620" s="51">
        <f t="shared" si="184"/>
        <v>0</v>
      </c>
      <c r="AJ620" s="51">
        <f t="shared" si="184"/>
        <v>0</v>
      </c>
      <c r="AK620" s="51">
        <v>1</v>
      </c>
      <c r="AL620" s="51">
        <f t="shared" si="184"/>
        <v>-5.5</v>
      </c>
      <c r="AM620" s="51">
        <f t="shared" si="184"/>
        <v>13.5</v>
      </c>
      <c r="AN620" s="51">
        <f t="shared" si="156"/>
        <v>14.5</v>
      </c>
      <c r="AO620" s="54">
        <f t="shared" si="178"/>
        <v>181.25</v>
      </c>
      <c r="AP620" s="51"/>
      <c r="AQ620" s="26">
        <f t="shared" si="182"/>
        <v>-12.5</v>
      </c>
      <c r="AR620" s="37">
        <f t="shared" si="175"/>
        <v>-12.5</v>
      </c>
      <c r="AT620" s="23">
        <f t="shared" si="162"/>
        <v>0</v>
      </c>
    </row>
    <row r="621" spans="1:46" s="30" customFormat="1" ht="48.75" customHeight="1">
      <c r="A621" s="71">
        <v>8.1</v>
      </c>
      <c r="B621" s="72" t="s">
        <v>540</v>
      </c>
      <c r="C621" s="71"/>
      <c r="D621" s="71">
        <v>7</v>
      </c>
      <c r="E621" s="71">
        <v>1</v>
      </c>
      <c r="F621" s="71"/>
      <c r="G621" s="71"/>
      <c r="H621" s="71">
        <v>7</v>
      </c>
      <c r="I621" s="71">
        <v>1</v>
      </c>
      <c r="J621" s="73"/>
      <c r="K621" s="71">
        <v>7</v>
      </c>
      <c r="L621" s="71"/>
      <c r="M621" s="71">
        <v>8</v>
      </c>
      <c r="N621" s="71">
        <v>1</v>
      </c>
      <c r="O621" s="54">
        <f t="shared" si="179"/>
        <v>12.5</v>
      </c>
      <c r="P621" s="71">
        <v>8</v>
      </c>
      <c r="Q621" s="71"/>
      <c r="R621" s="71">
        <v>8</v>
      </c>
      <c r="S621" s="71"/>
      <c r="T621" s="71">
        <v>7</v>
      </c>
      <c r="U621" s="71"/>
      <c r="V621" s="71">
        <v>7</v>
      </c>
      <c r="W621" s="71"/>
      <c r="X621" s="71">
        <f>P621-T621</f>
        <v>1</v>
      </c>
      <c r="Y621" s="71">
        <v>1</v>
      </c>
      <c r="Z621" s="76" t="s">
        <v>537</v>
      </c>
      <c r="AA621" s="76" t="s">
        <v>537</v>
      </c>
      <c r="AB621" s="71">
        <v>1</v>
      </c>
      <c r="AC621" s="78" t="s">
        <v>537</v>
      </c>
      <c r="AD621" s="78" t="s">
        <v>537</v>
      </c>
      <c r="AE621" s="78" t="s">
        <v>537</v>
      </c>
      <c r="AF621" s="78" t="s">
        <v>537</v>
      </c>
      <c r="AG621" s="78">
        <v>1</v>
      </c>
      <c r="AH621" s="78">
        <v>1</v>
      </c>
      <c r="AI621" s="78"/>
      <c r="AJ621" s="78"/>
      <c r="AK621" s="56">
        <v>1</v>
      </c>
      <c r="AL621" s="51">
        <f>P621-AM621</f>
        <v>-5.5</v>
      </c>
      <c r="AM621" s="56">
        <f>O621+AG621</f>
        <v>13.5</v>
      </c>
      <c r="AN621" s="51">
        <f t="shared" si="156"/>
        <v>14.5</v>
      </c>
      <c r="AO621" s="54">
        <f t="shared" si="178"/>
        <v>181.25</v>
      </c>
      <c r="AP621" s="71"/>
      <c r="AQ621" s="27">
        <f t="shared" si="182"/>
        <v>-12.5</v>
      </c>
      <c r="AR621" s="37">
        <f t="shared" si="175"/>
        <v>-12.5</v>
      </c>
      <c r="AT621" s="23">
        <f t="shared" si="162"/>
        <v>0</v>
      </c>
    </row>
    <row r="622" spans="1:46" s="28" customFormat="1" ht="18.75">
      <c r="A622" s="51">
        <v>9</v>
      </c>
      <c r="B622" s="52" t="s">
        <v>541</v>
      </c>
      <c r="C622" s="51"/>
      <c r="D622" s="51">
        <f>D623</f>
        <v>6</v>
      </c>
      <c r="E622" s="51">
        <f aca="true" t="shared" si="185" ref="E622:AO622">E623</f>
        <v>2</v>
      </c>
      <c r="F622" s="51"/>
      <c r="G622" s="51"/>
      <c r="H622" s="51">
        <f>H623</f>
        <v>6</v>
      </c>
      <c r="I622" s="51">
        <f t="shared" si="185"/>
        <v>2</v>
      </c>
      <c r="J622" s="53"/>
      <c r="K622" s="51">
        <f t="shared" si="185"/>
        <v>6</v>
      </c>
      <c r="L622" s="51" t="str">
        <f t="shared" si="185"/>
        <v>0</v>
      </c>
      <c r="M622" s="51">
        <f t="shared" si="185"/>
        <v>6</v>
      </c>
      <c r="N622" s="51">
        <f t="shared" si="185"/>
        <v>0</v>
      </c>
      <c r="O622" s="51">
        <f t="shared" si="185"/>
        <v>0</v>
      </c>
      <c r="P622" s="51">
        <f t="shared" si="185"/>
        <v>6</v>
      </c>
      <c r="Q622" s="51" t="str">
        <f t="shared" si="185"/>
        <v>0</v>
      </c>
      <c r="R622" s="51">
        <f t="shared" si="185"/>
        <v>6</v>
      </c>
      <c r="S622" s="51" t="str">
        <f t="shared" si="185"/>
        <v>0</v>
      </c>
      <c r="T622" s="51">
        <f t="shared" si="185"/>
        <v>6</v>
      </c>
      <c r="U622" s="51" t="str">
        <f t="shared" si="185"/>
        <v>0</v>
      </c>
      <c r="V622" s="51">
        <f t="shared" si="185"/>
        <v>6</v>
      </c>
      <c r="W622" s="51" t="str">
        <f t="shared" si="185"/>
        <v>0</v>
      </c>
      <c r="X622" s="51">
        <f t="shared" si="185"/>
        <v>0</v>
      </c>
      <c r="Y622" s="51">
        <f t="shared" si="185"/>
        <v>0</v>
      </c>
      <c r="Z622" s="51" t="str">
        <f t="shared" si="185"/>
        <v>0</v>
      </c>
      <c r="AA622" s="51">
        <f t="shared" si="185"/>
        <v>0</v>
      </c>
      <c r="AB622" s="51" t="str">
        <f t="shared" si="185"/>
        <v>0</v>
      </c>
      <c r="AC622" s="51">
        <f t="shared" si="185"/>
        <v>0</v>
      </c>
      <c r="AD622" s="51" t="str">
        <f t="shared" si="185"/>
        <v>0</v>
      </c>
      <c r="AE622" s="51">
        <f t="shared" si="185"/>
        <v>0</v>
      </c>
      <c r="AF622" s="51" t="str">
        <f t="shared" si="185"/>
        <v>0</v>
      </c>
      <c r="AG622" s="51">
        <f t="shared" si="185"/>
        <v>0</v>
      </c>
      <c r="AH622" s="51">
        <f t="shared" si="185"/>
        <v>0</v>
      </c>
      <c r="AI622" s="51">
        <f t="shared" si="185"/>
        <v>0</v>
      </c>
      <c r="AJ622" s="51">
        <f t="shared" si="185"/>
        <v>0</v>
      </c>
      <c r="AK622" s="51">
        <f t="shared" si="185"/>
        <v>0</v>
      </c>
      <c r="AL622" s="51">
        <f t="shared" si="185"/>
        <v>6</v>
      </c>
      <c r="AM622" s="51">
        <f t="shared" si="185"/>
        <v>0</v>
      </c>
      <c r="AN622" s="51">
        <f t="shared" si="185"/>
        <v>0</v>
      </c>
      <c r="AO622" s="51">
        <f t="shared" si="185"/>
        <v>0</v>
      </c>
      <c r="AP622" s="51"/>
      <c r="AQ622" s="26">
        <f t="shared" si="182"/>
        <v>0</v>
      </c>
      <c r="AR622" s="37">
        <f t="shared" si="175"/>
        <v>0</v>
      </c>
      <c r="AT622" s="23">
        <f t="shared" si="162"/>
        <v>0</v>
      </c>
    </row>
    <row r="623" spans="1:46" s="30" customFormat="1" ht="30" customHeight="1">
      <c r="A623" s="71">
        <v>9.2</v>
      </c>
      <c r="B623" s="72" t="s">
        <v>543</v>
      </c>
      <c r="C623" s="71"/>
      <c r="D623" s="71">
        <v>6</v>
      </c>
      <c r="E623" s="76">
        <v>2</v>
      </c>
      <c r="F623" s="76"/>
      <c r="G623" s="76"/>
      <c r="H623" s="71">
        <v>6</v>
      </c>
      <c r="I623" s="76">
        <v>2</v>
      </c>
      <c r="J623" s="85"/>
      <c r="K623" s="71">
        <v>6</v>
      </c>
      <c r="L623" s="76" t="s">
        <v>537</v>
      </c>
      <c r="M623" s="71">
        <v>6</v>
      </c>
      <c r="N623" s="71">
        <v>0</v>
      </c>
      <c r="O623" s="54">
        <f t="shared" si="179"/>
        <v>0</v>
      </c>
      <c r="P623" s="71">
        <v>6</v>
      </c>
      <c r="Q623" s="76" t="s">
        <v>537</v>
      </c>
      <c r="R623" s="71">
        <v>6</v>
      </c>
      <c r="S623" s="76" t="s">
        <v>537</v>
      </c>
      <c r="T623" s="71">
        <v>6</v>
      </c>
      <c r="U623" s="76" t="s">
        <v>537</v>
      </c>
      <c r="V623" s="71">
        <v>6</v>
      </c>
      <c r="W623" s="76" t="s">
        <v>537</v>
      </c>
      <c r="X623" s="71">
        <f>P623-T623</f>
        <v>0</v>
      </c>
      <c r="Y623" s="76">
        <f>SUM(Z623:AB623)</f>
        <v>0</v>
      </c>
      <c r="Z623" s="76" t="s">
        <v>537</v>
      </c>
      <c r="AA623" s="71">
        <v>0</v>
      </c>
      <c r="AB623" s="76" t="s">
        <v>537</v>
      </c>
      <c r="AC623" s="76">
        <f>SUM(AD623:AF623)</f>
        <v>0</v>
      </c>
      <c r="AD623" s="76" t="s">
        <v>537</v>
      </c>
      <c r="AE623" s="71">
        <v>0</v>
      </c>
      <c r="AF623" s="76" t="s">
        <v>537</v>
      </c>
      <c r="AG623" s="76"/>
      <c r="AH623" s="76"/>
      <c r="AI623" s="76"/>
      <c r="AJ623" s="76"/>
      <c r="AK623" s="56">
        <v>0</v>
      </c>
      <c r="AL623" s="51">
        <f>P623-AM623</f>
        <v>6</v>
      </c>
      <c r="AM623" s="56">
        <f>O623+AG623</f>
        <v>0</v>
      </c>
      <c r="AN623" s="51">
        <f>N623+AM623</f>
        <v>0</v>
      </c>
      <c r="AO623" s="54">
        <f>AN623/M623*100</f>
        <v>0</v>
      </c>
      <c r="AP623" s="71"/>
      <c r="AQ623" s="27">
        <f t="shared" si="182"/>
        <v>0</v>
      </c>
      <c r="AR623" s="37">
        <f t="shared" si="175"/>
        <v>0</v>
      </c>
      <c r="AT623" s="23">
        <f t="shared" si="162"/>
        <v>0</v>
      </c>
    </row>
    <row r="624" spans="1:46" s="28" customFormat="1" ht="21" customHeight="1">
      <c r="A624" s="51">
        <v>10</v>
      </c>
      <c r="B624" s="52" t="s">
        <v>249</v>
      </c>
      <c r="C624" s="51"/>
      <c r="D624" s="51">
        <f>D625+D626</f>
        <v>11</v>
      </c>
      <c r="E624" s="51">
        <f>E625+E626</f>
        <v>1</v>
      </c>
      <c r="F624" s="51"/>
      <c r="G624" s="51"/>
      <c r="H624" s="51">
        <f>H625+H626</f>
        <v>11</v>
      </c>
      <c r="I624" s="51">
        <f>I625+I626</f>
        <v>1</v>
      </c>
      <c r="J624" s="53"/>
      <c r="K624" s="51">
        <f>K625+K626</f>
        <v>10</v>
      </c>
      <c r="L624" s="51">
        <f>L625+L626</f>
        <v>0</v>
      </c>
      <c r="M624" s="51">
        <f>M625+M626</f>
        <v>13</v>
      </c>
      <c r="N624" s="51">
        <v>0</v>
      </c>
      <c r="O624" s="54">
        <f t="shared" si="179"/>
        <v>0</v>
      </c>
      <c r="P624" s="51">
        <f>P625+P626</f>
        <v>11</v>
      </c>
      <c r="Q624" s="51">
        <f aca="true" t="shared" si="186" ref="Q624:AL624">Q625+Q626</f>
        <v>0</v>
      </c>
      <c r="R624" s="51">
        <f t="shared" si="186"/>
        <v>11</v>
      </c>
      <c r="S624" s="51">
        <f t="shared" si="186"/>
        <v>0</v>
      </c>
      <c r="T624" s="51">
        <f t="shared" si="186"/>
        <v>10</v>
      </c>
      <c r="U624" s="51">
        <f t="shared" si="186"/>
        <v>0</v>
      </c>
      <c r="V624" s="51">
        <f t="shared" si="186"/>
        <v>10</v>
      </c>
      <c r="W624" s="51">
        <f t="shared" si="186"/>
        <v>0</v>
      </c>
      <c r="X624" s="51">
        <f t="shared" si="186"/>
        <v>1</v>
      </c>
      <c r="Y624" s="51">
        <f t="shared" si="186"/>
        <v>1</v>
      </c>
      <c r="Z624" s="51">
        <f t="shared" si="186"/>
        <v>0</v>
      </c>
      <c r="AA624" s="51">
        <f t="shared" si="186"/>
        <v>0</v>
      </c>
      <c r="AB624" s="51">
        <f t="shared" si="186"/>
        <v>1</v>
      </c>
      <c r="AC624" s="51">
        <f t="shared" si="186"/>
        <v>0</v>
      </c>
      <c r="AD624" s="51">
        <f t="shared" si="186"/>
        <v>0</v>
      </c>
      <c r="AE624" s="51">
        <f t="shared" si="186"/>
        <v>0</v>
      </c>
      <c r="AF624" s="51">
        <f t="shared" si="186"/>
        <v>0</v>
      </c>
      <c r="AG624" s="51">
        <f t="shared" si="186"/>
        <v>1</v>
      </c>
      <c r="AH624" s="55">
        <f t="shared" si="186"/>
        <v>1</v>
      </c>
      <c r="AI624" s="51">
        <f t="shared" si="186"/>
        <v>0</v>
      </c>
      <c r="AJ624" s="51">
        <f t="shared" si="186"/>
        <v>0</v>
      </c>
      <c r="AK624" s="51">
        <v>1</v>
      </c>
      <c r="AL624" s="51">
        <f t="shared" si="186"/>
        <v>11</v>
      </c>
      <c r="AM624" s="51">
        <f>AM625+AM626</f>
        <v>0</v>
      </c>
      <c r="AN624" s="51">
        <f>N624+AM624</f>
        <v>0</v>
      </c>
      <c r="AO624" s="54">
        <f>AN624/M624*100</f>
        <v>0</v>
      </c>
      <c r="AP624" s="51"/>
      <c r="AQ624" s="26">
        <f t="shared" si="182"/>
        <v>1</v>
      </c>
      <c r="AR624" s="37">
        <f t="shared" si="175"/>
        <v>1</v>
      </c>
      <c r="AT624" s="23">
        <f t="shared" si="162"/>
        <v>0</v>
      </c>
    </row>
    <row r="625" spans="1:46" s="30" customFormat="1" ht="66">
      <c r="A625" s="71">
        <v>10.1</v>
      </c>
      <c r="B625" s="72" t="s">
        <v>542</v>
      </c>
      <c r="C625" s="71"/>
      <c r="D625" s="71">
        <v>7</v>
      </c>
      <c r="E625" s="71">
        <v>1</v>
      </c>
      <c r="F625" s="71"/>
      <c r="G625" s="71"/>
      <c r="H625" s="71">
        <v>7</v>
      </c>
      <c r="I625" s="71">
        <v>1</v>
      </c>
      <c r="J625" s="73"/>
      <c r="K625" s="71">
        <v>6</v>
      </c>
      <c r="L625" s="71"/>
      <c r="M625" s="71">
        <v>9</v>
      </c>
      <c r="N625" s="71">
        <v>0</v>
      </c>
      <c r="O625" s="54">
        <f t="shared" si="179"/>
        <v>0</v>
      </c>
      <c r="P625" s="71">
        <v>7</v>
      </c>
      <c r="Q625" s="71"/>
      <c r="R625" s="71">
        <v>7</v>
      </c>
      <c r="S625" s="71"/>
      <c r="T625" s="71">
        <v>6</v>
      </c>
      <c r="U625" s="71"/>
      <c r="V625" s="71">
        <v>6</v>
      </c>
      <c r="W625" s="71"/>
      <c r="X625" s="71">
        <f>P625-T625</f>
        <v>1</v>
      </c>
      <c r="Y625" s="76">
        <f>SUM(Z625:AB625)</f>
        <v>1</v>
      </c>
      <c r="Z625" s="76" t="s">
        <v>537</v>
      </c>
      <c r="AA625" s="76" t="s">
        <v>537</v>
      </c>
      <c r="AB625" s="71">
        <v>1</v>
      </c>
      <c r="AC625" s="76">
        <f>SUM(AD625:AF625)</f>
        <v>0</v>
      </c>
      <c r="AD625" s="76" t="s">
        <v>537</v>
      </c>
      <c r="AE625" s="76" t="s">
        <v>537</v>
      </c>
      <c r="AF625" s="76" t="s">
        <v>537</v>
      </c>
      <c r="AG625" s="76">
        <v>1</v>
      </c>
      <c r="AH625" s="76">
        <v>1</v>
      </c>
      <c r="AI625" s="76"/>
      <c r="AJ625" s="76"/>
      <c r="AK625" s="56">
        <v>1</v>
      </c>
      <c r="AL625" s="51">
        <f>P625-AM625</f>
        <v>7</v>
      </c>
      <c r="AM625" s="56"/>
      <c r="AN625" s="51">
        <f>N625+AM625</f>
        <v>0</v>
      </c>
      <c r="AO625" s="54">
        <f>AN625/M625*100</f>
        <v>0</v>
      </c>
      <c r="AP625" s="51" t="s">
        <v>593</v>
      </c>
      <c r="AQ625" s="27">
        <f t="shared" si="182"/>
        <v>1</v>
      </c>
      <c r="AR625" s="37">
        <f t="shared" si="175"/>
        <v>1</v>
      </c>
      <c r="AT625" s="23">
        <f t="shared" si="162"/>
        <v>0</v>
      </c>
    </row>
    <row r="626" spans="1:46" s="30" customFormat="1" ht="31.5" customHeight="1">
      <c r="A626" s="71">
        <v>10.2</v>
      </c>
      <c r="B626" s="72" t="s">
        <v>250</v>
      </c>
      <c r="C626" s="71"/>
      <c r="D626" s="71">
        <v>4</v>
      </c>
      <c r="E626" s="71"/>
      <c r="F626" s="71"/>
      <c r="G626" s="71"/>
      <c r="H626" s="71">
        <v>4</v>
      </c>
      <c r="I626" s="71"/>
      <c r="J626" s="71"/>
      <c r="K626" s="71">
        <v>4</v>
      </c>
      <c r="L626" s="71"/>
      <c r="M626" s="71">
        <v>4</v>
      </c>
      <c r="N626" s="71">
        <v>0</v>
      </c>
      <c r="O626" s="54">
        <f t="shared" si="179"/>
        <v>0</v>
      </c>
      <c r="P626" s="71">
        <v>4</v>
      </c>
      <c r="Q626" s="71"/>
      <c r="R626" s="71">
        <v>4</v>
      </c>
      <c r="S626" s="71"/>
      <c r="T626" s="71">
        <v>4</v>
      </c>
      <c r="U626" s="71"/>
      <c r="V626" s="71">
        <v>4</v>
      </c>
      <c r="W626" s="71"/>
      <c r="X626" s="71">
        <f>P626-T626</f>
        <v>0</v>
      </c>
      <c r="Y626" s="76">
        <f>SUM(Z626:AB626)</f>
        <v>0</v>
      </c>
      <c r="Z626" s="76" t="s">
        <v>537</v>
      </c>
      <c r="AA626" s="76" t="s">
        <v>537</v>
      </c>
      <c r="AB626" s="76" t="s">
        <v>537</v>
      </c>
      <c r="AC626" s="76">
        <f>SUM(AD626:AF626)</f>
        <v>0</v>
      </c>
      <c r="AD626" s="76" t="s">
        <v>537</v>
      </c>
      <c r="AE626" s="76" t="s">
        <v>537</v>
      </c>
      <c r="AF626" s="76" t="s">
        <v>537</v>
      </c>
      <c r="AG626" s="76"/>
      <c r="AH626" s="76"/>
      <c r="AI626" s="76"/>
      <c r="AJ626" s="76"/>
      <c r="AK626" s="56">
        <v>0</v>
      </c>
      <c r="AL626" s="51">
        <f>P626-AM626</f>
        <v>4</v>
      </c>
      <c r="AM626" s="56">
        <f>O626+AG626</f>
        <v>0</v>
      </c>
      <c r="AN626" s="51">
        <f>N626+AM626</f>
        <v>0</v>
      </c>
      <c r="AO626" s="54">
        <f>AN626/M626*100</f>
        <v>0</v>
      </c>
      <c r="AP626" s="71"/>
      <c r="AQ626" s="27">
        <f t="shared" si="182"/>
        <v>0</v>
      </c>
      <c r="AR626" s="37">
        <f t="shared" si="175"/>
        <v>0</v>
      </c>
      <c r="AT626" s="23">
        <f t="shared" si="162"/>
        <v>0</v>
      </c>
    </row>
    <row r="627" spans="1:46" s="9" customFormat="1" ht="18.75" customHeight="1" hidden="1">
      <c r="A627" s="51"/>
      <c r="B627" s="52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>
        <v>0</v>
      </c>
      <c r="O627" s="54" t="e">
        <f t="shared" si="179"/>
        <v>#DIV/0!</v>
      </c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1">
        <f>N627+AM627</f>
        <v>0</v>
      </c>
      <c r="AO627" s="54" t="e">
        <f>AN627/M627*100</f>
        <v>#DIV/0!</v>
      </c>
      <c r="AP627" s="51"/>
      <c r="AQ627" s="26">
        <f t="shared" si="182"/>
        <v>0</v>
      </c>
      <c r="AR627" s="37">
        <f t="shared" si="175"/>
        <v>0</v>
      </c>
      <c r="AT627" s="23">
        <f t="shared" si="162"/>
        <v>0</v>
      </c>
    </row>
    <row r="628" spans="1:46" s="9" customFormat="1" ht="18.75" customHeight="1">
      <c r="A628" s="51">
        <v>11</v>
      </c>
      <c r="B628" s="52" t="s">
        <v>601</v>
      </c>
      <c r="C628" s="51"/>
      <c r="D628" s="51">
        <f>D629</f>
        <v>22</v>
      </c>
      <c r="E628" s="51">
        <f aca="true" t="shared" si="187" ref="E628:AO628">E629</f>
        <v>0</v>
      </c>
      <c r="F628" s="51"/>
      <c r="G628" s="51"/>
      <c r="H628" s="51">
        <f>H629</f>
        <v>22</v>
      </c>
      <c r="I628" s="51">
        <f t="shared" si="187"/>
        <v>0</v>
      </c>
      <c r="J628" s="51"/>
      <c r="K628" s="51">
        <f t="shared" si="187"/>
        <v>0</v>
      </c>
      <c r="L628" s="51">
        <f t="shared" si="187"/>
        <v>0</v>
      </c>
      <c r="M628" s="51">
        <f t="shared" si="187"/>
        <v>0</v>
      </c>
      <c r="N628" s="51">
        <f t="shared" si="187"/>
        <v>0</v>
      </c>
      <c r="O628" s="51">
        <f t="shared" si="187"/>
        <v>0</v>
      </c>
      <c r="P628" s="51">
        <f t="shared" si="187"/>
        <v>0</v>
      </c>
      <c r="Q628" s="51">
        <f t="shared" si="187"/>
        <v>0</v>
      </c>
      <c r="R628" s="51">
        <f t="shared" si="187"/>
        <v>0</v>
      </c>
      <c r="S628" s="51">
        <f t="shared" si="187"/>
        <v>0</v>
      </c>
      <c r="T628" s="51">
        <f t="shared" si="187"/>
        <v>0</v>
      </c>
      <c r="U628" s="51">
        <f t="shared" si="187"/>
        <v>0</v>
      </c>
      <c r="V628" s="51">
        <f t="shared" si="187"/>
        <v>0</v>
      </c>
      <c r="W628" s="51">
        <f t="shared" si="187"/>
        <v>0</v>
      </c>
      <c r="X628" s="51">
        <f t="shared" si="187"/>
        <v>0</v>
      </c>
      <c r="Y628" s="51">
        <f t="shared" si="187"/>
        <v>0</v>
      </c>
      <c r="Z628" s="51">
        <f t="shared" si="187"/>
        <v>0</v>
      </c>
      <c r="AA628" s="51">
        <f t="shared" si="187"/>
        <v>0</v>
      </c>
      <c r="AB628" s="51">
        <f t="shared" si="187"/>
        <v>0</v>
      </c>
      <c r="AC628" s="51">
        <f t="shared" si="187"/>
        <v>0</v>
      </c>
      <c r="AD628" s="51">
        <f t="shared" si="187"/>
        <v>0</v>
      </c>
      <c r="AE628" s="51">
        <f t="shared" si="187"/>
        <v>0</v>
      </c>
      <c r="AF628" s="51">
        <f t="shared" si="187"/>
        <v>0</v>
      </c>
      <c r="AG628" s="51">
        <f t="shared" si="187"/>
        <v>0</v>
      </c>
      <c r="AH628" s="51">
        <f t="shared" si="187"/>
        <v>0</v>
      </c>
      <c r="AI628" s="51">
        <f t="shared" si="187"/>
        <v>0</v>
      </c>
      <c r="AJ628" s="51">
        <f t="shared" si="187"/>
        <v>0</v>
      </c>
      <c r="AK628" s="51">
        <f t="shared" si="187"/>
        <v>0</v>
      </c>
      <c r="AL628" s="51">
        <f t="shared" si="187"/>
        <v>0</v>
      </c>
      <c r="AM628" s="51">
        <f t="shared" si="187"/>
        <v>0</v>
      </c>
      <c r="AN628" s="51">
        <f t="shared" si="187"/>
        <v>0</v>
      </c>
      <c r="AO628" s="51">
        <f t="shared" si="187"/>
        <v>0</v>
      </c>
      <c r="AP628" s="51"/>
      <c r="AQ628" s="26"/>
      <c r="AR628" s="37"/>
      <c r="AT628" s="23"/>
    </row>
    <row r="629" spans="1:46" s="40" customFormat="1" ht="43.5" customHeight="1">
      <c r="A629" s="71" t="s">
        <v>602</v>
      </c>
      <c r="B629" s="72" t="s">
        <v>603</v>
      </c>
      <c r="C629" s="71"/>
      <c r="D629" s="71">
        <v>22</v>
      </c>
      <c r="E629" s="71">
        <v>0</v>
      </c>
      <c r="F629" s="71"/>
      <c r="G629" s="71"/>
      <c r="H629" s="71">
        <v>22</v>
      </c>
      <c r="I629" s="71">
        <v>0</v>
      </c>
      <c r="J629" s="71"/>
      <c r="K629" s="71"/>
      <c r="L629" s="71"/>
      <c r="M629" s="71"/>
      <c r="N629" s="71"/>
      <c r="O629" s="84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1"/>
      <c r="AO629" s="84"/>
      <c r="AP629" s="71"/>
      <c r="AQ629" s="27"/>
      <c r="AR629" s="39"/>
      <c r="AT629" s="41"/>
    </row>
    <row r="630" spans="1:46" s="28" customFormat="1" ht="50.25" customHeight="1">
      <c r="A630" s="51">
        <v>11</v>
      </c>
      <c r="B630" s="52" t="s">
        <v>264</v>
      </c>
      <c r="C630" s="51"/>
      <c r="D630" s="51">
        <v>2</v>
      </c>
      <c r="E630" s="51">
        <v>0</v>
      </c>
      <c r="F630" s="51">
        <v>-2</v>
      </c>
      <c r="G630" s="51"/>
      <c r="H630" s="51">
        <v>0</v>
      </c>
      <c r="I630" s="51">
        <v>0</v>
      </c>
      <c r="J630" s="51"/>
      <c r="K630" s="57" t="s">
        <v>537</v>
      </c>
      <c r="L630" s="57" t="s">
        <v>537</v>
      </c>
      <c r="M630" s="51">
        <v>2</v>
      </c>
      <c r="N630" s="51">
        <v>0</v>
      </c>
      <c r="O630" s="54">
        <f t="shared" si="179"/>
        <v>0</v>
      </c>
      <c r="P630" s="51">
        <v>2</v>
      </c>
      <c r="Q630" s="51"/>
      <c r="R630" s="51">
        <v>2</v>
      </c>
      <c r="S630" s="51"/>
      <c r="T630" s="57" t="s">
        <v>537</v>
      </c>
      <c r="U630" s="57" t="s">
        <v>537</v>
      </c>
      <c r="V630" s="51"/>
      <c r="W630" s="51"/>
      <c r="X630" s="51">
        <f>P630-T630</f>
        <v>2</v>
      </c>
      <c r="Y630" s="57" t="s">
        <v>537</v>
      </c>
      <c r="Z630" s="57" t="s">
        <v>537</v>
      </c>
      <c r="AA630" s="57" t="s">
        <v>537</v>
      </c>
      <c r="AB630" s="57" t="s">
        <v>537</v>
      </c>
      <c r="AC630" s="60" t="s">
        <v>537</v>
      </c>
      <c r="AD630" s="60" t="s">
        <v>537</v>
      </c>
      <c r="AE630" s="60" t="s">
        <v>537</v>
      </c>
      <c r="AF630" s="60" t="s">
        <v>537</v>
      </c>
      <c r="AG630" s="60"/>
      <c r="AH630" s="60"/>
      <c r="AI630" s="60"/>
      <c r="AJ630" s="60"/>
      <c r="AK630" s="56">
        <v>0</v>
      </c>
      <c r="AL630" s="56">
        <f>P630-AM630</f>
        <v>2</v>
      </c>
      <c r="AM630" s="56">
        <f>O630+AG630</f>
        <v>0</v>
      </c>
      <c r="AN630" s="51">
        <f aca="true" t="shared" si="188" ref="AN630:AN666">N630+AM630</f>
        <v>0</v>
      </c>
      <c r="AO630" s="54">
        <f aca="true" t="shared" si="189" ref="AO630:AO666">AN630/M630*100</f>
        <v>0</v>
      </c>
      <c r="AP630" s="51" t="s">
        <v>620</v>
      </c>
      <c r="AQ630" s="26">
        <f t="shared" si="182"/>
        <v>2</v>
      </c>
      <c r="AR630" s="37">
        <f t="shared" si="175"/>
        <v>2</v>
      </c>
      <c r="AT630" s="23">
        <f aca="true" t="shared" si="190" ref="AT630:AT670">P630-T630-X630</f>
        <v>0</v>
      </c>
    </row>
    <row r="631" spans="1:46" s="29" customFormat="1" ht="33">
      <c r="A631" s="47" t="s">
        <v>4</v>
      </c>
      <c r="B631" s="48" t="s">
        <v>255</v>
      </c>
      <c r="C631" s="47"/>
      <c r="D631" s="47">
        <f aca="true" t="shared" si="191" ref="D631:I631">D632+D637+D641+D644+D648+D653+D657+D660+D663+D666</f>
        <v>127</v>
      </c>
      <c r="E631" s="47">
        <f t="shared" si="191"/>
        <v>1</v>
      </c>
      <c r="F631" s="47">
        <f t="shared" si="191"/>
        <v>-16</v>
      </c>
      <c r="G631" s="47">
        <f t="shared" si="191"/>
        <v>0</v>
      </c>
      <c r="H631" s="47">
        <f t="shared" si="191"/>
        <v>111</v>
      </c>
      <c r="I631" s="47">
        <f t="shared" si="191"/>
        <v>1</v>
      </c>
      <c r="J631" s="47"/>
      <c r="K631" s="47">
        <f>K632+K637+K641+K644+K648+K653+K657+K660+K663+K666</f>
        <v>92</v>
      </c>
      <c r="L631" s="47">
        <f>L632+L637+L641+L644+L648+L653+L657+L660+L663+L666</f>
        <v>0</v>
      </c>
      <c r="M631" s="47">
        <f>M632+M637+M641+M644+M648+M653+M657+M660+M663+M666</f>
        <v>131</v>
      </c>
      <c r="N631" s="47">
        <v>4</v>
      </c>
      <c r="O631" s="54">
        <f t="shared" si="179"/>
        <v>3.0534351145038165</v>
      </c>
      <c r="P631" s="47">
        <f>P632+P637+P641+P644+P648+P653+P657+P660+P663+P666</f>
        <v>128</v>
      </c>
      <c r="Q631" s="47">
        <f aca="true" t="shared" si="192" ref="Q631:AM631">Q632+Q637+Q641+Q644+Q648+Q653+Q657+Q660+Q663+Q666</f>
        <v>0</v>
      </c>
      <c r="R631" s="47">
        <f t="shared" si="192"/>
        <v>128</v>
      </c>
      <c r="S631" s="47">
        <f t="shared" si="192"/>
        <v>0</v>
      </c>
      <c r="T631" s="47">
        <f t="shared" si="192"/>
        <v>92</v>
      </c>
      <c r="U631" s="47">
        <f t="shared" si="192"/>
        <v>0</v>
      </c>
      <c r="V631" s="47">
        <f t="shared" si="192"/>
        <v>92</v>
      </c>
      <c r="W631" s="47">
        <f t="shared" si="192"/>
        <v>0</v>
      </c>
      <c r="X631" s="47">
        <f t="shared" si="192"/>
        <v>36</v>
      </c>
      <c r="Y631" s="47">
        <f t="shared" si="192"/>
        <v>3</v>
      </c>
      <c r="Z631" s="47">
        <f t="shared" si="192"/>
        <v>0</v>
      </c>
      <c r="AA631" s="47">
        <f t="shared" si="192"/>
        <v>1</v>
      </c>
      <c r="AB631" s="47">
        <f t="shared" si="192"/>
        <v>2</v>
      </c>
      <c r="AC631" s="47">
        <f t="shared" si="192"/>
        <v>0</v>
      </c>
      <c r="AD631" s="47">
        <f t="shared" si="192"/>
        <v>1</v>
      </c>
      <c r="AE631" s="47">
        <f t="shared" si="192"/>
        <v>1</v>
      </c>
      <c r="AF631" s="47">
        <f t="shared" si="192"/>
        <v>0</v>
      </c>
      <c r="AG631" s="47">
        <f t="shared" si="192"/>
        <v>1</v>
      </c>
      <c r="AH631" s="47">
        <f t="shared" si="192"/>
        <v>0</v>
      </c>
      <c r="AI631" s="47">
        <f t="shared" si="192"/>
        <v>0</v>
      </c>
      <c r="AJ631" s="47">
        <f t="shared" si="192"/>
        <v>1</v>
      </c>
      <c r="AK631" s="47">
        <v>1</v>
      </c>
      <c r="AL631" s="47">
        <f t="shared" si="192"/>
        <v>92.29239766081872</v>
      </c>
      <c r="AM631" s="47">
        <f t="shared" si="192"/>
        <v>35.707602339181285</v>
      </c>
      <c r="AN631" s="47">
        <f t="shared" si="188"/>
        <v>39.707602339181285</v>
      </c>
      <c r="AO631" s="49">
        <f t="shared" si="189"/>
        <v>30.31114682380251</v>
      </c>
      <c r="AP631" s="47"/>
      <c r="AQ631" s="25">
        <f t="shared" si="182"/>
        <v>0.29239766081871466</v>
      </c>
      <c r="AR631" s="23">
        <f t="shared" si="175"/>
        <v>0.29239766081872176</v>
      </c>
      <c r="AT631" s="23">
        <f t="shared" si="190"/>
        <v>0</v>
      </c>
    </row>
    <row r="632" spans="1:46" s="28" customFormat="1" ht="18.75">
      <c r="A632" s="51">
        <v>1</v>
      </c>
      <c r="B632" s="52" t="s">
        <v>108</v>
      </c>
      <c r="C632" s="51"/>
      <c r="D632" s="51">
        <v>8</v>
      </c>
      <c r="E632" s="51">
        <v>0</v>
      </c>
      <c r="F632" s="51"/>
      <c r="G632" s="51"/>
      <c r="H632" s="51">
        <v>8</v>
      </c>
      <c r="I632" s="51">
        <v>0</v>
      </c>
      <c r="J632" s="51"/>
      <c r="K632" s="51">
        <v>4</v>
      </c>
      <c r="L632" s="51"/>
      <c r="M632" s="51">
        <v>9</v>
      </c>
      <c r="N632" s="51">
        <v>1</v>
      </c>
      <c r="O632" s="54">
        <f t="shared" si="179"/>
        <v>11.11111111111111</v>
      </c>
      <c r="P632" s="51">
        <v>8</v>
      </c>
      <c r="Q632" s="51"/>
      <c r="R632" s="51">
        <v>8</v>
      </c>
      <c r="S632" s="51"/>
      <c r="T632" s="51">
        <v>4</v>
      </c>
      <c r="U632" s="51"/>
      <c r="V632" s="51">
        <v>4</v>
      </c>
      <c r="W632" s="51"/>
      <c r="X632" s="71">
        <f aca="true" t="shared" si="193" ref="X632:X666">P632-T632</f>
        <v>4</v>
      </c>
      <c r="Y632" s="57">
        <f aca="true" t="shared" si="194" ref="Y632:Y666">SUM(Z632:AB632)</f>
        <v>1</v>
      </c>
      <c r="Z632" s="51">
        <f>Z633+Z638+Z642+Z645+Z649+Z654+Z658+Z661+Z664+Z667</f>
        <v>0</v>
      </c>
      <c r="AA632" s="51">
        <f>AA633+AA638+AA642+AA645+AA649+AA654+AA658+AA661+AA664+AA667</f>
        <v>0</v>
      </c>
      <c r="AB632" s="57">
        <v>1</v>
      </c>
      <c r="AC632" s="51">
        <f>AC633+AC638+AC642+AC645+AC649+AC654+AC658+AC661+AC664+AC667</f>
        <v>0</v>
      </c>
      <c r="AD632" s="51">
        <f>AD633+AD638+AD642+AD645+AD649+AD654+AD658+AD661+AD664+AD667</f>
        <v>0</v>
      </c>
      <c r="AE632" s="51">
        <f>AE633+AE638+AE642+AE645+AE649+AE654+AE658+AE661+AE664+AE667</f>
        <v>0</v>
      </c>
      <c r="AF632" s="51">
        <f>AF633+AF638+AF642+AF645+AF649+AF654+AF658+AF661+AF664+AF667</f>
        <v>0</v>
      </c>
      <c r="AG632" s="51"/>
      <c r="AH632" s="51"/>
      <c r="AI632" s="51"/>
      <c r="AJ632" s="51"/>
      <c r="AK632" s="56">
        <v>0</v>
      </c>
      <c r="AL632" s="51">
        <f aca="true" t="shared" si="195" ref="AL632:AL666">P632-AM632</f>
        <v>-3.1111111111111107</v>
      </c>
      <c r="AM632" s="56">
        <f aca="true" t="shared" si="196" ref="AM632:AM666">O632+AG632</f>
        <v>11.11111111111111</v>
      </c>
      <c r="AN632" s="51">
        <f t="shared" si="188"/>
        <v>12.11111111111111</v>
      </c>
      <c r="AO632" s="54">
        <f t="shared" si="189"/>
        <v>134.5679012345679</v>
      </c>
      <c r="AP632" s="51"/>
      <c r="AQ632" s="26">
        <f t="shared" si="182"/>
        <v>-7.111111111111111</v>
      </c>
      <c r="AR632" s="37">
        <f aca="true" t="shared" si="197" ref="AR632:AR666">AL632-T632</f>
        <v>-7.111111111111111</v>
      </c>
      <c r="AT632" s="23">
        <f t="shared" si="190"/>
        <v>0</v>
      </c>
    </row>
    <row r="633" spans="1:46" s="9" customFormat="1" ht="18.75" customHeight="1" hidden="1">
      <c r="A633" s="51"/>
      <c r="B633" s="52" t="s">
        <v>441</v>
      </c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>
        <v>0</v>
      </c>
      <c r="O633" s="54" t="e">
        <f t="shared" si="179"/>
        <v>#DIV/0!</v>
      </c>
      <c r="P633" s="51"/>
      <c r="Q633" s="51"/>
      <c r="R633" s="51"/>
      <c r="S633" s="51"/>
      <c r="T633" s="51"/>
      <c r="U633" s="51"/>
      <c r="V633" s="51"/>
      <c r="W633" s="51"/>
      <c r="X633" s="71">
        <f t="shared" si="193"/>
        <v>0</v>
      </c>
      <c r="Y633" s="57">
        <f t="shared" si="194"/>
        <v>0</v>
      </c>
      <c r="Z633" s="51"/>
      <c r="AA633" s="51"/>
      <c r="AB633" s="57">
        <f aca="true" t="shared" si="198" ref="AB633:AB666">SUM(AC633:AE633)</f>
        <v>0</v>
      </c>
      <c r="AC633" s="56"/>
      <c r="AD633" s="56"/>
      <c r="AE633" s="56"/>
      <c r="AF633" s="56"/>
      <c r="AG633" s="56"/>
      <c r="AH633" s="56"/>
      <c r="AI633" s="56"/>
      <c r="AJ633" s="56"/>
      <c r="AK633" s="56">
        <v>0</v>
      </c>
      <c r="AL633" s="51" t="e">
        <f t="shared" si="195"/>
        <v>#DIV/0!</v>
      </c>
      <c r="AM633" s="56" t="e">
        <f t="shared" si="196"/>
        <v>#DIV/0!</v>
      </c>
      <c r="AN633" s="51" t="e">
        <f t="shared" si="188"/>
        <v>#DIV/0!</v>
      </c>
      <c r="AO633" s="54" t="e">
        <f t="shared" si="189"/>
        <v>#DIV/0!</v>
      </c>
      <c r="AP633" s="51"/>
      <c r="AQ633" s="26" t="e">
        <f t="shared" si="182"/>
        <v>#DIV/0!</v>
      </c>
      <c r="AR633" s="37" t="e">
        <f t="shared" si="197"/>
        <v>#DIV/0!</v>
      </c>
      <c r="AT633" s="23">
        <f t="shared" si="190"/>
        <v>0</v>
      </c>
    </row>
    <row r="634" spans="1:46" s="9" customFormat="1" ht="18.75" customHeight="1" hidden="1">
      <c r="A634" s="51"/>
      <c r="B634" s="52" t="s">
        <v>442</v>
      </c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>
        <v>0</v>
      </c>
      <c r="O634" s="54" t="e">
        <f t="shared" si="179"/>
        <v>#DIV/0!</v>
      </c>
      <c r="P634" s="51"/>
      <c r="Q634" s="51"/>
      <c r="R634" s="51"/>
      <c r="S634" s="51"/>
      <c r="T634" s="51"/>
      <c r="U634" s="51"/>
      <c r="V634" s="51"/>
      <c r="W634" s="51"/>
      <c r="X634" s="71">
        <f t="shared" si="193"/>
        <v>0</v>
      </c>
      <c r="Y634" s="57">
        <f t="shared" si="194"/>
        <v>0</v>
      </c>
      <c r="Z634" s="51"/>
      <c r="AA634" s="51"/>
      <c r="AB634" s="57">
        <f t="shared" si="198"/>
        <v>0</v>
      </c>
      <c r="AC634" s="56"/>
      <c r="AD634" s="56"/>
      <c r="AE634" s="56"/>
      <c r="AF634" s="56"/>
      <c r="AG634" s="56"/>
      <c r="AH634" s="56"/>
      <c r="AI634" s="56"/>
      <c r="AJ634" s="56"/>
      <c r="AK634" s="56">
        <v>0</v>
      </c>
      <c r="AL634" s="51" t="e">
        <f t="shared" si="195"/>
        <v>#DIV/0!</v>
      </c>
      <c r="AM634" s="56" t="e">
        <f t="shared" si="196"/>
        <v>#DIV/0!</v>
      </c>
      <c r="AN634" s="51" t="e">
        <f t="shared" si="188"/>
        <v>#DIV/0!</v>
      </c>
      <c r="AO634" s="54" t="e">
        <f t="shared" si="189"/>
        <v>#DIV/0!</v>
      </c>
      <c r="AP634" s="51"/>
      <c r="AQ634" s="26" t="e">
        <f t="shared" si="182"/>
        <v>#DIV/0!</v>
      </c>
      <c r="AR634" s="37" t="e">
        <f t="shared" si="197"/>
        <v>#DIV/0!</v>
      </c>
      <c r="AT634" s="23">
        <f t="shared" si="190"/>
        <v>0</v>
      </c>
    </row>
    <row r="635" spans="1:46" s="9" customFormat="1" ht="18.75" customHeight="1" hidden="1">
      <c r="A635" s="51"/>
      <c r="B635" s="52" t="s">
        <v>443</v>
      </c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>
        <v>0</v>
      </c>
      <c r="O635" s="54" t="e">
        <f t="shared" si="179"/>
        <v>#DIV/0!</v>
      </c>
      <c r="P635" s="51"/>
      <c r="Q635" s="51"/>
      <c r="R635" s="51"/>
      <c r="S635" s="51"/>
      <c r="T635" s="51"/>
      <c r="U635" s="51"/>
      <c r="V635" s="51"/>
      <c r="W635" s="51"/>
      <c r="X635" s="71">
        <f t="shared" si="193"/>
        <v>0</v>
      </c>
      <c r="Y635" s="57">
        <f t="shared" si="194"/>
        <v>0</v>
      </c>
      <c r="Z635" s="51"/>
      <c r="AA635" s="51"/>
      <c r="AB635" s="57">
        <f t="shared" si="198"/>
        <v>0</v>
      </c>
      <c r="AC635" s="56"/>
      <c r="AD635" s="56"/>
      <c r="AE635" s="56"/>
      <c r="AF635" s="56"/>
      <c r="AG635" s="56"/>
      <c r="AH635" s="56"/>
      <c r="AI635" s="56"/>
      <c r="AJ635" s="56"/>
      <c r="AK635" s="56">
        <v>0</v>
      </c>
      <c r="AL635" s="51" t="e">
        <f t="shared" si="195"/>
        <v>#DIV/0!</v>
      </c>
      <c r="AM635" s="56" t="e">
        <f t="shared" si="196"/>
        <v>#DIV/0!</v>
      </c>
      <c r="AN635" s="51" t="e">
        <f t="shared" si="188"/>
        <v>#DIV/0!</v>
      </c>
      <c r="AO635" s="54" t="e">
        <f t="shared" si="189"/>
        <v>#DIV/0!</v>
      </c>
      <c r="AP635" s="51"/>
      <c r="AQ635" s="26" t="e">
        <f t="shared" si="182"/>
        <v>#DIV/0!</v>
      </c>
      <c r="AR635" s="37" t="e">
        <f t="shared" si="197"/>
        <v>#DIV/0!</v>
      </c>
      <c r="AT635" s="23">
        <f t="shared" si="190"/>
        <v>0</v>
      </c>
    </row>
    <row r="636" spans="1:46" s="9" customFormat="1" ht="18.75" customHeight="1" hidden="1">
      <c r="A636" s="51"/>
      <c r="B636" s="52" t="s">
        <v>559</v>
      </c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>
        <v>0</v>
      </c>
      <c r="O636" s="54" t="e">
        <f t="shared" si="179"/>
        <v>#DIV/0!</v>
      </c>
      <c r="P636" s="51"/>
      <c r="Q636" s="51"/>
      <c r="R636" s="51"/>
      <c r="S636" s="51"/>
      <c r="T636" s="51"/>
      <c r="U636" s="51"/>
      <c r="V636" s="51"/>
      <c r="W636" s="51"/>
      <c r="X636" s="71">
        <f t="shared" si="193"/>
        <v>0</v>
      </c>
      <c r="Y636" s="57">
        <f t="shared" si="194"/>
        <v>0</v>
      </c>
      <c r="Z636" s="51"/>
      <c r="AA636" s="51"/>
      <c r="AB636" s="57">
        <f t="shared" si="198"/>
        <v>0</v>
      </c>
      <c r="AC636" s="56"/>
      <c r="AD636" s="56"/>
      <c r="AE636" s="56"/>
      <c r="AF636" s="56"/>
      <c r="AG636" s="56"/>
      <c r="AH636" s="56"/>
      <c r="AI636" s="56"/>
      <c r="AJ636" s="56"/>
      <c r="AK636" s="56">
        <v>0</v>
      </c>
      <c r="AL636" s="51" t="e">
        <f t="shared" si="195"/>
        <v>#DIV/0!</v>
      </c>
      <c r="AM636" s="56" t="e">
        <f t="shared" si="196"/>
        <v>#DIV/0!</v>
      </c>
      <c r="AN636" s="51" t="e">
        <f t="shared" si="188"/>
        <v>#DIV/0!</v>
      </c>
      <c r="AO636" s="54" t="e">
        <f t="shared" si="189"/>
        <v>#DIV/0!</v>
      </c>
      <c r="AP636" s="51"/>
      <c r="AQ636" s="26" t="e">
        <f t="shared" si="182"/>
        <v>#DIV/0!</v>
      </c>
      <c r="AR636" s="37" t="e">
        <f t="shared" si="197"/>
        <v>#DIV/0!</v>
      </c>
      <c r="AT636" s="23">
        <f t="shared" si="190"/>
        <v>0</v>
      </c>
    </row>
    <row r="637" spans="1:46" s="28" customFormat="1" ht="18.75">
      <c r="A637" s="51">
        <v>2</v>
      </c>
      <c r="B637" s="52" t="s">
        <v>109</v>
      </c>
      <c r="C637" s="51"/>
      <c r="D637" s="51">
        <v>9</v>
      </c>
      <c r="E637" s="51">
        <v>0</v>
      </c>
      <c r="F637" s="51"/>
      <c r="G637" s="51"/>
      <c r="H637" s="51">
        <v>9</v>
      </c>
      <c r="I637" s="51">
        <v>0</v>
      </c>
      <c r="J637" s="51"/>
      <c r="K637" s="51">
        <v>9</v>
      </c>
      <c r="L637" s="51"/>
      <c r="M637" s="51">
        <v>10</v>
      </c>
      <c r="N637" s="51">
        <v>1</v>
      </c>
      <c r="O637" s="54">
        <f t="shared" si="179"/>
        <v>10</v>
      </c>
      <c r="P637" s="51">
        <v>9</v>
      </c>
      <c r="Q637" s="51"/>
      <c r="R637" s="51">
        <v>9</v>
      </c>
      <c r="S637" s="51"/>
      <c r="T637" s="51">
        <v>9</v>
      </c>
      <c r="U637" s="51"/>
      <c r="V637" s="51">
        <v>9</v>
      </c>
      <c r="W637" s="51"/>
      <c r="X637" s="71">
        <f t="shared" si="193"/>
        <v>0</v>
      </c>
      <c r="Y637" s="57">
        <f t="shared" si="194"/>
        <v>1</v>
      </c>
      <c r="Z637" s="57">
        <v>0</v>
      </c>
      <c r="AA637" s="57">
        <v>1</v>
      </c>
      <c r="AB637" s="57">
        <v>0</v>
      </c>
      <c r="AC637" s="56"/>
      <c r="AD637" s="56">
        <v>1</v>
      </c>
      <c r="AE637" s="60" t="s">
        <v>537</v>
      </c>
      <c r="AF637" s="60" t="s">
        <v>537</v>
      </c>
      <c r="AG637" s="60"/>
      <c r="AH637" s="60"/>
      <c r="AI637" s="60"/>
      <c r="AJ637" s="60"/>
      <c r="AK637" s="56">
        <v>0</v>
      </c>
      <c r="AL637" s="51">
        <f t="shared" si="195"/>
        <v>-1</v>
      </c>
      <c r="AM637" s="56">
        <f t="shared" si="196"/>
        <v>10</v>
      </c>
      <c r="AN637" s="51">
        <f t="shared" si="188"/>
        <v>11</v>
      </c>
      <c r="AO637" s="54">
        <f t="shared" si="189"/>
        <v>110.00000000000001</v>
      </c>
      <c r="AP637" s="51"/>
      <c r="AQ637" s="26">
        <f t="shared" si="182"/>
        <v>-10</v>
      </c>
      <c r="AR637" s="37">
        <f t="shared" si="197"/>
        <v>-10</v>
      </c>
      <c r="AT637" s="23">
        <f t="shared" si="190"/>
        <v>0</v>
      </c>
    </row>
    <row r="638" spans="1:46" s="9" customFormat="1" ht="18.75" customHeight="1" hidden="1">
      <c r="A638" s="51"/>
      <c r="B638" s="52" t="s">
        <v>479</v>
      </c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>
        <v>0</v>
      </c>
      <c r="O638" s="54" t="e">
        <f t="shared" si="179"/>
        <v>#DIV/0!</v>
      </c>
      <c r="P638" s="51"/>
      <c r="Q638" s="51"/>
      <c r="R638" s="51"/>
      <c r="S638" s="51"/>
      <c r="T638" s="51"/>
      <c r="U638" s="51"/>
      <c r="V638" s="51"/>
      <c r="W638" s="51"/>
      <c r="X638" s="71">
        <f t="shared" si="193"/>
        <v>0</v>
      </c>
      <c r="Y638" s="57">
        <f t="shared" si="194"/>
        <v>0</v>
      </c>
      <c r="Z638" s="51"/>
      <c r="AA638" s="51"/>
      <c r="AB638" s="57">
        <f t="shared" si="198"/>
        <v>0</v>
      </c>
      <c r="AC638" s="56"/>
      <c r="AD638" s="56"/>
      <c r="AE638" s="56"/>
      <c r="AF638" s="56"/>
      <c r="AG638" s="56"/>
      <c r="AH638" s="56"/>
      <c r="AI638" s="56"/>
      <c r="AJ638" s="56"/>
      <c r="AK638" s="56">
        <v>0</v>
      </c>
      <c r="AL638" s="51" t="e">
        <f t="shared" si="195"/>
        <v>#DIV/0!</v>
      </c>
      <c r="AM638" s="56" t="e">
        <f t="shared" si="196"/>
        <v>#DIV/0!</v>
      </c>
      <c r="AN638" s="51" t="e">
        <f t="shared" si="188"/>
        <v>#DIV/0!</v>
      </c>
      <c r="AO638" s="54" t="e">
        <f t="shared" si="189"/>
        <v>#DIV/0!</v>
      </c>
      <c r="AP638" s="51"/>
      <c r="AQ638" s="26" t="e">
        <f t="shared" si="182"/>
        <v>#DIV/0!</v>
      </c>
      <c r="AR638" s="37" t="e">
        <f t="shared" si="197"/>
        <v>#DIV/0!</v>
      </c>
      <c r="AT638" s="23">
        <f t="shared" si="190"/>
        <v>0</v>
      </c>
    </row>
    <row r="639" spans="1:46" s="9" customFormat="1" ht="18.75" customHeight="1" hidden="1">
      <c r="A639" s="51"/>
      <c r="B639" s="52" t="s">
        <v>480</v>
      </c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>
        <v>0</v>
      </c>
      <c r="O639" s="54" t="e">
        <f t="shared" si="179"/>
        <v>#DIV/0!</v>
      </c>
      <c r="P639" s="51"/>
      <c r="Q639" s="51"/>
      <c r="R639" s="51"/>
      <c r="S639" s="51"/>
      <c r="T639" s="51"/>
      <c r="U639" s="51"/>
      <c r="V639" s="51"/>
      <c r="W639" s="51"/>
      <c r="X639" s="71">
        <f t="shared" si="193"/>
        <v>0</v>
      </c>
      <c r="Y639" s="57">
        <f t="shared" si="194"/>
        <v>0</v>
      </c>
      <c r="Z639" s="51"/>
      <c r="AA639" s="51"/>
      <c r="AB639" s="57">
        <f t="shared" si="198"/>
        <v>0</v>
      </c>
      <c r="AC639" s="56"/>
      <c r="AD639" s="56"/>
      <c r="AE639" s="56"/>
      <c r="AF639" s="56"/>
      <c r="AG639" s="56"/>
      <c r="AH639" s="56"/>
      <c r="AI639" s="56"/>
      <c r="AJ639" s="56"/>
      <c r="AK639" s="56">
        <v>0</v>
      </c>
      <c r="AL639" s="51" t="e">
        <f t="shared" si="195"/>
        <v>#DIV/0!</v>
      </c>
      <c r="AM639" s="56" t="e">
        <f t="shared" si="196"/>
        <v>#DIV/0!</v>
      </c>
      <c r="AN639" s="51" t="e">
        <f t="shared" si="188"/>
        <v>#DIV/0!</v>
      </c>
      <c r="AO639" s="54" t="e">
        <f t="shared" si="189"/>
        <v>#DIV/0!</v>
      </c>
      <c r="AP639" s="51"/>
      <c r="AQ639" s="26" t="e">
        <f t="shared" si="182"/>
        <v>#DIV/0!</v>
      </c>
      <c r="AR639" s="37" t="e">
        <f t="shared" si="197"/>
        <v>#DIV/0!</v>
      </c>
      <c r="AT639" s="23">
        <f t="shared" si="190"/>
        <v>0</v>
      </c>
    </row>
    <row r="640" spans="1:46" s="9" customFormat="1" ht="18.75" customHeight="1" hidden="1">
      <c r="A640" s="51"/>
      <c r="B640" s="52" t="s">
        <v>481</v>
      </c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>
        <v>0</v>
      </c>
      <c r="O640" s="54" t="e">
        <f t="shared" si="179"/>
        <v>#DIV/0!</v>
      </c>
      <c r="P640" s="51"/>
      <c r="Q640" s="51"/>
      <c r="R640" s="51"/>
      <c r="S640" s="51"/>
      <c r="T640" s="51"/>
      <c r="U640" s="51"/>
      <c r="V640" s="51"/>
      <c r="W640" s="51"/>
      <c r="X640" s="71">
        <f t="shared" si="193"/>
        <v>0</v>
      </c>
      <c r="Y640" s="57">
        <f t="shared" si="194"/>
        <v>0</v>
      </c>
      <c r="Z640" s="51"/>
      <c r="AA640" s="51"/>
      <c r="AB640" s="57">
        <f t="shared" si="198"/>
        <v>0</v>
      </c>
      <c r="AC640" s="56"/>
      <c r="AD640" s="56"/>
      <c r="AE640" s="56"/>
      <c r="AF640" s="56"/>
      <c r="AG640" s="56"/>
      <c r="AH640" s="56"/>
      <c r="AI640" s="56"/>
      <c r="AJ640" s="56"/>
      <c r="AK640" s="56">
        <v>0</v>
      </c>
      <c r="AL640" s="51" t="e">
        <f t="shared" si="195"/>
        <v>#DIV/0!</v>
      </c>
      <c r="AM640" s="56" t="e">
        <f t="shared" si="196"/>
        <v>#DIV/0!</v>
      </c>
      <c r="AN640" s="51" t="e">
        <f t="shared" si="188"/>
        <v>#DIV/0!</v>
      </c>
      <c r="AO640" s="54" t="e">
        <f t="shared" si="189"/>
        <v>#DIV/0!</v>
      </c>
      <c r="AP640" s="51"/>
      <c r="AQ640" s="26" t="e">
        <f t="shared" si="182"/>
        <v>#DIV/0!</v>
      </c>
      <c r="AR640" s="37" t="e">
        <f t="shared" si="197"/>
        <v>#DIV/0!</v>
      </c>
      <c r="AT640" s="23">
        <f t="shared" si="190"/>
        <v>0</v>
      </c>
    </row>
    <row r="641" spans="1:46" s="28" customFormat="1" ht="18.75">
      <c r="A641" s="51">
        <v>3</v>
      </c>
      <c r="B641" s="52" t="s">
        <v>263</v>
      </c>
      <c r="C641" s="51"/>
      <c r="D641" s="51">
        <v>15</v>
      </c>
      <c r="E641" s="51">
        <v>0</v>
      </c>
      <c r="F641" s="51"/>
      <c r="G641" s="51"/>
      <c r="H641" s="51">
        <v>15</v>
      </c>
      <c r="I641" s="51">
        <v>0</v>
      </c>
      <c r="J641" s="51"/>
      <c r="K641" s="51">
        <v>6</v>
      </c>
      <c r="L641" s="51"/>
      <c r="M641" s="51">
        <v>15</v>
      </c>
      <c r="N641" s="51">
        <v>0</v>
      </c>
      <c r="O641" s="54">
        <f t="shared" si="179"/>
        <v>0</v>
      </c>
      <c r="P641" s="51">
        <v>15</v>
      </c>
      <c r="Q641" s="51"/>
      <c r="R641" s="51">
        <v>15</v>
      </c>
      <c r="S641" s="51"/>
      <c r="T641" s="51">
        <v>6</v>
      </c>
      <c r="U641" s="51"/>
      <c r="V641" s="51">
        <v>6</v>
      </c>
      <c r="W641" s="51"/>
      <c r="X641" s="71">
        <f t="shared" si="193"/>
        <v>9</v>
      </c>
      <c r="Y641" s="57">
        <f t="shared" si="194"/>
        <v>0</v>
      </c>
      <c r="Z641" s="51"/>
      <c r="AA641" s="51"/>
      <c r="AB641" s="57">
        <f t="shared" si="198"/>
        <v>0</v>
      </c>
      <c r="AC641" s="56"/>
      <c r="AD641" s="56"/>
      <c r="AE641" s="56"/>
      <c r="AF641" s="56"/>
      <c r="AG641" s="56"/>
      <c r="AH641" s="56"/>
      <c r="AI641" s="56"/>
      <c r="AJ641" s="56"/>
      <c r="AK641" s="56">
        <v>0</v>
      </c>
      <c r="AL641" s="51">
        <f t="shared" si="195"/>
        <v>15</v>
      </c>
      <c r="AM641" s="56">
        <f t="shared" si="196"/>
        <v>0</v>
      </c>
      <c r="AN641" s="51">
        <f t="shared" si="188"/>
        <v>0</v>
      </c>
      <c r="AO641" s="54">
        <f t="shared" si="189"/>
        <v>0</v>
      </c>
      <c r="AP641" s="51"/>
      <c r="AQ641" s="26">
        <f t="shared" si="182"/>
        <v>9</v>
      </c>
      <c r="AR641" s="37">
        <f t="shared" si="197"/>
        <v>9</v>
      </c>
      <c r="AT641" s="23">
        <f t="shared" si="190"/>
        <v>0</v>
      </c>
    </row>
    <row r="642" spans="1:46" s="9" customFormat="1" ht="18.75" customHeight="1" hidden="1">
      <c r="A642" s="51"/>
      <c r="B642" s="52" t="s">
        <v>479</v>
      </c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>
        <v>0</v>
      </c>
      <c r="O642" s="54" t="e">
        <f t="shared" si="179"/>
        <v>#DIV/0!</v>
      </c>
      <c r="P642" s="51"/>
      <c r="Q642" s="51"/>
      <c r="R642" s="51"/>
      <c r="S642" s="51"/>
      <c r="T642" s="51"/>
      <c r="U642" s="51"/>
      <c r="V642" s="51"/>
      <c r="W642" s="51"/>
      <c r="X642" s="71">
        <f t="shared" si="193"/>
        <v>0</v>
      </c>
      <c r="Y642" s="57">
        <f t="shared" si="194"/>
        <v>0</v>
      </c>
      <c r="Z642" s="51"/>
      <c r="AA642" s="51"/>
      <c r="AB642" s="57">
        <f t="shared" si="198"/>
        <v>0</v>
      </c>
      <c r="AC642" s="56"/>
      <c r="AD642" s="56"/>
      <c r="AE642" s="56"/>
      <c r="AF642" s="56"/>
      <c r="AG642" s="56"/>
      <c r="AH642" s="56"/>
      <c r="AI642" s="56"/>
      <c r="AJ642" s="56"/>
      <c r="AK642" s="56">
        <v>0</v>
      </c>
      <c r="AL642" s="51" t="e">
        <f t="shared" si="195"/>
        <v>#DIV/0!</v>
      </c>
      <c r="AM642" s="56" t="e">
        <f t="shared" si="196"/>
        <v>#DIV/0!</v>
      </c>
      <c r="AN642" s="51" t="e">
        <f t="shared" si="188"/>
        <v>#DIV/0!</v>
      </c>
      <c r="AO642" s="54" t="e">
        <f t="shared" si="189"/>
        <v>#DIV/0!</v>
      </c>
      <c r="AP642" s="51"/>
      <c r="AQ642" s="26" t="e">
        <f t="shared" si="182"/>
        <v>#DIV/0!</v>
      </c>
      <c r="AR642" s="37" t="e">
        <f t="shared" si="197"/>
        <v>#DIV/0!</v>
      </c>
      <c r="AT642" s="23">
        <f t="shared" si="190"/>
        <v>0</v>
      </c>
    </row>
    <row r="643" spans="1:46" ht="18.75" customHeight="1" hidden="1">
      <c r="A643" s="51"/>
      <c r="B643" s="52" t="s">
        <v>489</v>
      </c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>
        <v>0</v>
      </c>
      <c r="O643" s="54" t="e">
        <f t="shared" si="179"/>
        <v>#DIV/0!</v>
      </c>
      <c r="P643" s="51"/>
      <c r="Q643" s="51"/>
      <c r="R643" s="51"/>
      <c r="S643" s="51"/>
      <c r="T643" s="51"/>
      <c r="U643" s="51"/>
      <c r="V643" s="51"/>
      <c r="W643" s="51"/>
      <c r="X643" s="71">
        <f t="shared" si="193"/>
        <v>0</v>
      </c>
      <c r="Y643" s="57">
        <f t="shared" si="194"/>
        <v>0</v>
      </c>
      <c r="Z643" s="51"/>
      <c r="AA643" s="51"/>
      <c r="AB643" s="57">
        <f t="shared" si="198"/>
        <v>0</v>
      </c>
      <c r="AC643" s="56"/>
      <c r="AD643" s="56"/>
      <c r="AE643" s="56"/>
      <c r="AF643" s="56"/>
      <c r="AG643" s="56"/>
      <c r="AH643" s="56"/>
      <c r="AI643" s="56"/>
      <c r="AJ643" s="56"/>
      <c r="AK643" s="56">
        <v>0</v>
      </c>
      <c r="AL643" s="51" t="e">
        <f t="shared" si="195"/>
        <v>#DIV/0!</v>
      </c>
      <c r="AM643" s="56" t="e">
        <f t="shared" si="196"/>
        <v>#DIV/0!</v>
      </c>
      <c r="AN643" s="51" t="e">
        <f t="shared" si="188"/>
        <v>#DIV/0!</v>
      </c>
      <c r="AO643" s="54" t="e">
        <f t="shared" si="189"/>
        <v>#DIV/0!</v>
      </c>
      <c r="AP643" s="51"/>
      <c r="AQ643" s="26" t="e">
        <f t="shared" si="182"/>
        <v>#DIV/0!</v>
      </c>
      <c r="AR643" s="37" t="e">
        <f t="shared" si="197"/>
        <v>#DIV/0!</v>
      </c>
      <c r="AT643" s="23">
        <f t="shared" si="190"/>
        <v>0</v>
      </c>
    </row>
    <row r="644" spans="1:46" s="28" customFormat="1" ht="84.75" customHeight="1">
      <c r="A644" s="51">
        <v>4</v>
      </c>
      <c r="B644" s="52" t="s">
        <v>110</v>
      </c>
      <c r="C644" s="51"/>
      <c r="D644" s="51">
        <v>38</v>
      </c>
      <c r="E644" s="53">
        <v>1</v>
      </c>
      <c r="F644" s="53">
        <v>-15</v>
      </c>
      <c r="G644" s="53"/>
      <c r="H644" s="51">
        <f>38-15</f>
        <v>23</v>
      </c>
      <c r="I644" s="53">
        <v>1</v>
      </c>
      <c r="J644" s="53"/>
      <c r="K644" s="51">
        <f>6+16</f>
        <v>22</v>
      </c>
      <c r="L644" s="51"/>
      <c r="M644" s="51">
        <v>38</v>
      </c>
      <c r="N644" s="51">
        <v>0</v>
      </c>
      <c r="O644" s="54">
        <f t="shared" si="179"/>
        <v>0</v>
      </c>
      <c r="P644" s="51">
        <v>38</v>
      </c>
      <c r="Q644" s="51"/>
      <c r="R644" s="51">
        <v>38</v>
      </c>
      <c r="S644" s="51"/>
      <c r="T644" s="51">
        <f>6+16</f>
        <v>22</v>
      </c>
      <c r="U644" s="51"/>
      <c r="V644" s="51">
        <f>6+16</f>
        <v>22</v>
      </c>
      <c r="W644" s="51"/>
      <c r="X644" s="71">
        <f t="shared" si="193"/>
        <v>16</v>
      </c>
      <c r="Y644" s="57">
        <f t="shared" si="194"/>
        <v>0</v>
      </c>
      <c r="Z644" s="51"/>
      <c r="AA644" s="51"/>
      <c r="AB644" s="57">
        <f t="shared" si="198"/>
        <v>0</v>
      </c>
      <c r="AC644" s="56">
        <v>0</v>
      </c>
      <c r="AD644" s="56">
        <v>0</v>
      </c>
      <c r="AE644" s="56"/>
      <c r="AF644" s="56"/>
      <c r="AG644" s="56"/>
      <c r="AH644" s="56"/>
      <c r="AI644" s="56"/>
      <c r="AJ644" s="56"/>
      <c r="AK644" s="56">
        <v>0</v>
      </c>
      <c r="AL644" s="51">
        <f t="shared" si="195"/>
        <v>38</v>
      </c>
      <c r="AM644" s="56">
        <f t="shared" si="196"/>
        <v>0</v>
      </c>
      <c r="AN644" s="51">
        <f t="shared" si="188"/>
        <v>0</v>
      </c>
      <c r="AO644" s="54">
        <f t="shared" si="189"/>
        <v>0</v>
      </c>
      <c r="AP644" s="51" t="s">
        <v>623</v>
      </c>
      <c r="AQ644" s="26">
        <f t="shared" si="182"/>
        <v>16</v>
      </c>
      <c r="AR644" s="37">
        <f t="shared" si="197"/>
        <v>16</v>
      </c>
      <c r="AT644" s="23">
        <f t="shared" si="190"/>
        <v>0</v>
      </c>
    </row>
    <row r="645" spans="1:46" s="9" customFormat="1" ht="18.75" customHeight="1" hidden="1">
      <c r="A645" s="57"/>
      <c r="B645" s="61" t="s">
        <v>39</v>
      </c>
      <c r="C645" s="57"/>
      <c r="D645" s="57"/>
      <c r="E645" s="51"/>
      <c r="F645" s="51"/>
      <c r="G645" s="51"/>
      <c r="H645" s="57"/>
      <c r="I645" s="51"/>
      <c r="J645" s="51"/>
      <c r="K645" s="57"/>
      <c r="L645" s="51"/>
      <c r="M645" s="57"/>
      <c r="N645" s="57">
        <v>0</v>
      </c>
      <c r="O645" s="54" t="e">
        <f t="shared" si="179"/>
        <v>#DIV/0!</v>
      </c>
      <c r="P645" s="57"/>
      <c r="Q645" s="51"/>
      <c r="R645" s="57"/>
      <c r="S645" s="57"/>
      <c r="T645" s="57"/>
      <c r="U645" s="51"/>
      <c r="V645" s="57"/>
      <c r="W645" s="57"/>
      <c r="X645" s="71">
        <f t="shared" si="193"/>
        <v>0</v>
      </c>
      <c r="Y645" s="57">
        <f t="shared" si="194"/>
        <v>0</v>
      </c>
      <c r="Z645" s="57"/>
      <c r="AA645" s="51"/>
      <c r="AB645" s="57">
        <f t="shared" si="198"/>
        <v>0</v>
      </c>
      <c r="AC645" s="56"/>
      <c r="AD645" s="56"/>
      <c r="AE645" s="56"/>
      <c r="AF645" s="56"/>
      <c r="AG645" s="56"/>
      <c r="AH645" s="56"/>
      <c r="AI645" s="56"/>
      <c r="AJ645" s="56"/>
      <c r="AK645" s="56">
        <v>0</v>
      </c>
      <c r="AL645" s="51" t="e">
        <f t="shared" si="195"/>
        <v>#DIV/0!</v>
      </c>
      <c r="AM645" s="56" t="e">
        <f t="shared" si="196"/>
        <v>#DIV/0!</v>
      </c>
      <c r="AN645" s="51" t="e">
        <f t="shared" si="188"/>
        <v>#DIV/0!</v>
      </c>
      <c r="AO645" s="54" t="e">
        <f t="shared" si="189"/>
        <v>#DIV/0!</v>
      </c>
      <c r="AP645" s="51"/>
      <c r="AQ645" s="26" t="e">
        <f t="shared" si="182"/>
        <v>#DIV/0!</v>
      </c>
      <c r="AR645" s="37" t="e">
        <f t="shared" si="197"/>
        <v>#DIV/0!</v>
      </c>
      <c r="AT645" s="23">
        <f t="shared" si="190"/>
        <v>0</v>
      </c>
    </row>
    <row r="646" spans="1:46" s="9" customFormat="1" ht="18.75" customHeight="1" hidden="1">
      <c r="A646" s="57"/>
      <c r="B646" s="52" t="s">
        <v>265</v>
      </c>
      <c r="C646" s="51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>
        <v>0</v>
      </c>
      <c r="O646" s="54" t="e">
        <f t="shared" si="179"/>
        <v>#DIV/0!</v>
      </c>
      <c r="P646" s="57"/>
      <c r="Q646" s="57"/>
      <c r="R646" s="57"/>
      <c r="S646" s="57"/>
      <c r="T646" s="57"/>
      <c r="U646" s="57"/>
      <c r="V646" s="57"/>
      <c r="W646" s="57"/>
      <c r="X646" s="71">
        <f t="shared" si="193"/>
        <v>0</v>
      </c>
      <c r="Y646" s="57">
        <f t="shared" si="194"/>
        <v>0</v>
      </c>
      <c r="Z646" s="57"/>
      <c r="AA646" s="57"/>
      <c r="AB646" s="57">
        <f t="shared" si="198"/>
        <v>0</v>
      </c>
      <c r="AC646" s="56"/>
      <c r="AD646" s="56"/>
      <c r="AE646" s="56"/>
      <c r="AF646" s="56"/>
      <c r="AG646" s="56"/>
      <c r="AH646" s="56"/>
      <c r="AI646" s="56"/>
      <c r="AJ646" s="56"/>
      <c r="AK646" s="56">
        <v>0</v>
      </c>
      <c r="AL646" s="51" t="e">
        <f t="shared" si="195"/>
        <v>#DIV/0!</v>
      </c>
      <c r="AM646" s="56" t="e">
        <f t="shared" si="196"/>
        <v>#DIV/0!</v>
      </c>
      <c r="AN646" s="51" t="e">
        <f t="shared" si="188"/>
        <v>#DIV/0!</v>
      </c>
      <c r="AO646" s="54" t="e">
        <f t="shared" si="189"/>
        <v>#DIV/0!</v>
      </c>
      <c r="AP646" s="51"/>
      <c r="AQ646" s="26" t="e">
        <f t="shared" si="182"/>
        <v>#DIV/0!</v>
      </c>
      <c r="AR646" s="37" t="e">
        <f t="shared" si="197"/>
        <v>#DIV/0!</v>
      </c>
      <c r="AT646" s="23">
        <f t="shared" si="190"/>
        <v>0</v>
      </c>
    </row>
    <row r="647" spans="1:46" s="9" customFormat="1" ht="18.75" customHeight="1" hidden="1">
      <c r="A647" s="57"/>
      <c r="B647" s="61" t="s">
        <v>40</v>
      </c>
      <c r="C647" s="57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>
        <v>0</v>
      </c>
      <c r="O647" s="54" t="e">
        <f t="shared" si="179"/>
        <v>#DIV/0!</v>
      </c>
      <c r="P647" s="51"/>
      <c r="Q647" s="51"/>
      <c r="R647" s="51"/>
      <c r="S647" s="51"/>
      <c r="T647" s="51"/>
      <c r="U647" s="51"/>
      <c r="V647" s="51"/>
      <c r="W647" s="51"/>
      <c r="X647" s="71">
        <f t="shared" si="193"/>
        <v>0</v>
      </c>
      <c r="Y647" s="57">
        <f t="shared" si="194"/>
        <v>0</v>
      </c>
      <c r="Z647" s="51"/>
      <c r="AA647" s="51"/>
      <c r="AB647" s="57">
        <f t="shared" si="198"/>
        <v>0</v>
      </c>
      <c r="AC647" s="56"/>
      <c r="AD647" s="56"/>
      <c r="AE647" s="56"/>
      <c r="AF647" s="56"/>
      <c r="AG647" s="56"/>
      <c r="AH647" s="56"/>
      <c r="AI647" s="56"/>
      <c r="AJ647" s="56"/>
      <c r="AK647" s="56">
        <v>0</v>
      </c>
      <c r="AL647" s="51" t="e">
        <f t="shared" si="195"/>
        <v>#DIV/0!</v>
      </c>
      <c r="AM647" s="56" t="e">
        <f t="shared" si="196"/>
        <v>#DIV/0!</v>
      </c>
      <c r="AN647" s="51" t="e">
        <f t="shared" si="188"/>
        <v>#DIV/0!</v>
      </c>
      <c r="AO647" s="54" t="e">
        <f t="shared" si="189"/>
        <v>#DIV/0!</v>
      </c>
      <c r="AP647" s="51"/>
      <c r="AQ647" s="26" t="e">
        <f aca="true" t="shared" si="199" ref="AQ647:AQ663">X647-AM647</f>
        <v>#DIV/0!</v>
      </c>
      <c r="AR647" s="37" t="e">
        <f t="shared" si="197"/>
        <v>#DIV/0!</v>
      </c>
      <c r="AT647" s="23">
        <f t="shared" si="190"/>
        <v>0</v>
      </c>
    </row>
    <row r="648" spans="1:46" s="28" customFormat="1" ht="18.75">
      <c r="A648" s="51">
        <v>5</v>
      </c>
      <c r="B648" s="52" t="s">
        <v>111</v>
      </c>
      <c r="C648" s="51"/>
      <c r="D648" s="51">
        <v>7</v>
      </c>
      <c r="E648" s="51">
        <v>0</v>
      </c>
      <c r="F648" s="51"/>
      <c r="G648" s="51"/>
      <c r="H648" s="51">
        <v>7</v>
      </c>
      <c r="I648" s="51">
        <v>0</v>
      </c>
      <c r="J648" s="51"/>
      <c r="K648" s="51">
        <v>7</v>
      </c>
      <c r="L648" s="51"/>
      <c r="M648" s="51">
        <v>7</v>
      </c>
      <c r="N648" s="51">
        <v>0</v>
      </c>
      <c r="O648" s="54">
        <f t="shared" si="179"/>
        <v>0</v>
      </c>
      <c r="P648" s="51">
        <v>7</v>
      </c>
      <c r="Q648" s="51"/>
      <c r="R648" s="51">
        <v>7</v>
      </c>
      <c r="S648" s="51"/>
      <c r="T648" s="51">
        <v>7</v>
      </c>
      <c r="U648" s="51"/>
      <c r="V648" s="51">
        <v>7</v>
      </c>
      <c r="W648" s="51"/>
      <c r="X648" s="71">
        <f t="shared" si="193"/>
        <v>0</v>
      </c>
      <c r="Y648" s="57">
        <f t="shared" si="194"/>
        <v>0</v>
      </c>
      <c r="Z648" s="51">
        <v>0</v>
      </c>
      <c r="AA648" s="51">
        <v>0</v>
      </c>
      <c r="AB648" s="57">
        <f t="shared" si="198"/>
        <v>0</v>
      </c>
      <c r="AC648" s="60" t="s">
        <v>537</v>
      </c>
      <c r="AD648" s="60" t="s">
        <v>537</v>
      </c>
      <c r="AE648" s="60" t="s">
        <v>537</v>
      </c>
      <c r="AF648" s="60" t="s">
        <v>537</v>
      </c>
      <c r="AG648" s="60"/>
      <c r="AH648" s="60"/>
      <c r="AI648" s="60"/>
      <c r="AJ648" s="60"/>
      <c r="AK648" s="56">
        <v>0</v>
      </c>
      <c r="AL648" s="51">
        <f t="shared" si="195"/>
        <v>7</v>
      </c>
      <c r="AM648" s="56">
        <f t="shared" si="196"/>
        <v>0</v>
      </c>
      <c r="AN648" s="51">
        <f t="shared" si="188"/>
        <v>0</v>
      </c>
      <c r="AO648" s="54">
        <f t="shared" si="189"/>
        <v>0</v>
      </c>
      <c r="AP648" s="51"/>
      <c r="AQ648" s="26">
        <f t="shared" si="199"/>
        <v>0</v>
      </c>
      <c r="AR648" s="37">
        <f t="shared" si="197"/>
        <v>0</v>
      </c>
      <c r="AT648" s="23">
        <f t="shared" si="190"/>
        <v>0</v>
      </c>
    </row>
    <row r="649" spans="1:46" s="9" customFormat="1" ht="18.75" customHeight="1" hidden="1">
      <c r="A649" s="51"/>
      <c r="B649" s="52" t="s">
        <v>295</v>
      </c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>
        <v>0</v>
      </c>
      <c r="O649" s="54" t="e">
        <f t="shared" si="179"/>
        <v>#DIV/0!</v>
      </c>
      <c r="P649" s="51"/>
      <c r="Q649" s="51"/>
      <c r="R649" s="51"/>
      <c r="S649" s="51"/>
      <c r="T649" s="51"/>
      <c r="U649" s="51"/>
      <c r="V649" s="51"/>
      <c r="W649" s="51"/>
      <c r="X649" s="71">
        <f t="shared" si="193"/>
        <v>0</v>
      </c>
      <c r="Y649" s="57">
        <f t="shared" si="194"/>
        <v>0</v>
      </c>
      <c r="Z649" s="51"/>
      <c r="AA649" s="51"/>
      <c r="AB649" s="57">
        <f t="shared" si="198"/>
        <v>0</v>
      </c>
      <c r="AC649" s="56"/>
      <c r="AD649" s="56"/>
      <c r="AE649" s="56"/>
      <c r="AF649" s="56"/>
      <c r="AG649" s="56"/>
      <c r="AH649" s="56"/>
      <c r="AI649" s="56"/>
      <c r="AJ649" s="56"/>
      <c r="AK649" s="56">
        <v>0</v>
      </c>
      <c r="AL649" s="51" t="e">
        <f t="shared" si="195"/>
        <v>#DIV/0!</v>
      </c>
      <c r="AM649" s="56" t="e">
        <f t="shared" si="196"/>
        <v>#DIV/0!</v>
      </c>
      <c r="AN649" s="51" t="e">
        <f t="shared" si="188"/>
        <v>#DIV/0!</v>
      </c>
      <c r="AO649" s="54" t="e">
        <f t="shared" si="189"/>
        <v>#DIV/0!</v>
      </c>
      <c r="AP649" s="51"/>
      <c r="AQ649" s="26" t="e">
        <f t="shared" si="199"/>
        <v>#DIV/0!</v>
      </c>
      <c r="AR649" s="37" t="e">
        <f t="shared" si="197"/>
        <v>#DIV/0!</v>
      </c>
      <c r="AT649" s="23">
        <f t="shared" si="190"/>
        <v>0</v>
      </c>
    </row>
    <row r="650" spans="1:46" s="9" customFormat="1" ht="18.75" customHeight="1" hidden="1">
      <c r="A650" s="51"/>
      <c r="B650" s="52" t="s">
        <v>296</v>
      </c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>
        <v>0</v>
      </c>
      <c r="O650" s="54" t="e">
        <f t="shared" si="179"/>
        <v>#DIV/0!</v>
      </c>
      <c r="P650" s="51"/>
      <c r="Q650" s="51"/>
      <c r="R650" s="51"/>
      <c r="S650" s="51"/>
      <c r="T650" s="51"/>
      <c r="U650" s="51"/>
      <c r="V650" s="51"/>
      <c r="W650" s="51"/>
      <c r="X650" s="71">
        <f t="shared" si="193"/>
        <v>0</v>
      </c>
      <c r="Y650" s="57">
        <f t="shared" si="194"/>
        <v>0</v>
      </c>
      <c r="Z650" s="51"/>
      <c r="AA650" s="51"/>
      <c r="AB650" s="57">
        <f t="shared" si="198"/>
        <v>0</v>
      </c>
      <c r="AC650" s="56"/>
      <c r="AD650" s="56"/>
      <c r="AE650" s="56"/>
      <c r="AF650" s="56"/>
      <c r="AG650" s="56"/>
      <c r="AH650" s="56"/>
      <c r="AI650" s="56"/>
      <c r="AJ650" s="56"/>
      <c r="AK650" s="56">
        <v>0</v>
      </c>
      <c r="AL650" s="51" t="e">
        <f t="shared" si="195"/>
        <v>#DIV/0!</v>
      </c>
      <c r="AM650" s="56" t="e">
        <f t="shared" si="196"/>
        <v>#DIV/0!</v>
      </c>
      <c r="AN650" s="51" t="e">
        <f t="shared" si="188"/>
        <v>#DIV/0!</v>
      </c>
      <c r="AO650" s="54" t="e">
        <f t="shared" si="189"/>
        <v>#DIV/0!</v>
      </c>
      <c r="AP650" s="51"/>
      <c r="AQ650" s="26" t="e">
        <f t="shared" si="199"/>
        <v>#DIV/0!</v>
      </c>
      <c r="AR650" s="37" t="e">
        <f t="shared" si="197"/>
        <v>#DIV/0!</v>
      </c>
      <c r="AT650" s="23">
        <f t="shared" si="190"/>
        <v>0</v>
      </c>
    </row>
    <row r="651" spans="1:46" s="9" customFormat="1" ht="18.75" customHeight="1" hidden="1">
      <c r="A651" s="51"/>
      <c r="B651" s="52" t="s">
        <v>297</v>
      </c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>
        <v>0</v>
      </c>
      <c r="O651" s="54" t="e">
        <f t="shared" si="179"/>
        <v>#DIV/0!</v>
      </c>
      <c r="P651" s="51"/>
      <c r="Q651" s="51"/>
      <c r="R651" s="51"/>
      <c r="S651" s="51"/>
      <c r="T651" s="51"/>
      <c r="U651" s="51"/>
      <c r="V651" s="51"/>
      <c r="W651" s="51"/>
      <c r="X651" s="71">
        <f t="shared" si="193"/>
        <v>0</v>
      </c>
      <c r="Y651" s="57">
        <f t="shared" si="194"/>
        <v>0</v>
      </c>
      <c r="Z651" s="51"/>
      <c r="AA651" s="51"/>
      <c r="AB651" s="57">
        <f t="shared" si="198"/>
        <v>0</v>
      </c>
      <c r="AC651" s="56"/>
      <c r="AD651" s="56"/>
      <c r="AE651" s="56"/>
      <c r="AF651" s="56"/>
      <c r="AG651" s="56"/>
      <c r="AH651" s="56"/>
      <c r="AI651" s="56"/>
      <c r="AJ651" s="56"/>
      <c r="AK651" s="56">
        <v>0</v>
      </c>
      <c r="AL651" s="51" t="e">
        <f t="shared" si="195"/>
        <v>#DIV/0!</v>
      </c>
      <c r="AM651" s="56" t="e">
        <f t="shared" si="196"/>
        <v>#DIV/0!</v>
      </c>
      <c r="AN651" s="51" t="e">
        <f t="shared" si="188"/>
        <v>#DIV/0!</v>
      </c>
      <c r="AO651" s="54" t="e">
        <f t="shared" si="189"/>
        <v>#DIV/0!</v>
      </c>
      <c r="AP651" s="51"/>
      <c r="AQ651" s="26" t="e">
        <f t="shared" si="199"/>
        <v>#DIV/0!</v>
      </c>
      <c r="AR651" s="37" t="e">
        <f t="shared" si="197"/>
        <v>#DIV/0!</v>
      </c>
      <c r="AT651" s="23">
        <f t="shared" si="190"/>
        <v>0</v>
      </c>
    </row>
    <row r="652" spans="1:46" s="9" customFormat="1" ht="31.5" customHeight="1" hidden="1">
      <c r="A652" s="51"/>
      <c r="B652" s="52" t="s">
        <v>560</v>
      </c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>
        <v>0</v>
      </c>
      <c r="O652" s="54" t="e">
        <f t="shared" si="179"/>
        <v>#DIV/0!</v>
      </c>
      <c r="P652" s="51"/>
      <c r="Q652" s="51"/>
      <c r="R652" s="51"/>
      <c r="S652" s="51"/>
      <c r="T652" s="51"/>
      <c r="U652" s="51"/>
      <c r="V652" s="51"/>
      <c r="W652" s="51"/>
      <c r="X652" s="71">
        <f t="shared" si="193"/>
        <v>0</v>
      </c>
      <c r="Y652" s="57">
        <f t="shared" si="194"/>
        <v>0</v>
      </c>
      <c r="Z652" s="51"/>
      <c r="AA652" s="51"/>
      <c r="AB652" s="57">
        <f t="shared" si="198"/>
        <v>0</v>
      </c>
      <c r="AC652" s="56"/>
      <c r="AD652" s="56"/>
      <c r="AE652" s="56"/>
      <c r="AF652" s="56"/>
      <c r="AG652" s="56"/>
      <c r="AH652" s="56"/>
      <c r="AI652" s="56"/>
      <c r="AJ652" s="56"/>
      <c r="AK652" s="56">
        <v>0</v>
      </c>
      <c r="AL652" s="51" t="e">
        <f t="shared" si="195"/>
        <v>#DIV/0!</v>
      </c>
      <c r="AM652" s="56" t="e">
        <f t="shared" si="196"/>
        <v>#DIV/0!</v>
      </c>
      <c r="AN652" s="51" t="e">
        <f t="shared" si="188"/>
        <v>#DIV/0!</v>
      </c>
      <c r="AO652" s="54" t="e">
        <f t="shared" si="189"/>
        <v>#DIV/0!</v>
      </c>
      <c r="AP652" s="51"/>
      <c r="AQ652" s="26" t="e">
        <f t="shared" si="199"/>
        <v>#DIV/0!</v>
      </c>
      <c r="AR652" s="37" t="e">
        <f t="shared" si="197"/>
        <v>#DIV/0!</v>
      </c>
      <c r="AT652" s="23">
        <f t="shared" si="190"/>
        <v>0</v>
      </c>
    </row>
    <row r="653" spans="1:46" s="28" customFormat="1" ht="18.75">
      <c r="A653" s="51">
        <v>6</v>
      </c>
      <c r="B653" s="52" t="s">
        <v>112</v>
      </c>
      <c r="C653" s="51"/>
      <c r="D653" s="51">
        <v>8</v>
      </c>
      <c r="E653" s="51"/>
      <c r="F653" s="51"/>
      <c r="G653" s="51"/>
      <c r="H653" s="51">
        <v>8</v>
      </c>
      <c r="I653" s="51"/>
      <c r="J653" s="51"/>
      <c r="K653" s="51">
        <v>7</v>
      </c>
      <c r="L653" s="51"/>
      <c r="M653" s="51">
        <v>8</v>
      </c>
      <c r="N653" s="51">
        <v>0</v>
      </c>
      <c r="O653" s="54">
        <f t="shared" si="179"/>
        <v>0</v>
      </c>
      <c r="P653" s="51">
        <v>8</v>
      </c>
      <c r="Q653" s="51"/>
      <c r="R653" s="51">
        <v>8</v>
      </c>
      <c r="S653" s="51"/>
      <c r="T653" s="51">
        <v>7</v>
      </c>
      <c r="U653" s="51"/>
      <c r="V653" s="51">
        <v>7</v>
      </c>
      <c r="W653" s="51"/>
      <c r="X653" s="71">
        <f t="shared" si="193"/>
        <v>1</v>
      </c>
      <c r="Y653" s="57">
        <f t="shared" si="194"/>
        <v>0</v>
      </c>
      <c r="Z653" s="51"/>
      <c r="AA653" s="51"/>
      <c r="AB653" s="57">
        <f t="shared" si="198"/>
        <v>0</v>
      </c>
      <c r="AC653" s="56"/>
      <c r="AD653" s="56"/>
      <c r="AE653" s="56"/>
      <c r="AF653" s="56"/>
      <c r="AG653" s="56"/>
      <c r="AH653" s="56"/>
      <c r="AI653" s="56"/>
      <c r="AJ653" s="56"/>
      <c r="AK653" s="56">
        <v>0</v>
      </c>
      <c r="AL653" s="51">
        <f t="shared" si="195"/>
        <v>8</v>
      </c>
      <c r="AM653" s="56">
        <f t="shared" si="196"/>
        <v>0</v>
      </c>
      <c r="AN653" s="51">
        <f t="shared" si="188"/>
        <v>0</v>
      </c>
      <c r="AO653" s="54">
        <f t="shared" si="189"/>
        <v>0</v>
      </c>
      <c r="AP653" s="51"/>
      <c r="AQ653" s="26">
        <f t="shared" si="199"/>
        <v>1</v>
      </c>
      <c r="AR653" s="37">
        <f t="shared" si="197"/>
        <v>1</v>
      </c>
      <c r="AT653" s="23">
        <f t="shared" si="190"/>
        <v>0</v>
      </c>
    </row>
    <row r="654" spans="1:46" s="9" customFormat="1" ht="18.75" customHeight="1" hidden="1">
      <c r="A654" s="51"/>
      <c r="B654" s="52" t="s">
        <v>529</v>
      </c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>
        <v>0</v>
      </c>
      <c r="O654" s="54" t="e">
        <f t="shared" si="179"/>
        <v>#DIV/0!</v>
      </c>
      <c r="P654" s="51"/>
      <c r="Q654" s="51"/>
      <c r="R654" s="51"/>
      <c r="S654" s="51"/>
      <c r="T654" s="51"/>
      <c r="U654" s="51"/>
      <c r="V654" s="51"/>
      <c r="W654" s="51"/>
      <c r="X654" s="71">
        <f t="shared" si="193"/>
        <v>0</v>
      </c>
      <c r="Y654" s="57">
        <f t="shared" si="194"/>
        <v>0</v>
      </c>
      <c r="Z654" s="51"/>
      <c r="AA654" s="51"/>
      <c r="AB654" s="57">
        <f t="shared" si="198"/>
        <v>0</v>
      </c>
      <c r="AC654" s="56"/>
      <c r="AD654" s="56"/>
      <c r="AE654" s="56"/>
      <c r="AF654" s="56"/>
      <c r="AG654" s="56"/>
      <c r="AH654" s="56"/>
      <c r="AI654" s="56"/>
      <c r="AJ654" s="56"/>
      <c r="AK654" s="56">
        <v>0</v>
      </c>
      <c r="AL654" s="51" t="e">
        <f t="shared" si="195"/>
        <v>#DIV/0!</v>
      </c>
      <c r="AM654" s="56" t="e">
        <f t="shared" si="196"/>
        <v>#DIV/0!</v>
      </c>
      <c r="AN654" s="51" t="e">
        <f t="shared" si="188"/>
        <v>#DIV/0!</v>
      </c>
      <c r="AO654" s="54" t="e">
        <f t="shared" si="189"/>
        <v>#DIV/0!</v>
      </c>
      <c r="AP654" s="51"/>
      <c r="AQ654" s="26" t="e">
        <f t="shared" si="199"/>
        <v>#DIV/0!</v>
      </c>
      <c r="AR654" s="37" t="e">
        <f t="shared" si="197"/>
        <v>#DIV/0!</v>
      </c>
      <c r="AT654" s="23">
        <f t="shared" si="190"/>
        <v>0</v>
      </c>
    </row>
    <row r="655" spans="1:46" s="9" customFormat="1" ht="18.75" customHeight="1" hidden="1">
      <c r="A655" s="51"/>
      <c r="B655" s="52" t="s">
        <v>530</v>
      </c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>
        <v>0</v>
      </c>
      <c r="O655" s="54" t="e">
        <f t="shared" si="179"/>
        <v>#DIV/0!</v>
      </c>
      <c r="P655" s="51"/>
      <c r="Q655" s="51"/>
      <c r="R655" s="51"/>
      <c r="S655" s="51"/>
      <c r="T655" s="51"/>
      <c r="U655" s="51"/>
      <c r="V655" s="51"/>
      <c r="W655" s="51"/>
      <c r="X655" s="71">
        <f t="shared" si="193"/>
        <v>0</v>
      </c>
      <c r="Y655" s="57">
        <f t="shared" si="194"/>
        <v>0</v>
      </c>
      <c r="Z655" s="51"/>
      <c r="AA655" s="51"/>
      <c r="AB655" s="57">
        <f t="shared" si="198"/>
        <v>0</v>
      </c>
      <c r="AC655" s="56"/>
      <c r="AD655" s="56"/>
      <c r="AE655" s="56"/>
      <c r="AF655" s="56"/>
      <c r="AG655" s="56"/>
      <c r="AH655" s="56"/>
      <c r="AI655" s="56"/>
      <c r="AJ655" s="56"/>
      <c r="AK655" s="56">
        <v>0</v>
      </c>
      <c r="AL655" s="51" t="e">
        <f t="shared" si="195"/>
        <v>#DIV/0!</v>
      </c>
      <c r="AM655" s="56" t="e">
        <f t="shared" si="196"/>
        <v>#DIV/0!</v>
      </c>
      <c r="AN655" s="51" t="e">
        <f t="shared" si="188"/>
        <v>#DIV/0!</v>
      </c>
      <c r="AO655" s="54" t="e">
        <f t="shared" si="189"/>
        <v>#DIV/0!</v>
      </c>
      <c r="AP655" s="51"/>
      <c r="AQ655" s="26" t="e">
        <f t="shared" si="199"/>
        <v>#DIV/0!</v>
      </c>
      <c r="AR655" s="37" t="e">
        <f t="shared" si="197"/>
        <v>#DIV/0!</v>
      </c>
      <c r="AT655" s="23">
        <f t="shared" si="190"/>
        <v>0</v>
      </c>
    </row>
    <row r="656" spans="1:46" s="9" customFormat="1" ht="18.75" customHeight="1" hidden="1">
      <c r="A656" s="51"/>
      <c r="B656" s="52" t="s">
        <v>531</v>
      </c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>
        <v>0</v>
      </c>
      <c r="O656" s="54" t="e">
        <f t="shared" si="179"/>
        <v>#DIV/0!</v>
      </c>
      <c r="P656" s="51"/>
      <c r="Q656" s="51"/>
      <c r="R656" s="51"/>
      <c r="S656" s="51"/>
      <c r="T656" s="51"/>
      <c r="U656" s="51"/>
      <c r="V656" s="51"/>
      <c r="W656" s="51"/>
      <c r="X656" s="71">
        <f t="shared" si="193"/>
        <v>0</v>
      </c>
      <c r="Y656" s="57">
        <f t="shared" si="194"/>
        <v>0</v>
      </c>
      <c r="Z656" s="51"/>
      <c r="AA656" s="51"/>
      <c r="AB656" s="57">
        <f t="shared" si="198"/>
        <v>0</v>
      </c>
      <c r="AC656" s="56"/>
      <c r="AD656" s="56"/>
      <c r="AE656" s="56"/>
      <c r="AF656" s="56"/>
      <c r="AG656" s="56"/>
      <c r="AH656" s="56"/>
      <c r="AI656" s="56"/>
      <c r="AJ656" s="56"/>
      <c r="AK656" s="56">
        <v>0</v>
      </c>
      <c r="AL656" s="51" t="e">
        <f t="shared" si="195"/>
        <v>#DIV/0!</v>
      </c>
      <c r="AM656" s="56" t="e">
        <f t="shared" si="196"/>
        <v>#DIV/0!</v>
      </c>
      <c r="AN656" s="51" t="e">
        <f t="shared" si="188"/>
        <v>#DIV/0!</v>
      </c>
      <c r="AO656" s="54" t="e">
        <f t="shared" si="189"/>
        <v>#DIV/0!</v>
      </c>
      <c r="AP656" s="51"/>
      <c r="AQ656" s="26" t="e">
        <f t="shared" si="199"/>
        <v>#DIV/0!</v>
      </c>
      <c r="AR656" s="37" t="e">
        <f t="shared" si="197"/>
        <v>#DIV/0!</v>
      </c>
      <c r="AT656" s="23">
        <f t="shared" si="190"/>
        <v>0</v>
      </c>
    </row>
    <row r="657" spans="1:46" s="28" customFormat="1" ht="18.75">
      <c r="A657" s="51">
        <v>7</v>
      </c>
      <c r="B657" s="52" t="s">
        <v>113</v>
      </c>
      <c r="C657" s="51"/>
      <c r="D657" s="51">
        <v>6</v>
      </c>
      <c r="E657" s="51"/>
      <c r="F657" s="51"/>
      <c r="G657" s="51"/>
      <c r="H657" s="51">
        <v>6</v>
      </c>
      <c r="I657" s="51"/>
      <c r="J657" s="51"/>
      <c r="K657" s="51">
        <v>5</v>
      </c>
      <c r="L657" s="51"/>
      <c r="M657" s="51">
        <v>6</v>
      </c>
      <c r="N657" s="51">
        <v>0</v>
      </c>
      <c r="O657" s="54">
        <f t="shared" si="179"/>
        <v>0</v>
      </c>
      <c r="P657" s="51">
        <v>6</v>
      </c>
      <c r="Q657" s="51"/>
      <c r="R657" s="51">
        <v>6</v>
      </c>
      <c r="S657" s="51"/>
      <c r="T657" s="51">
        <v>5</v>
      </c>
      <c r="U657" s="51"/>
      <c r="V657" s="51">
        <v>5</v>
      </c>
      <c r="W657" s="51"/>
      <c r="X657" s="71">
        <f t="shared" si="193"/>
        <v>1</v>
      </c>
      <c r="Y657" s="57">
        <f t="shared" si="194"/>
        <v>0</v>
      </c>
      <c r="Z657" s="51"/>
      <c r="AA657" s="51"/>
      <c r="AB657" s="57">
        <f t="shared" si="198"/>
        <v>0</v>
      </c>
      <c r="AC657" s="56"/>
      <c r="AD657" s="56"/>
      <c r="AE657" s="56"/>
      <c r="AF657" s="56"/>
      <c r="AG657" s="56"/>
      <c r="AH657" s="56"/>
      <c r="AI657" s="56"/>
      <c r="AJ657" s="56"/>
      <c r="AK657" s="56">
        <v>0</v>
      </c>
      <c r="AL657" s="51">
        <f t="shared" si="195"/>
        <v>6</v>
      </c>
      <c r="AM657" s="56">
        <f t="shared" si="196"/>
        <v>0</v>
      </c>
      <c r="AN657" s="51">
        <f t="shared" si="188"/>
        <v>0</v>
      </c>
      <c r="AO657" s="54">
        <f t="shared" si="189"/>
        <v>0</v>
      </c>
      <c r="AP657" s="51"/>
      <c r="AQ657" s="26">
        <f t="shared" si="199"/>
        <v>1</v>
      </c>
      <c r="AR657" s="37">
        <f t="shared" si="197"/>
        <v>1</v>
      </c>
      <c r="AT657" s="23">
        <f t="shared" si="190"/>
        <v>0</v>
      </c>
    </row>
    <row r="658" spans="1:46" s="9" customFormat="1" ht="18.75" customHeight="1" hidden="1">
      <c r="A658" s="51"/>
      <c r="B658" s="52" t="s">
        <v>34</v>
      </c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>
        <v>0</v>
      </c>
      <c r="O658" s="54" t="e">
        <f t="shared" si="179"/>
        <v>#DIV/0!</v>
      </c>
      <c r="P658" s="51"/>
      <c r="Q658" s="51"/>
      <c r="R658" s="51"/>
      <c r="S658" s="51"/>
      <c r="T658" s="51"/>
      <c r="U658" s="51"/>
      <c r="V658" s="51"/>
      <c r="W658" s="51"/>
      <c r="X658" s="71">
        <f t="shared" si="193"/>
        <v>0</v>
      </c>
      <c r="Y658" s="57">
        <f t="shared" si="194"/>
        <v>0</v>
      </c>
      <c r="Z658" s="51"/>
      <c r="AA658" s="51"/>
      <c r="AB658" s="57">
        <f t="shared" si="198"/>
        <v>0</v>
      </c>
      <c r="AC658" s="56"/>
      <c r="AD658" s="56"/>
      <c r="AE658" s="56"/>
      <c r="AF658" s="56"/>
      <c r="AG658" s="56"/>
      <c r="AH658" s="56"/>
      <c r="AI658" s="56"/>
      <c r="AJ658" s="56"/>
      <c r="AK658" s="56">
        <v>0</v>
      </c>
      <c r="AL658" s="51" t="e">
        <f t="shared" si="195"/>
        <v>#DIV/0!</v>
      </c>
      <c r="AM658" s="56" t="e">
        <f t="shared" si="196"/>
        <v>#DIV/0!</v>
      </c>
      <c r="AN658" s="51" t="e">
        <f t="shared" si="188"/>
        <v>#DIV/0!</v>
      </c>
      <c r="AO658" s="54" t="e">
        <f t="shared" si="189"/>
        <v>#DIV/0!</v>
      </c>
      <c r="AP658" s="51"/>
      <c r="AQ658" s="26" t="e">
        <f t="shared" si="199"/>
        <v>#DIV/0!</v>
      </c>
      <c r="AR658" s="37" t="e">
        <f t="shared" si="197"/>
        <v>#DIV/0!</v>
      </c>
      <c r="AT658" s="23">
        <f t="shared" si="190"/>
        <v>0</v>
      </c>
    </row>
    <row r="659" spans="1:46" s="9" customFormat="1" ht="18.75" customHeight="1" hidden="1">
      <c r="A659" s="51"/>
      <c r="B659" s="52" t="s">
        <v>37</v>
      </c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>
        <v>0</v>
      </c>
      <c r="O659" s="54" t="e">
        <f t="shared" si="179"/>
        <v>#DIV/0!</v>
      </c>
      <c r="P659" s="51"/>
      <c r="Q659" s="51"/>
      <c r="R659" s="51"/>
      <c r="S659" s="51"/>
      <c r="T659" s="51"/>
      <c r="U659" s="51"/>
      <c r="V659" s="51"/>
      <c r="W659" s="51"/>
      <c r="X659" s="71">
        <f t="shared" si="193"/>
        <v>0</v>
      </c>
      <c r="Y659" s="57">
        <f t="shared" si="194"/>
        <v>0</v>
      </c>
      <c r="Z659" s="51"/>
      <c r="AA659" s="51"/>
      <c r="AB659" s="57">
        <f t="shared" si="198"/>
        <v>0</v>
      </c>
      <c r="AC659" s="56"/>
      <c r="AD659" s="56"/>
      <c r="AE659" s="56"/>
      <c r="AF659" s="56"/>
      <c r="AG659" s="56"/>
      <c r="AH659" s="56"/>
      <c r="AI659" s="56"/>
      <c r="AJ659" s="56"/>
      <c r="AK659" s="56">
        <v>0</v>
      </c>
      <c r="AL659" s="51" t="e">
        <f t="shared" si="195"/>
        <v>#DIV/0!</v>
      </c>
      <c r="AM659" s="56" t="e">
        <f t="shared" si="196"/>
        <v>#DIV/0!</v>
      </c>
      <c r="AN659" s="51" t="e">
        <f t="shared" si="188"/>
        <v>#DIV/0!</v>
      </c>
      <c r="AO659" s="54" t="e">
        <f t="shared" si="189"/>
        <v>#DIV/0!</v>
      </c>
      <c r="AP659" s="51"/>
      <c r="AQ659" s="26" t="e">
        <f t="shared" si="199"/>
        <v>#DIV/0!</v>
      </c>
      <c r="AR659" s="37" t="e">
        <f t="shared" si="197"/>
        <v>#DIV/0!</v>
      </c>
      <c r="AT659" s="23">
        <f t="shared" si="190"/>
        <v>0</v>
      </c>
    </row>
    <row r="660" spans="1:46" s="28" customFormat="1" ht="18.75">
      <c r="A660" s="51">
        <v>8</v>
      </c>
      <c r="B660" s="52" t="s">
        <v>114</v>
      </c>
      <c r="C660" s="51"/>
      <c r="D660" s="51">
        <v>7</v>
      </c>
      <c r="E660" s="51"/>
      <c r="F660" s="51">
        <v>-1</v>
      </c>
      <c r="G660" s="51"/>
      <c r="H660" s="51">
        <v>6</v>
      </c>
      <c r="I660" s="51"/>
      <c r="J660" s="51"/>
      <c r="K660" s="51">
        <v>6</v>
      </c>
      <c r="L660" s="51"/>
      <c r="M660" s="51">
        <v>7</v>
      </c>
      <c r="N660" s="51">
        <v>0</v>
      </c>
      <c r="O660" s="54">
        <f t="shared" si="179"/>
        <v>0</v>
      </c>
      <c r="P660" s="51">
        <v>7</v>
      </c>
      <c r="Q660" s="51"/>
      <c r="R660" s="51">
        <v>7</v>
      </c>
      <c r="S660" s="51"/>
      <c r="T660" s="51">
        <v>6</v>
      </c>
      <c r="U660" s="51"/>
      <c r="V660" s="51">
        <v>6</v>
      </c>
      <c r="W660" s="51"/>
      <c r="X660" s="71">
        <f t="shared" si="193"/>
        <v>1</v>
      </c>
      <c r="Y660" s="57">
        <f t="shared" si="194"/>
        <v>0</v>
      </c>
      <c r="Z660" s="57" t="s">
        <v>537</v>
      </c>
      <c r="AA660" s="57" t="s">
        <v>537</v>
      </c>
      <c r="AB660" s="57">
        <f t="shared" si="198"/>
        <v>0</v>
      </c>
      <c r="AC660" s="57" t="s">
        <v>537</v>
      </c>
      <c r="AD660" s="57" t="s">
        <v>537</v>
      </c>
      <c r="AE660" s="57" t="s">
        <v>537</v>
      </c>
      <c r="AF660" s="57" t="s">
        <v>537</v>
      </c>
      <c r="AG660" s="57"/>
      <c r="AH660" s="57"/>
      <c r="AI660" s="57"/>
      <c r="AJ660" s="57"/>
      <c r="AK660" s="56">
        <v>0</v>
      </c>
      <c r="AL660" s="51">
        <f t="shared" si="195"/>
        <v>7</v>
      </c>
      <c r="AM660" s="56">
        <f t="shared" si="196"/>
        <v>0</v>
      </c>
      <c r="AN660" s="51">
        <f t="shared" si="188"/>
        <v>0</v>
      </c>
      <c r="AO660" s="54">
        <f t="shared" si="189"/>
        <v>0</v>
      </c>
      <c r="AP660" s="51"/>
      <c r="AQ660" s="26">
        <f t="shared" si="199"/>
        <v>1</v>
      </c>
      <c r="AR660" s="37">
        <f t="shared" si="197"/>
        <v>1</v>
      </c>
      <c r="AT660" s="23">
        <f t="shared" si="190"/>
        <v>0</v>
      </c>
    </row>
    <row r="661" spans="1:46" s="9" customFormat="1" ht="18.75" customHeight="1" hidden="1">
      <c r="A661" s="51"/>
      <c r="B661" s="52" t="s">
        <v>393</v>
      </c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>
        <v>0</v>
      </c>
      <c r="O661" s="54" t="e">
        <f t="shared" si="179"/>
        <v>#DIV/0!</v>
      </c>
      <c r="P661" s="51"/>
      <c r="Q661" s="51"/>
      <c r="R661" s="51"/>
      <c r="S661" s="51"/>
      <c r="T661" s="51"/>
      <c r="U661" s="51"/>
      <c r="V661" s="51"/>
      <c r="W661" s="51"/>
      <c r="X661" s="71">
        <f t="shared" si="193"/>
        <v>0</v>
      </c>
      <c r="Y661" s="57">
        <f t="shared" si="194"/>
        <v>0</v>
      </c>
      <c r="Z661" s="51"/>
      <c r="AA661" s="51"/>
      <c r="AB661" s="57">
        <f t="shared" si="198"/>
        <v>0</v>
      </c>
      <c r="AC661" s="56"/>
      <c r="AD661" s="56"/>
      <c r="AE661" s="56"/>
      <c r="AF661" s="56"/>
      <c r="AG661" s="56"/>
      <c r="AH661" s="56"/>
      <c r="AI661" s="56"/>
      <c r="AJ661" s="56"/>
      <c r="AK661" s="56">
        <v>0</v>
      </c>
      <c r="AL661" s="51" t="e">
        <f t="shared" si="195"/>
        <v>#DIV/0!</v>
      </c>
      <c r="AM661" s="56" t="e">
        <f t="shared" si="196"/>
        <v>#DIV/0!</v>
      </c>
      <c r="AN661" s="51" t="e">
        <f t="shared" si="188"/>
        <v>#DIV/0!</v>
      </c>
      <c r="AO661" s="54" t="e">
        <f t="shared" si="189"/>
        <v>#DIV/0!</v>
      </c>
      <c r="AP661" s="51"/>
      <c r="AQ661" s="26" t="e">
        <f t="shared" si="199"/>
        <v>#DIV/0!</v>
      </c>
      <c r="AR661" s="37" t="e">
        <f t="shared" si="197"/>
        <v>#DIV/0!</v>
      </c>
      <c r="AT661" s="23">
        <f t="shared" si="190"/>
        <v>0</v>
      </c>
    </row>
    <row r="662" spans="1:46" s="9" customFormat="1" ht="18.75" customHeight="1" hidden="1">
      <c r="A662" s="51"/>
      <c r="B662" s="52" t="s">
        <v>394</v>
      </c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>
        <v>0</v>
      </c>
      <c r="O662" s="54" t="e">
        <f t="shared" si="179"/>
        <v>#DIV/0!</v>
      </c>
      <c r="P662" s="51"/>
      <c r="Q662" s="51"/>
      <c r="R662" s="51"/>
      <c r="S662" s="51"/>
      <c r="T662" s="51"/>
      <c r="U662" s="51"/>
      <c r="V662" s="51"/>
      <c r="W662" s="51"/>
      <c r="X662" s="71">
        <f t="shared" si="193"/>
        <v>0</v>
      </c>
      <c r="Y662" s="57">
        <f t="shared" si="194"/>
        <v>0</v>
      </c>
      <c r="Z662" s="51"/>
      <c r="AA662" s="51"/>
      <c r="AB662" s="57">
        <f t="shared" si="198"/>
        <v>0</v>
      </c>
      <c r="AC662" s="56"/>
      <c r="AD662" s="56"/>
      <c r="AE662" s="56"/>
      <c r="AF662" s="56"/>
      <c r="AG662" s="56"/>
      <c r="AH662" s="56"/>
      <c r="AI662" s="56"/>
      <c r="AJ662" s="56"/>
      <c r="AK662" s="56">
        <v>0</v>
      </c>
      <c r="AL662" s="51" t="e">
        <f t="shared" si="195"/>
        <v>#DIV/0!</v>
      </c>
      <c r="AM662" s="56" t="e">
        <f t="shared" si="196"/>
        <v>#DIV/0!</v>
      </c>
      <c r="AN662" s="51" t="e">
        <f t="shared" si="188"/>
        <v>#DIV/0!</v>
      </c>
      <c r="AO662" s="54" t="e">
        <f t="shared" si="189"/>
        <v>#DIV/0!</v>
      </c>
      <c r="AP662" s="51"/>
      <c r="AQ662" s="26" t="e">
        <f t="shared" si="199"/>
        <v>#DIV/0!</v>
      </c>
      <c r="AR662" s="37" t="e">
        <f t="shared" si="197"/>
        <v>#DIV/0!</v>
      </c>
      <c r="AT662" s="23">
        <f t="shared" si="190"/>
        <v>0</v>
      </c>
    </row>
    <row r="663" spans="1:46" s="32" customFormat="1" ht="21.75" customHeight="1">
      <c r="A663" s="51">
        <v>9</v>
      </c>
      <c r="B663" s="52" t="s">
        <v>115</v>
      </c>
      <c r="C663" s="51"/>
      <c r="D663" s="51">
        <v>11</v>
      </c>
      <c r="E663" s="51"/>
      <c r="F663" s="51"/>
      <c r="G663" s="51"/>
      <c r="H663" s="51">
        <v>11</v>
      </c>
      <c r="I663" s="51"/>
      <c r="J663" s="51"/>
      <c r="K663" s="51">
        <v>11</v>
      </c>
      <c r="L663" s="51"/>
      <c r="M663" s="51">
        <v>12</v>
      </c>
      <c r="N663" s="51">
        <v>1</v>
      </c>
      <c r="O663" s="54">
        <f t="shared" si="179"/>
        <v>8.333333333333332</v>
      </c>
      <c r="P663" s="51">
        <v>11</v>
      </c>
      <c r="Q663" s="51"/>
      <c r="R663" s="51">
        <v>11</v>
      </c>
      <c r="S663" s="51"/>
      <c r="T663" s="51">
        <v>11</v>
      </c>
      <c r="U663" s="51"/>
      <c r="V663" s="51">
        <v>11</v>
      </c>
      <c r="W663" s="51"/>
      <c r="X663" s="71">
        <f t="shared" si="193"/>
        <v>0</v>
      </c>
      <c r="Y663" s="57">
        <f t="shared" si="194"/>
        <v>1</v>
      </c>
      <c r="Z663" s="57" t="s">
        <v>537</v>
      </c>
      <c r="AA663" s="57" t="s">
        <v>537</v>
      </c>
      <c r="AB663" s="57">
        <f t="shared" si="198"/>
        <v>1</v>
      </c>
      <c r="AC663" s="56"/>
      <c r="AD663" s="60" t="s">
        <v>537</v>
      </c>
      <c r="AE663" s="56">
        <v>1</v>
      </c>
      <c r="AF663" s="60" t="s">
        <v>537</v>
      </c>
      <c r="AG663" s="60"/>
      <c r="AH663" s="60"/>
      <c r="AI663" s="60"/>
      <c r="AJ663" s="60"/>
      <c r="AK663" s="56">
        <v>0</v>
      </c>
      <c r="AL663" s="51">
        <f t="shared" si="195"/>
        <v>2.666666666666668</v>
      </c>
      <c r="AM663" s="56">
        <f t="shared" si="196"/>
        <v>8.333333333333332</v>
      </c>
      <c r="AN663" s="51">
        <f t="shared" si="188"/>
        <v>9.333333333333332</v>
      </c>
      <c r="AO663" s="54">
        <f t="shared" si="189"/>
        <v>77.77777777777777</v>
      </c>
      <c r="AP663" s="51"/>
      <c r="AQ663" s="38">
        <f t="shared" si="199"/>
        <v>-8.333333333333332</v>
      </c>
      <c r="AR663" s="37">
        <f t="shared" si="197"/>
        <v>-8.333333333333332</v>
      </c>
      <c r="AT663" s="23">
        <f t="shared" si="190"/>
        <v>0</v>
      </c>
    </row>
    <row r="664" spans="1:46" s="9" customFormat="1" ht="18.75" customHeight="1" hidden="1">
      <c r="A664" s="51"/>
      <c r="B664" s="52" t="s">
        <v>227</v>
      </c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>
        <v>0</v>
      </c>
      <c r="O664" s="54" t="e">
        <f t="shared" si="179"/>
        <v>#DIV/0!</v>
      </c>
      <c r="P664" s="51"/>
      <c r="Q664" s="51"/>
      <c r="R664" s="51"/>
      <c r="S664" s="51"/>
      <c r="T664" s="51"/>
      <c r="U664" s="51"/>
      <c r="V664" s="51"/>
      <c r="W664" s="51"/>
      <c r="X664" s="71">
        <f t="shared" si="193"/>
        <v>0</v>
      </c>
      <c r="Y664" s="57">
        <f t="shared" si="194"/>
        <v>0</v>
      </c>
      <c r="Z664" s="51"/>
      <c r="AA664" s="51"/>
      <c r="AB664" s="57">
        <f t="shared" si="198"/>
        <v>0</v>
      </c>
      <c r="AC664" s="56"/>
      <c r="AD664" s="56"/>
      <c r="AE664" s="56"/>
      <c r="AF664" s="56"/>
      <c r="AG664" s="56"/>
      <c r="AH664" s="56"/>
      <c r="AI664" s="56"/>
      <c r="AJ664" s="56"/>
      <c r="AK664" s="56">
        <v>0</v>
      </c>
      <c r="AL664" s="51" t="e">
        <f t="shared" si="195"/>
        <v>#DIV/0!</v>
      </c>
      <c r="AM664" s="56" t="e">
        <f t="shared" si="196"/>
        <v>#DIV/0!</v>
      </c>
      <c r="AN664" s="51" t="e">
        <f t="shared" si="188"/>
        <v>#DIV/0!</v>
      </c>
      <c r="AO664" s="54" t="e">
        <f t="shared" si="189"/>
        <v>#DIV/0!</v>
      </c>
      <c r="AP664" s="51"/>
      <c r="AQ664" s="26"/>
      <c r="AR664" s="37" t="e">
        <f t="shared" si="197"/>
        <v>#DIV/0!</v>
      </c>
      <c r="AT664" s="23">
        <f t="shared" si="190"/>
        <v>0</v>
      </c>
    </row>
    <row r="665" spans="1:46" s="9" customFormat="1" ht="18.75" customHeight="1" hidden="1">
      <c r="A665" s="51"/>
      <c r="B665" s="52" t="s">
        <v>32</v>
      </c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>
        <v>0</v>
      </c>
      <c r="O665" s="54" t="e">
        <f t="shared" si="179"/>
        <v>#DIV/0!</v>
      </c>
      <c r="P665" s="51"/>
      <c r="Q665" s="51"/>
      <c r="R665" s="51"/>
      <c r="S665" s="51"/>
      <c r="T665" s="51"/>
      <c r="U665" s="51"/>
      <c r="V665" s="51"/>
      <c r="W665" s="51"/>
      <c r="X665" s="71">
        <f t="shared" si="193"/>
        <v>0</v>
      </c>
      <c r="Y665" s="57">
        <f t="shared" si="194"/>
        <v>0</v>
      </c>
      <c r="Z665" s="51"/>
      <c r="AA665" s="51"/>
      <c r="AB665" s="57">
        <f t="shared" si="198"/>
        <v>0</v>
      </c>
      <c r="AC665" s="56"/>
      <c r="AD665" s="56"/>
      <c r="AE665" s="56"/>
      <c r="AF665" s="56"/>
      <c r="AG665" s="56"/>
      <c r="AH665" s="56"/>
      <c r="AI665" s="56"/>
      <c r="AJ665" s="56"/>
      <c r="AK665" s="56">
        <v>0</v>
      </c>
      <c r="AL665" s="51" t="e">
        <f t="shared" si="195"/>
        <v>#DIV/0!</v>
      </c>
      <c r="AM665" s="56" t="e">
        <f t="shared" si="196"/>
        <v>#DIV/0!</v>
      </c>
      <c r="AN665" s="51" t="e">
        <f t="shared" si="188"/>
        <v>#DIV/0!</v>
      </c>
      <c r="AO665" s="54" t="e">
        <f t="shared" si="189"/>
        <v>#DIV/0!</v>
      </c>
      <c r="AP665" s="51"/>
      <c r="AQ665" s="26"/>
      <c r="AR665" s="37" t="e">
        <f t="shared" si="197"/>
        <v>#DIV/0!</v>
      </c>
      <c r="AT665" s="23">
        <f t="shared" si="190"/>
        <v>0</v>
      </c>
    </row>
    <row r="666" spans="1:46" s="28" customFormat="1" ht="25.5" customHeight="1">
      <c r="A666" s="51">
        <v>10</v>
      </c>
      <c r="B666" s="52" t="s">
        <v>116</v>
      </c>
      <c r="C666" s="51"/>
      <c r="D666" s="51">
        <v>18</v>
      </c>
      <c r="E666" s="51"/>
      <c r="F666" s="51"/>
      <c r="G666" s="51"/>
      <c r="H666" s="51">
        <v>18</v>
      </c>
      <c r="I666" s="51"/>
      <c r="J666" s="51"/>
      <c r="K666" s="51">
        <v>15</v>
      </c>
      <c r="L666" s="51"/>
      <c r="M666" s="51">
        <v>19</v>
      </c>
      <c r="N666" s="51">
        <v>1</v>
      </c>
      <c r="O666" s="54">
        <f t="shared" si="179"/>
        <v>5.263157894736842</v>
      </c>
      <c r="P666" s="51">
        <v>19</v>
      </c>
      <c r="Q666" s="51"/>
      <c r="R666" s="51">
        <v>19</v>
      </c>
      <c r="S666" s="51"/>
      <c r="T666" s="51">
        <v>15</v>
      </c>
      <c r="U666" s="51"/>
      <c r="V666" s="51">
        <v>15</v>
      </c>
      <c r="W666" s="51"/>
      <c r="X666" s="71">
        <f t="shared" si="193"/>
        <v>4</v>
      </c>
      <c r="Y666" s="57">
        <f t="shared" si="194"/>
        <v>0</v>
      </c>
      <c r="Z666" s="57" t="s">
        <v>537</v>
      </c>
      <c r="AA666" s="57" t="s">
        <v>537</v>
      </c>
      <c r="AB666" s="57">
        <f t="shared" si="198"/>
        <v>0</v>
      </c>
      <c r="AC666" s="60" t="s">
        <v>537</v>
      </c>
      <c r="AD666" s="60" t="s">
        <v>537</v>
      </c>
      <c r="AE666" s="60" t="s">
        <v>537</v>
      </c>
      <c r="AF666" s="60" t="s">
        <v>537</v>
      </c>
      <c r="AG666" s="60">
        <v>1</v>
      </c>
      <c r="AH666" s="60"/>
      <c r="AI666" s="60"/>
      <c r="AJ666" s="60">
        <v>1</v>
      </c>
      <c r="AK666" s="56">
        <v>1</v>
      </c>
      <c r="AL666" s="51">
        <f t="shared" si="195"/>
        <v>12.736842105263158</v>
      </c>
      <c r="AM666" s="56">
        <f t="shared" si="196"/>
        <v>6.263157894736842</v>
      </c>
      <c r="AN666" s="51">
        <f t="shared" si="188"/>
        <v>7.263157894736842</v>
      </c>
      <c r="AO666" s="54">
        <f t="shared" si="189"/>
        <v>38.22714681440443</v>
      </c>
      <c r="AP666" s="51"/>
      <c r="AQ666" s="26"/>
      <c r="AR666" s="37">
        <f t="shared" si="197"/>
        <v>-2.2631578947368425</v>
      </c>
      <c r="AT666" s="23">
        <f t="shared" si="190"/>
        <v>0</v>
      </c>
    </row>
    <row r="667" spans="1:46" s="9" customFormat="1" ht="15.75" customHeight="1" hidden="1">
      <c r="A667" s="51"/>
      <c r="B667" s="52" t="s">
        <v>32</v>
      </c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2"/>
      <c r="N667" s="52"/>
      <c r="O667" s="52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6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86"/>
      <c r="AP667" s="51"/>
      <c r="AQ667" s="25"/>
      <c r="AT667" s="23">
        <f t="shared" si="190"/>
        <v>0</v>
      </c>
    </row>
    <row r="668" spans="1:46" s="9" customFormat="1" ht="18.75" hidden="1">
      <c r="A668" s="51"/>
      <c r="B668" s="52" t="s">
        <v>395</v>
      </c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2"/>
      <c r="N668" s="52"/>
      <c r="O668" s="52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6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86"/>
      <c r="AP668" s="51"/>
      <c r="AQ668" s="25"/>
      <c r="AT668" s="23">
        <f t="shared" si="190"/>
        <v>0</v>
      </c>
    </row>
    <row r="669" spans="1:46" s="9" customFormat="1" ht="18.75" hidden="1">
      <c r="A669" s="51"/>
      <c r="B669" s="52" t="s">
        <v>396</v>
      </c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2"/>
      <c r="N669" s="52"/>
      <c r="O669" s="52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6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86"/>
      <c r="AP669" s="51"/>
      <c r="AQ669" s="25"/>
      <c r="AT669" s="23">
        <f t="shared" si="190"/>
        <v>0</v>
      </c>
    </row>
    <row r="670" spans="1:46" s="9" customFormat="1" ht="15.75" customHeight="1" hidden="1">
      <c r="A670" s="51"/>
      <c r="B670" s="52" t="s">
        <v>397</v>
      </c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2"/>
      <c r="N670" s="52"/>
      <c r="O670" s="52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6"/>
      <c r="AD670" s="56"/>
      <c r="AE670" s="56"/>
      <c r="AF670" s="50"/>
      <c r="AG670" s="50"/>
      <c r="AH670" s="50"/>
      <c r="AI670" s="50"/>
      <c r="AJ670" s="50"/>
      <c r="AK670" s="50"/>
      <c r="AL670" s="50"/>
      <c r="AM670" s="50"/>
      <c r="AN670" s="50"/>
      <c r="AO670" s="86"/>
      <c r="AP670" s="51"/>
      <c r="AQ670" s="25"/>
      <c r="AT670" s="23">
        <f t="shared" si="190"/>
        <v>0</v>
      </c>
    </row>
    <row r="671" spans="1:43" ht="30" customHeight="1">
      <c r="A671" s="118" t="s">
        <v>554</v>
      </c>
      <c r="B671" s="119"/>
      <c r="C671" s="42">
        <v>117</v>
      </c>
      <c r="D671" s="42"/>
      <c r="E671" s="42">
        <v>106</v>
      </c>
      <c r="F671" s="42"/>
      <c r="G671" s="42"/>
      <c r="H671" s="42">
        <f>C671+543-409</f>
        <v>251</v>
      </c>
      <c r="I671" s="42">
        <f>602-I4</f>
        <v>92</v>
      </c>
      <c r="J671" s="42"/>
      <c r="K671" s="42"/>
      <c r="L671" s="42"/>
      <c r="M671" s="43"/>
      <c r="N671" s="43"/>
      <c r="O671" s="43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87"/>
      <c r="AD671" s="46"/>
      <c r="AE671" s="46"/>
      <c r="AF671" s="46"/>
      <c r="AG671" s="46"/>
      <c r="AH671" s="46"/>
      <c r="AI671" s="46"/>
      <c r="AJ671" s="46"/>
      <c r="AK671" s="46"/>
      <c r="AL671" s="46">
        <f>C4-AL4</f>
        <v>996.2118630866244</v>
      </c>
      <c r="AM671" s="46"/>
      <c r="AN671" s="46"/>
      <c r="AO671" s="88"/>
      <c r="AP671" s="79"/>
      <c r="AQ671" s="25"/>
    </row>
  </sheetData>
  <sheetProtection/>
  <mergeCells count="25">
    <mergeCell ref="AO2:AO3"/>
    <mergeCell ref="AL2:AM2"/>
    <mergeCell ref="T2:W2"/>
    <mergeCell ref="J2:J3"/>
    <mergeCell ref="H2:I2"/>
    <mergeCell ref="A671:B671"/>
    <mergeCell ref="M2:M3"/>
    <mergeCell ref="A4:B4"/>
    <mergeCell ref="C2:C3"/>
    <mergeCell ref="Y2:AB2"/>
    <mergeCell ref="X2:X3"/>
    <mergeCell ref="O2:O3"/>
    <mergeCell ref="D2:E2"/>
    <mergeCell ref="F2:G2"/>
    <mergeCell ref="A2:A3"/>
    <mergeCell ref="B2:B3"/>
    <mergeCell ref="A1:AP1"/>
    <mergeCell ref="AG2:AJ2"/>
    <mergeCell ref="K2:L2"/>
    <mergeCell ref="AK2:AK3"/>
    <mergeCell ref="N2:N3"/>
    <mergeCell ref="P2:S2"/>
    <mergeCell ref="AP2:AP3"/>
    <mergeCell ref="AC2:AF2"/>
    <mergeCell ref="AN2:AN3"/>
  </mergeCells>
  <conditionalFormatting sqref="Q655:Q656 Q664 Q633:Q635 Q625:R625 Q638:Q640 Q649:Q650 Q661 AA655:AA656 U642:V642 U655:V656 U664:V664 U616:V616 U625:V625 U633:V635 U638:V640 U649:V650 U661:V661 AA642 AA633:AA636 P667:AB671 AA638:AA640 AA649:AA652 AA661 Z658:AA659 AC661:AK671 Z645:AA647 Q619 U619:V619 U621:V621 Q621:R621 Q642 Z665:AA665 AA619:AB619 Q616 AC633:AK659 Z623 AB623 AD623 S623 U623 AB625 AC627:AK627 AA664 X621 X630 Q609:Q612 U609:V612 AE604 AF604:AK605 AD605 U600:V606 Q600:Q606 Q562:R563 Q560:R560 Q571:R571 Q573:R577 Q579:R579 Q583:R586 Q589:R589 U562:V563 U560:V560 U571:V571 S575:T577 U573:V577 U579:V579 S584:T586 Q565:R565 AA560:AB560 U565:V565 Z575:Z577 AA571:AB571 AA574:AB577 AA579:AB579 AD570:AK577 AA583:AB583 AC585:AC586 AD579:AK586 AD558:AK568 AC558:AC560 AA562:AC563 X585:Y586 Z566:Z568 AA565:AB568 AC565 Z581:AB581 Z584:AB586 W584:W586 Q541:R541 U541:V541 AA541:AB541 AC541:AC549 Q554:Q556 AA554:AB556 AA537:AB537 U537:V537 Q537:R537 Q490 Q495 Q498 Q503 Q507 Q512 Q517 Q522 Q527 Q532:R532 U495 U498 U503 U507 U512 U517 U522 U527 U532 AA490:AB490 AA495:AB495 AA498:AB498 AA503:AB503 AA507:AB507 AA512:AB512 AA517:AB517 AA522:AB522 AA527:AB527 U490 AD486 Q485:R487 AB485 U485:V487 AD482:AK482 AA482:AB482 Q480:R482 U480:U482 AD480:AK480 AA480:AB480 AP428:AP474 AP299:AP426 S433:S454 Q313:R324 Q326:R336 U338:V348 Q352:R363 Q367:R386 Q388:R399 Q402:R420 Q422:R454 Q456:R474 W433:Y454 U313:V324 U326:V336 AA338:AB348 U352:V363 U367:V386 U388:V399 U402:V420 U422:V454 U456:V474 AA313:AB324 AA326:AB336 AA352:AB365 AA367:AB386 AA388:AB399 AA402:AB420 AA422:AB454 AA456:AB474 AC401:AC474 Q258:R270 Q119:R129 Q93:R104 Q106:R117 U119:V129 Q133:R141 Q143:R156 Q158:R167 Q170:R170 Q172:R174 U176:V178 Q182:R195 Q197:R211 U213:V227 Q231:R242 Q244:R256 U258:V270 Q274:R286 Q288:R300 U302:V310 U93:V104 U106:V117 AA119:AB129 U133:V141 U143:V156 U158:V167 U170:V170 U172:V174 U182:V195 U197:V211 AA213:AB227 U231:V242 U244:V256 U274:V286 U288:V300 AA302:AB310 AA93:AB104 AA106:AB117 AA176:AB178 AA133:AB141 AA143:AB156 AA158:AB167 AA170:AB170 AA172:AB174 AD131:AL167 AA182:AB195 AA197:AB211 AA258:AB270 AA231:AB242 AA244:AB256 AA274:AB286 AA288:AB300 Q213:R227 Q176:R178 Q52:R57 AE56 U52:V57 Q62:R68 Q70:R79 Q81:R90 AA52:AB52 U62:V68 U70:V79 U81:V90 AA62:AB68 AA70:AB79 AA81:AB90 Q338:R348 AD52:AK52 AD229:AD270 AE230:AK270 Q302:R310 AD272:AL348 AD180:AL227 Q44:S44 Q18:S18 Q10:R17 Q19:R43 Q45:R48 U44:Y44 U18:Y18 T11:T48 U10:V17 U19:V43 U45:V48 Z11:AB48 Q49:AO49 P9:AB9 U554:U556 V575:W577 U583:V586 U589 AG490:AG531 AC9:AO48 AL10:AO49 AD489:AL530 AL490:AO535 P4:AO8 AP4:AP6 AP8:AP297 AD540:AO549 AD350:AL474 AD60:AL129 AD554:AO556 AK489:AK535 AK4:AK49 AM52:AO474 AK52:AL400 AK480:AO482 AK484:AO487 AK489:AO531 AD537:AO537 AK552:AO556 AK558:AO586 AC589:AO589 AD592:AO593 AK599:AO607 AK609:AO612 AK614:AO614 AK616:AO616 AD618:AO619 AA621:AO621 AK625:AO627 AK632:AO671 X10:X49 X59:X400 X480:X482 X625:X626 X632:X666 AP478:AP510 M11:P49 U595:V597 Q595:Q597 AA595:AB597 AD595:AO597 X595:X597 P658:W659 P645:W647 P665:W665 M4:AO4 AN6:AO474 AN476:AO538 Q623 AF623:AO623 W623:X623 AN589:AO621 O623:O627 AN623:AO627 AN629:AO666 O629:O666 AC629:AO630 AN540:AO587 C4 E664:J664 E565:J565 D11:D49 D575:D577 D584:D586 E10:J49 E623:J623 E655:J656 E633:J635 E625:J625 E638:J640 E649:J650 E661:J661 E619:J619 E621:J621 E642:J642 E616:J616 E609:J612 E562:J563 E560:J560 E571:J571 E579:J579 E589:J589 E541:J541 E554:J556 E537:J537 E490:J490 E495:J495 E498:J498 E503:J503 E507:J507 E512:J512 E517:J517 E522:J522 E527:J527 E532:J532 E485:J487 E480:J482 E313:J324 E326:J336 E352:J363 E367:J386 E388:J399 E402:J420 E422:J454 E456:J474 E258:J270 E119:J129 E93:J104 E106:J117 E133:J141 E143:J156 E158:J167 E170:J170 E172:J174 E182:J195 E197:J211 E231:J242 E244:J256 E274:J286 E288:J300 E213:J227 E176:J178 E52:J57 E62:J68 E70:J79 E81:J90 E338:J348 E302:J310 E595:J597 D667:L671 I4:I49 I565:I568 E573:J577 E583:J586 I664:I665 E600:E606 D4:O9 AP540 AP625 X484:X487 X489:X535 X537 X540 X552:X556 X558:X584 X589 X592:X593 X599:X606 X609:X612 X614 X616 X618:X619 AP552:AP554 AP561 AP572 O59 O91 O130 O168 O179 O228 O271 O311 O349 O400 O493 O497 O502 O506 O511 O516 O521 O526 O531 O561 O564 D566:W568 O569 O572 M575:P577 O578 M584:P586 O50 O475:O489 O537:O540 O587 O589:O621 O550:O558 L642 L655:L656 L664 L616 L625 L633:L635 L638:L640 L649:L650 L661 L619 L621 L623 L609:L612 L600:L606 L562:L563 L560 L571 K575:K577 L573:L577 L579 K584:K586 L565 L541 L537 L495 L498 L503 L507 L512 L517 L522 L527 L532 L490 L485:L487 L480:L482 L338:L348 L313:L324 L326:L336 L352:L363 L367:L386 L388:L399 L402:L420 L422:L454 L456:L474 L119:L129 L176:L178 L213:L227 L258:L270 L302:L310 L93:L104 L106:L117 L133:L141 L143:L156 L158:L167 L170 L172:L174 L182:L195 L197:L211 L231:L242 L244:L256 L274:L286 L288:L300 L52:L57 L62:L68">
    <cfRule type="cellIs" priority="379" dxfId="0" operator="equal" stopIfTrue="1">
      <formula>0</formula>
    </cfRule>
  </conditionalFormatting>
  <conditionalFormatting sqref="R619:T619 Z619 AM626:AO626 M619:N620 V619:W619 Z537 S537:T537 W537 AP56 Z56:AB56 W56:X56 S56:T56 AF56:AK56 AD56 AB19 AB11:AB17 S19:S43 R11:S17 S45:S48 W19:Y43 V11:Y17 W45:Y48 M56:P56 M49:P49 M537:N537 AM630:AO630 AM632:AO666 AK626 Q620:AO620 AK630 AK632:AK666 P537 P619:P620 D56 D49 D537 D619:D620 H56 H49 H537 H619:H620 K619 K537 K56 E620:L620">
    <cfRule type="cellIs" priority="380" dxfId="0" operator="equal" stopIfTrue="1">
      <formula>0</formula>
    </cfRule>
  </conditionalFormatting>
  <printOptions/>
  <pageMargins left="0.39" right="0.2" top="0.27" bottom="0.36" header="0.17" footer="0.17"/>
  <pageSetup horizontalDpi="600" verticalDpi="600" orientation="portrait" paperSize="9" scale="65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6384" width="9.140625" style="5" customWidth="1"/>
  </cols>
  <sheetData>
    <row r="1" s="1" customFormat="1" ht="15">
      <c r="Q1" s="2"/>
    </row>
    <row r="2" s="1" customFormat="1" ht="14.25"/>
    <row r="3" s="3" customFormat="1" ht="15"/>
    <row r="4" s="3" customFormat="1" ht="15"/>
    <row r="5" spans="1:19" s="3" customFormat="1" ht="23.2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="3" customFormat="1" ht="15"/>
    <row r="7" spans="1:19" s="3" customFormat="1" ht="29.2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s="3" customFormat="1" ht="15">
      <c r="A8" s="125"/>
      <c r="B8" s="125"/>
      <c r="C8" s="12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="3" customFormat="1" ht="15"/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</sheetData>
  <sheetProtection/>
  <mergeCells count="8">
    <mergeCell ref="A5:S5"/>
    <mergeCell ref="A7:A8"/>
    <mergeCell ref="B7:B8"/>
    <mergeCell ref="C7:C8"/>
    <mergeCell ref="D7:G7"/>
    <mergeCell ref="H7:K7"/>
    <mergeCell ref="L7:O7"/>
    <mergeCell ref="P7:S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2020-06-28T10:35:03Z</cp:lastPrinted>
  <dcterms:created xsi:type="dcterms:W3CDTF">1996-10-14T23:33:28Z</dcterms:created>
  <dcterms:modified xsi:type="dcterms:W3CDTF">2020-07-02T15:22:18Z</dcterms:modified>
  <cp:category/>
  <cp:version/>
  <cp:contentType/>
  <cp:contentStatus/>
</cp:coreProperties>
</file>