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0" windowWidth="19440" windowHeight="7215" activeTab="4"/>
  </bookViews>
  <sheets>
    <sheet name="Danhsach" sheetId="1" r:id="rId1"/>
    <sheet name="Nguyen_nhan" sheetId="2" r:id="rId2"/>
    <sheet name="TCTD" sheetId="3" r:id="rId3"/>
    <sheet name="TK_theonguyennhan" sheetId="4" r:id="rId4"/>
    <sheet name="TK_theoTCTD" sheetId="5" r:id="rId5"/>
  </sheets>
  <definedNames>
    <definedName name="_xlfn.COUNTIFS" hidden="1">#NAME?</definedName>
    <definedName name="_xlfn.SUMIFS" hidden="1">#NAME?</definedName>
    <definedName name="Nguyennhan">'Nguyen_nhan'!$B$3:$B$12</definedName>
    <definedName name="_xlnm.Print_Area" localSheetId="0">'Danhsach'!$A$1:$L$299</definedName>
    <definedName name="_xlnm.Print_Area" localSheetId="1">'Nguyen_nhan'!$A$1:$B$12</definedName>
    <definedName name="_xlnm.Print_Area" localSheetId="2">'TCTD'!$A$1:$C$100</definedName>
    <definedName name="_xlnm.Print_Titles" localSheetId="0">'Danhsach'!$7:$8</definedName>
    <definedName name="_xlnm.Print_Titles" localSheetId="4">'TK_theoTCTD'!$4:$5</definedName>
    <definedName name="TCTD">'TCTD'!$C$6:$C$100</definedName>
  </definedNames>
  <calcPr fullCalcOnLoad="1"/>
</workbook>
</file>

<file path=xl/sharedStrings.xml><?xml version="1.0" encoding="utf-8"?>
<sst xmlns="http://schemas.openxmlformats.org/spreadsheetml/2006/main" count="1790" uniqueCount="882">
  <si>
    <t>I</t>
  </si>
  <si>
    <t>II</t>
  </si>
  <si>
    <t>Đơn vị tính: 1.000 đồng</t>
  </si>
  <si>
    <t>Số tiền, tài sản phải thi hành án</t>
  </si>
  <si>
    <t>Số tiền, tài sản đã thi hành án</t>
  </si>
  <si>
    <t>Số tiền, tài sản còn phải thi hành án</t>
  </si>
  <si>
    <t>Nguyên nhân chưa thi hành</t>
  </si>
  <si>
    <t>TỔNG CỘNG</t>
  </si>
  <si>
    <t>Biện pháp
 giải quyết</t>
  </si>
  <si>
    <t>Người lập biểu</t>
  </si>
  <si>
    <t>Số TT</t>
  </si>
  <si>
    <t>2</t>
  </si>
  <si>
    <t>3</t>
  </si>
  <si>
    <t>4</t>
  </si>
  <si>
    <t>5</t>
  </si>
  <si>
    <t>6</t>
  </si>
  <si>
    <t>7</t>
  </si>
  <si>
    <t>8</t>
  </si>
  <si>
    <t>Số quyết định thi hành án</t>
  </si>
  <si>
    <t>Người được thi hành án</t>
  </si>
  <si>
    <t>III</t>
  </si>
  <si>
    <t>10</t>
  </si>
  <si>
    <t>11</t>
  </si>
  <si>
    <t>9=7-8</t>
  </si>
  <si>
    <t>Số bản án, quyết định của Tòa án</t>
  </si>
  <si>
    <t>Ngày ban hành bản án, quyết định</t>
  </si>
  <si>
    <t>Ngày ban hành quyết định thi hành án</t>
  </si>
  <si>
    <t>Người phải thi hành án</t>
  </si>
  <si>
    <t>TT</t>
  </si>
  <si>
    <t>Nguyên nhân</t>
  </si>
  <si>
    <t>Tên ngân hàng</t>
  </si>
  <si>
    <t>Quỹ Tín dụng Nhân dân Trung ương</t>
  </si>
  <si>
    <t>ANZ Việt Nam</t>
  </si>
  <si>
    <t>Deutsche Bank Việt Nam</t>
  </si>
  <si>
    <t>Crédit Agricole</t>
  </si>
  <si>
    <t>Mizuho</t>
  </si>
  <si>
    <t>VID Public Bank</t>
  </si>
  <si>
    <r>
      <t>Hệ thống Quỹ tín dụng nhân dân Việt Nam</t>
    </r>
  </si>
  <si>
    <r>
      <t>Ngân hàng thương mại</t>
    </r>
  </si>
  <si>
    <r>
      <t>Ngân hàng liên doanh tại Việt Nam</t>
    </r>
  </si>
  <si>
    <t>Ngân hàng 100% vốn nước ngoài và Chi nhánh ngân hàng nước ngoài tại Việt Nam</t>
  </si>
  <si>
    <t>Các tổ chức tín dụng khác</t>
  </si>
  <si>
    <t>1.1</t>
  </si>
  <si>
    <t>1.2</t>
  </si>
  <si>
    <t>2.1</t>
  </si>
  <si>
    <t>2.2</t>
  </si>
  <si>
    <t>2.3</t>
  </si>
  <si>
    <t>2.4</t>
  </si>
  <si>
    <t>2.5</t>
  </si>
  <si>
    <t>2.6</t>
  </si>
  <si>
    <t>2.44</t>
  </si>
  <si>
    <t>2.45</t>
  </si>
  <si>
    <t>2.50</t>
  </si>
  <si>
    <t>2.53</t>
  </si>
  <si>
    <t>2.54</t>
  </si>
  <si>
    <t>2.55</t>
  </si>
  <si>
    <t>2.59</t>
  </si>
  <si>
    <t>2.60</t>
  </si>
  <si>
    <t>2.62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</si>
  <si>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</si>
  <si>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</si>
  <si>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</si>
  <si>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</si>
  <si>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</si>
  <si>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</si>
  <si>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</si>
  <si>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</si>
  <si>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</si>
  <si>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</si>
  <si>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</si>
  <si>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</si>
  <si>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</si>
  <si>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</si>
  <si>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</si>
  <si>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</si>
  <si>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</si>
  <si>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</si>
  <si>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</si>
  <si>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</si>
  <si>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</si>
  <si>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</si>
  <si>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</si>
  <si>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2.94</t>
  </si>
  <si>
    <t>2.95</t>
  </si>
  <si>
    <t>2.96</t>
  </si>
  <si>
    <t>2.97</t>
  </si>
  <si>
    <t>2.98</t>
  </si>
  <si>
    <t>2.99</t>
  </si>
  <si>
    <t>Á Châu (ACB)</t>
  </si>
  <si>
    <t>Đông Á (DAB)</t>
  </si>
  <si>
    <t>Đông Nam Á (SeABank)</t>
  </si>
  <si>
    <t>Đại Dương (Oceanbank)</t>
  </si>
  <si>
    <t>An Bình (ABBank)</t>
  </si>
  <si>
    <t>Bản Việt (VIET CAPITAL BANK, VCCB)</t>
  </si>
  <si>
    <t>Bắc Á (NASBank, NASB)</t>
  </si>
  <si>
    <t>Kiên Long (KienLongBank)</t>
  </si>
  <si>
    <t>Nam Á (Nam A Bank)</t>
  </si>
  <si>
    <t>Việt Nam Thịnh Vượng (VPBank)</t>
  </si>
  <si>
    <t>Phát triển Thành phố Hồ Chí Minh (HDBank)</t>
  </si>
  <si>
    <t>Phương Đông (Orient Commercial Bank, OCB)</t>
  </si>
  <si>
    <t>Quân Đội (Military Bank, MB)</t>
  </si>
  <si>
    <t>Quốc tế (VIBBank, VIB)</t>
  </si>
  <si>
    <t>Sài Gòn (Sài Gòn, SCB)</t>
  </si>
  <si>
    <t>Sài Gòn Công Thương (Saigonbank)</t>
  </si>
  <si>
    <t>Sài Gòn-Hà Nội (SHBank, SHB)</t>
  </si>
  <si>
    <t>Sài Gòn Thương Tín (Sacombank)</t>
  </si>
  <si>
    <t>Việt Á (VietABank, VAB)</t>
  </si>
  <si>
    <t>Bảo Việt (BaoVietBank, BVB)</t>
  </si>
  <si>
    <t>Việt Nam Thương Tín (VietBank)</t>
  </si>
  <si>
    <t>Xăng dầu Petrolimex (Petrolimex Group Bank, PG Bank)</t>
  </si>
  <si>
    <t>Xuất Nhập Khẩu Việt Nam (Eximbank, EIB)</t>
  </si>
  <si>
    <t>Bưu Điện Liên Việt (LienVietPostBank)</t>
  </si>
  <si>
    <t>Ngoại thương (Vietcombank)</t>
  </si>
  <si>
    <t>Phát Triển Mê Kông (MDB)</t>
  </si>
  <si>
    <t>Công Thương Việt Nam (Vietinbank)</t>
  </si>
  <si>
    <t>Đầu tư và Phát triển Việt Nam (BIDV)</t>
  </si>
  <si>
    <t>Citibank Việt Nam</t>
  </si>
  <si>
    <t>Commonwealth Bank tại Việt Nam</t>
  </si>
  <si>
    <t>HSBC tại Việt Nam</t>
  </si>
  <si>
    <t>Indovina</t>
  </si>
  <si>
    <t>Việt - Nga</t>
  </si>
  <si>
    <t>ShinhanVina</t>
  </si>
  <si>
    <t>Việt - Thái</t>
  </si>
  <si>
    <t>Việt - Lào</t>
  </si>
  <si>
    <t>Đại Chúng (PVcom Bank)</t>
  </si>
  <si>
    <t>Ngân hàng Chính sách Xã hội Việt Nam (VBSP)</t>
  </si>
  <si>
    <t>Ngân hàng Phát triển Việt Nam (VDB)</t>
  </si>
  <si>
    <t>=:Các Ngân hàng chính sách (Nhà nước):=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</si>
  <si>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</si>
  <si>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</si>
  <si>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</si>
  <si>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</si>
  <si>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</si>
  <si>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</si>
  <si>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</si>
  <si>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</si>
  <si>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</si>
  <si>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</si>
  <si>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</si>
  <si>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</si>
  <si>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</si>
  <si>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</si>
  <si>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</si>
  <si>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</si>
  <si>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</si>
  <si>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5.1</t>
  </si>
  <si>
    <t>5.2</t>
  </si>
  <si>
    <t>5.3</t>
  </si>
  <si>
    <t>5.4</t>
  </si>
  <si>
    <t>5.5</t>
  </si>
  <si>
    <t>THỐNG KÊ THEO NGUYÊN NHÂN</t>
  </si>
  <si>
    <t>Số việc</t>
  </si>
  <si>
    <t>Số tiền</t>
  </si>
  <si>
    <t>Cộng</t>
  </si>
  <si>
    <t>6.1</t>
  </si>
  <si>
    <t>6.2</t>
  </si>
  <si>
    <t>6.3</t>
  </si>
  <si>
    <t>6.4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</si>
  <si>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</si>
  <si>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</si>
  <si>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</si>
  <si>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</si>
  <si>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</si>
  <si>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</si>
  <si>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</si>
  <si>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</si>
  <si>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</si>
  <si>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</si>
  <si>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</si>
  <si>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</si>
  <si>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</si>
  <si>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</si>
  <si>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</si>
  <si>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</si>
  <si>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</si>
  <si>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</si>
  <si>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</si>
  <si>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</si>
  <si>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</si>
  <si>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</si>
  <si>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</si>
  <si>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</si>
  <si>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</si>
  <si>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</si>
  <si>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</si>
  <si>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</si>
  <si>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</si>
  <si>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</si>
  <si>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</si>
  <si>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</si>
  <si>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</si>
  <si>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</si>
  <si>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</si>
  <si>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</si>
  <si>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</si>
  <si>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</si>
  <si>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</si>
  <si>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</si>
  <si>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</si>
  <si>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</si>
  <si>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</si>
  <si>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</si>
  <si>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</si>
  <si>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</si>
  <si>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</si>
  <si>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</si>
  <si>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</si>
  <si>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</si>
  <si>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</si>
  <si>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</si>
  <si>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</si>
  <si>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</si>
  <si>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</si>
  <si>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</si>
  <si>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</si>
  <si>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</si>
  <si>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</si>
  <si>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</si>
  <si>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</si>
  <si>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6.89</t>
  </si>
  <si>
    <t>6.90</t>
  </si>
  <si>
    <t>6.91</t>
  </si>
  <si>
    <t>6.92</t>
  </si>
  <si>
    <t>6.93</t>
  </si>
  <si>
    <t>6.94</t>
  </si>
  <si>
    <t>6.95</t>
  </si>
  <si>
    <t>6.96</t>
  </si>
  <si>
    <t>6.97</t>
  </si>
  <si>
    <t>6.98</t>
  </si>
  <si>
    <t>6.99</t>
  </si>
  <si>
    <t>6.100</t>
  </si>
  <si>
    <t>6.101</t>
  </si>
  <si>
    <t>6.102</t>
  </si>
  <si>
    <t>6.103</t>
  </si>
  <si>
    <t>6.104</t>
  </si>
  <si>
    <t>6.105</t>
  </si>
  <si>
    <t>6.106</t>
  </si>
  <si>
    <t>6.107</t>
  </si>
  <si>
    <t>6.108</t>
  </si>
  <si>
    <t>6.109</t>
  </si>
  <si>
    <t>6.110</t>
  </si>
  <si>
    <t>6.111</t>
  </si>
  <si>
    <t>6.112</t>
  </si>
  <si>
    <t>6.113</t>
  </si>
  <si>
    <t>6.114</t>
  </si>
  <si>
    <t>6.115</t>
  </si>
  <si>
    <t>6.116</t>
  </si>
  <si>
    <t>6.117</t>
  </si>
  <si>
    <t>6.118</t>
  </si>
  <si>
    <t>6.119</t>
  </si>
  <si>
    <t>6.120</t>
  </si>
  <si>
    <t>6.121</t>
  </si>
  <si>
    <t>6.122</t>
  </si>
  <si>
    <t>6.123</t>
  </si>
  <si>
    <t>6.124</t>
  </si>
  <si>
    <t>6.125</t>
  </si>
  <si>
    <t>6.126</t>
  </si>
  <si>
    <t>6.127</t>
  </si>
  <si>
    <t>DANH SÁCH CÁC TỔ CHỨC TÍN DỤNG NGÂN HÀNG</t>
  </si>
  <si>
    <t>Tên tổ chức tín dụng, ngân hàng</t>
  </si>
  <si>
    <t>THỐNG KÊ THEO TỔ CHỨC TÍN DỤNG NGÂN HÀNG</t>
  </si>
  <si>
    <t>Tên tổ chức tín dụng ngân hàng</t>
  </si>
  <si>
    <t>Đơn vị nhận báo cáo:</t>
  </si>
  <si>
    <t>Đơn vị báo cáo:</t>
  </si>
  <si>
    <t>Có điều kiện thi hành án</t>
  </si>
  <si>
    <t>3.Đang thi hành</t>
  </si>
  <si>
    <t>4.Hoãn thi hành án</t>
  </si>
  <si>
    <t>5.Tạm đình chỉ thi hành án</t>
  </si>
  <si>
    <t>6.Tạm dừng thi hành án để giải quyết khiếu nại</t>
  </si>
  <si>
    <t>7.Đang trong thời gian tự nguyện thi hành án</t>
  </si>
  <si>
    <t>8.Đang trong thời gian chờ ý kiến chỉ đạo nghiệp vụ của cơ quan có thẩm quyền</t>
  </si>
  <si>
    <t>9.Đang trong thời gian chờ ý kiến Ban Chỉ đạo thi hành án dân sự</t>
  </si>
  <si>
    <t>1.Thi hành xong</t>
  </si>
  <si>
    <t>2.Đình chỉ thi hành án</t>
  </si>
  <si>
    <t>Ngân hàng hợp tác xã Việt Nam (Co-op bank, trước đây là Quỹ tín dụng nhân dân trung ương)</t>
  </si>
  <si>
    <t>Các Quỹ tín dụng nhân dân cơ sở (Quỹ tín dụng phường, xã)</t>
  </si>
  <si>
    <t>Xây dựng Việt Nam (CBBANK, VNCB)</t>
  </si>
  <si>
    <t>Dầu Khí Toàn Cầu (GPBank)</t>
  </si>
  <si>
    <t>Nông nghiệp và Phát triển Nông thôn Việt Nam  (Agribank)</t>
  </si>
  <si>
    <t>=:Ngân hàng thương mại cổ phần:=</t>
  </si>
  <si>
    <t>Tiên Phong (Tien Phong Bank, TP Bank)</t>
  </si>
  <si>
    <t>Á Châu (Asia Commercial Bank, ACB)</t>
  </si>
  <si>
    <t>Hàng hải (Maritime Bank, MSB)</t>
  </si>
  <si>
    <t>Kỹ Thương (Techcombank)</t>
  </si>
  <si>
    <t>Quốc Dân (National Citizen Bank, NVB)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</si>
  <si>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</si>
  <si>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</si>
  <si>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</si>
  <si>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</si>
  <si>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</si>
  <si>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</si>
  <si>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</si>
  <si>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</si>
  <si>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</si>
  <si>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</si>
  <si>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</si>
  <si>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</si>
  <si>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</si>
  <si>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</si>
  <si>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</si>
  <si>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</si>
  <si>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</si>
  <si>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Phương Nam (PNB)</t>
  </si>
  <si>
    <t>4.32</t>
  </si>
  <si>
    <t>4.33</t>
  </si>
  <si>
    <t>4.34</t>
  </si>
  <si>
    <t>=:Ngân hàng 100% vốn nước ngoài:=</t>
  </si>
  <si>
    <t>ANZ Việt Nam (ANZVL)</t>
  </si>
  <si>
    <t>Hong Leong Việt Nam (HLBVN)</t>
  </si>
  <si>
    <t>HSBC Việt Nam (HSBC)</t>
  </si>
  <si>
    <t>Shinhan Việt Nam (SHBVN)</t>
  </si>
  <si>
    <t>Standard Chartered Việt Nam (SCBVL)</t>
  </si>
  <si>
    <t>=:Ngân hàng Hợp tác xã:=</t>
  </si>
  <si>
    <t>Indovina (IVB)</t>
  </si>
  <si>
    <t>Việt – Nga (VRB)</t>
  </si>
  <si>
    <t>Việt – Thái (VSB)</t>
  </si>
  <si>
    <t>=:Ngân hàng liên doanh:=</t>
  </si>
  <si>
    <t>=:Ngân hàng Thương Mại Nhà nước:=</t>
  </si>
  <si>
    <t>=:Công ty tài chính:=</t>
  </si>
  <si>
    <t>Công ty tài chính TNHH MTV Bưu điện</t>
  </si>
  <si>
    <t>Công ty tài chính TNHH MTV Cao su Việt Nam</t>
  </si>
  <si>
    <t>Công ty tài chính TNHH MTV Ngân hàng TMCP Hàng Hải Việt Nam</t>
  </si>
  <si>
    <t>Công ty tài chính cổ phần Điện Lực</t>
  </si>
  <si>
    <t>Công ty tài chính cổ phần Handico</t>
  </si>
  <si>
    <t>Công ty tài chính TNHH MTV Kỹ thương</t>
  </si>
  <si>
    <t>Công ty tài chính TNHH MTV Mirae Asset (Việt Nam)</t>
  </si>
  <si>
    <t xml:space="preserve">Công ty tài chính TNHH MTV Ngân hàng Việt Nam Thịnh Vượng </t>
  </si>
  <si>
    <t>Công ty tài chính TNHH HD Saison</t>
  </si>
  <si>
    <t>Công ty tài chính TNHH MTV Home credit Việt Nam</t>
  </si>
  <si>
    <t>Công ty tài chính TNHH MTV Prudential Việt Nam</t>
  </si>
  <si>
    <t>Công ty tài chính TNHH MTV Quốc tế Việt Nam JACCS</t>
  </si>
  <si>
    <t xml:space="preserve">Công ty tài chính cổ phần Sông Đà </t>
  </si>
  <si>
    <t>Công ty tài chính TNHH MTV Tàu thuỷ</t>
  </si>
  <si>
    <t xml:space="preserve">Công ty tài chính TNHH MTV Toyota Việt Nam </t>
  </si>
  <si>
    <t>Công ty tài chính cổ phần Vinaconex-Viettel</t>
  </si>
  <si>
    <t>Công ty tài chính cổ phần Xi Măng</t>
  </si>
  <si>
    <t>=:Công ty cho thuê tài chính:=</t>
  </si>
  <si>
    <t>7.1</t>
  </si>
  <si>
    <t>7.2</t>
  </si>
  <si>
    <t>Công ty CTTC TNHH MTV Công nghiệp Tàu thuỷ</t>
  </si>
  <si>
    <t>Công ty CTTC TNHH MTV Kexim Việt Nam</t>
  </si>
  <si>
    <t>Công ty CTTC TNHH MTV Ngân hàng Á Châu</t>
  </si>
  <si>
    <t>Công ty CTTC TNHH MTV Ngân hàng Công thương Việt Nam</t>
  </si>
  <si>
    <t>Công ty CTTC TNHH MTV Ngân hàng Đầu tư và Phát triển Việt Nam</t>
  </si>
  <si>
    <t>Công ty TNHH MTV CTTC Ngân hàng Ngoại thương Việt Nam</t>
  </si>
  <si>
    <t>Công ty CTTC I Ngân hàng Nông nghiệp và Phát triển Nông thôn Việt Nam</t>
  </si>
  <si>
    <t>Công ty CTTC II Ngân hàng Nông nghiệp và Phát triển Nông thôn Việt Nam</t>
  </si>
  <si>
    <t>Công ty TNHH MTV CTTC Ngân hàng Sài Gòn Thương Tín</t>
  </si>
  <si>
    <t>Công ty TNHH CTTC Quốc tế Việt Nam</t>
  </si>
  <si>
    <t>Công ty TNHH CTTC Quốc tế Chailease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</si>
  <si>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</si>
  <si>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</si>
  <si>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</si>
  <si>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</si>
  <si>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</si>
  <si>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</si>
  <si>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</si>
  <si>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</si>
  <si>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</si>
  <si>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=:Ngân hàng khác tại Việt Nam:=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</si>
  <si>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</si>
  <si>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</si>
  <si>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</si>
  <si>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</si>
  <si>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</si>
  <si>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</si>
  <si>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</si>
  <si>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</si>
  <si>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</si>
  <si>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</si>
  <si>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</si>
  <si>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7.12</t>
  </si>
  <si>
    <t>7.13</t>
  </si>
  <si>
    <t>7.14</t>
  </si>
  <si>
    <t>7.15</t>
  </si>
  <si>
    <t>7.16</t>
  </si>
  <si>
    <t>7.17</t>
  </si>
  <si>
    <t>9.1</t>
  </si>
  <si>
    <t>9.2</t>
  </si>
  <si>
    <t>9.3</t>
  </si>
  <si>
    <t>9.4</t>
  </si>
  <si>
    <t>9.5</t>
  </si>
  <si>
    <t>9.6</t>
  </si>
  <si>
    <t>9.7</t>
  </si>
  <si>
    <t>9.8</t>
  </si>
  <si>
    <t>Chưa có điều kiện thi hành</t>
  </si>
  <si>
    <t>Tỷ lệ (Thi hành xong + đình chỉ) / Tổng số phải thi hành</t>
  </si>
  <si>
    <t>Cục THADS tỉnh Kon Tum</t>
  </si>
  <si>
    <t>IV</t>
  </si>
  <si>
    <t>V</t>
  </si>
  <si>
    <t>VI</t>
  </si>
  <si>
    <t>VII</t>
  </si>
  <si>
    <t>VIII</t>
  </si>
  <si>
    <t>IX</t>
  </si>
  <si>
    <t>X</t>
  </si>
  <si>
    <t>XI</t>
  </si>
  <si>
    <t>Chi cục THADS huyện Đắk Hà</t>
  </si>
  <si>
    <t>Chi cục THADS huyện Đắk Tô</t>
  </si>
  <si>
    <t>Chi cục THADS huyện Ngọc Hồi</t>
  </si>
  <si>
    <t>Chi cục THADS huyện Sa Thầy</t>
  </si>
  <si>
    <t>Chi cục THADS huyện Kon Rẫy</t>
  </si>
  <si>
    <t>Chi cục THADS huyện Kon Plong</t>
  </si>
  <si>
    <t>Chi cục THADS huyện Tu mơ rong</t>
  </si>
  <si>
    <t>Chi cục THADS huyện Đắk Glei</t>
  </si>
  <si>
    <t>Chi cục THADS huyện Ia H'Drai</t>
  </si>
  <si>
    <t>CỤC TRƯỞNG</t>
  </si>
  <si>
    <t>Phạm Anh Vũ</t>
  </si>
  <si>
    <t>Cao Minh Hoàng Tùng</t>
  </si>
  <si>
    <t>Không phát sinh</t>
  </si>
  <si>
    <t>CỤC THI HÀNH ÁN DÂN SỰ TỈNH KON TUM</t>
  </si>
  <si>
    <t>Biểu mẫu số:01/TKTDNH-THADS 
Ban hành kèm theo Công văn số: 517 /TCTHADS-NV1  ngày 14/2/2017 của Tổng cục Thi hành án dân sự</t>
  </si>
  <si>
    <t>NGƯỜI LẬP BIỂU</t>
  </si>
  <si>
    <t>Chi cục THADS thành phố Kon Tum</t>
  </si>
  <si>
    <t>83</t>
  </si>
  <si>
    <t>Nguyễn Thị Hoa</t>
  </si>
  <si>
    <t>Tài sản không đủ để THA</t>
  </si>
  <si>
    <t>800</t>
  </si>
  <si>
    <t>Nguyễn Thị Trường Giang, Bùi Chấn Hưng</t>
  </si>
  <si>
    <t>Đang trong quá trình bán đấu giá tài sản cưỡng chế kê biên</t>
  </si>
  <si>
    <t>997</t>
  </si>
  <si>
    <t>Công ty cổ phần Rạng Minh</t>
  </si>
  <si>
    <t>Đang xác minh tài sản</t>
  </si>
  <si>
    <t>640</t>
  </si>
  <si>
    <t>Vi Văn Hòa, Võ Văn Đức</t>
  </si>
  <si>
    <t>412</t>
  </si>
  <si>
    <t>Trần Văn Sỹ, Nguyễn Thị Loan</t>
  </si>
  <si>
    <t>Đang chờ kết luận điều tra của CQCA</t>
  </si>
  <si>
    <t>645</t>
  </si>
  <si>
    <t>Lê Văn Minh, Đinh Thị Cử</t>
  </si>
  <si>
    <t>Nguyễn Thị Thanh Nga</t>
  </si>
  <si>
    <t>Hồ Thị Như Liên</t>
  </si>
  <si>
    <t>Đương sự đang khởi kiện thực hiện việc phân chia tại Tòa</t>
  </si>
  <si>
    <t>19</t>
  </si>
  <si>
    <t>Cty TNHH Thăng Long</t>
  </si>
  <si>
    <t>22</t>
  </si>
  <si>
    <t>17</t>
  </si>
  <si>
    <t>Trần Văn Quyền</t>
  </si>
  <si>
    <t>25</t>
  </si>
  <si>
    <t>Cty TM Thăng Long TNHH</t>
  </si>
  <si>
    <t>12</t>
  </si>
  <si>
    <t>1293</t>
  </si>
  <si>
    <t>Công ty thương mại Thăng Long TNHH</t>
  </si>
  <si>
    <t>355</t>
  </si>
  <si>
    <t>Công ty TNHH MTV trường Mầm non Chim én</t>
  </si>
  <si>
    <t>354</t>
  </si>
  <si>
    <t>Nguyễn Thị Ven</t>
  </si>
  <si>
    <t>353</t>
  </si>
  <si>
    <t>Trần Khánh Việt, Trần Thị Mai Nương</t>
  </si>
  <si>
    <t>101</t>
  </si>
  <si>
    <t>Công ty TNHH MTV Hân Hoàng Anh</t>
  </si>
  <si>
    <t>Đang kê biên, thẩm định giá</t>
  </si>
  <si>
    <t>16</t>
  </si>
  <si>
    <t>Trình Thị Phi Ni</t>
  </si>
  <si>
    <t>Các bên đương sự đang tiến hành thỏa thuận</t>
  </si>
  <si>
    <t>Y Pheo</t>
  </si>
  <si>
    <t>04</t>
  </si>
  <si>
    <t>Lê Thị Thôi</t>
  </si>
  <si>
    <t>05</t>
  </si>
  <si>
    <t>Y Der</t>
  </si>
  <si>
    <t>Trần Văn Hạnh</t>
  </si>
  <si>
    <t>Trần Dương Chấn</t>
  </si>
  <si>
    <t>Nguyễn Thị Nguyệt + Nguyễn Trung Nguyên</t>
  </si>
  <si>
    <t>Nguyễn Thị Thu Vân</t>
  </si>
  <si>
    <t>01</t>
  </si>
  <si>
    <t>Nguyễn Thị Thúy + Nguyễn Văn Kiêm</t>
  </si>
  <si>
    <t>02</t>
  </si>
  <si>
    <t>Trần Thị Như Ngà + Hoàng Hải</t>
  </si>
  <si>
    <t>Công ty THNH MTV TM&amp;DV Tuấn Anh Kon Tum</t>
  </si>
  <si>
    <t>09</t>
  </si>
  <si>
    <t>26/11/2019</t>
  </si>
  <si>
    <t>Y Bông</t>
  </si>
  <si>
    <t>Hoàng Thị Minh Tâm</t>
  </si>
  <si>
    <t>Cty TNHH Hoàng Trung Dũng</t>
  </si>
  <si>
    <t>18</t>
  </si>
  <si>
    <t>Y Hồng Thể và Hoàng Văn Đông</t>
  </si>
  <si>
    <t>03</t>
  </si>
  <si>
    <t>21/10/2019</t>
  </si>
  <si>
    <t>Lê Thọ Lượng, Trần Thị Hoàng Diễm</t>
  </si>
  <si>
    <t>18/11/2019</t>
  </si>
  <si>
    <t>28</t>
  </si>
  <si>
    <t>25/12/2019</t>
  </si>
  <si>
    <t>Trần Quốc Vũ, Võ Thị Ngân</t>
  </si>
  <si>
    <t>Cao Danh Đồng</t>
  </si>
  <si>
    <t>08</t>
  </si>
  <si>
    <t>Hà Thị Hải</t>
  </si>
  <si>
    <t>Nguyễn Thị Phương
Lê Văn Len</t>
  </si>
  <si>
    <t>26</t>
  </si>
  <si>
    <t>Nghiêm Thị Quý</t>
  </si>
  <si>
    <t>27</t>
  </si>
  <si>
    <t>Phạm Thị Kim Dung</t>
  </si>
  <si>
    <t>Hoàng Hữu Phước
Dương Thị Huế</t>
  </si>
  <si>
    <t>20</t>
  </si>
  <si>
    <t>Nguyễn Thị Xuân Đẹp</t>
  </si>
  <si>
    <t>13</t>
  </si>
  <si>
    <t>21</t>
  </si>
  <si>
    <t>HTX Hương Nguyên</t>
  </si>
  <si>
    <t>14</t>
  </si>
  <si>
    <t>23</t>
  </si>
  <si>
    <t>Đỗ Trọng Lâm
Trần Thị Ngọc</t>
  </si>
  <si>
    <t>24</t>
  </si>
  <si>
    <t>Nguyễn Thị Hiển</t>
  </si>
  <si>
    <t>Ngô Quang Tình</t>
  </si>
  <si>
    <t>Lê Thị Ninh</t>
  </si>
  <si>
    <t>Nguyễn Thị Nga, Hậu</t>
  </si>
  <si>
    <t>Phan Văn Kỳ,
Phạm Thị Tươi</t>
  </si>
  <si>
    <t>Phạm Văn Tứ, Lê Thị Hằng</t>
  </si>
  <si>
    <t>Nguyễn Thị Huyền</t>
  </si>
  <si>
    <t>Hoàng Văn Quốc, Vũ Thị Thúy</t>
  </si>
  <si>
    <t>Trần Quang Tróc, Nguyễn Thị Ánh</t>
  </si>
  <si>
    <t>Ông Thị Thu Thủy</t>
  </si>
  <si>
    <t>Bạch Chơn Linh</t>
  </si>
  <si>
    <t xml:space="preserve">Nguyễn Văn Dũng, Trần Thị Tư </t>
  </si>
  <si>
    <t>Trần Thị Quyển</t>
  </si>
  <si>
    <t xml:space="preserve">Hồ Việt Cường
Nguyễn Thị Ngọc </t>
  </si>
  <si>
    <t>Bùi Thị Lựu</t>
  </si>
  <si>
    <t>Nguyễn Thị Oanh</t>
  </si>
  <si>
    <t>Phạm Văn Tố</t>
  </si>
  <si>
    <t>Phùng Thị Lan, Nguyễn Thị Thanh Hà, Nguyễn Thanh Hùng</t>
  </si>
  <si>
    <t>Ngô Quang Tài, Lê Thị Miện</t>
  </si>
  <si>
    <t>Nguyễn Văn Nhàn, Phạm Thị Sim</t>
  </si>
  <si>
    <t>Nguyễn Văn Công, Đinh Thị Vân</t>
  </si>
  <si>
    <t>Lê Văn Bảy, Hà Thị Quyên</t>
  </si>
  <si>
    <t>Lê Thế Sơn, Vũ Thị Lệ</t>
  </si>
  <si>
    <t>Phan Văn Vinh, Nguyễn Thị Hương</t>
  </si>
  <si>
    <t>Nguyễn Thị Hường</t>
  </si>
  <si>
    <t>Nguyễn Hữu Phi, Cao Thị Tuyết</t>
  </si>
  <si>
    <t>Nguyễn Ngọc Ảnh, Đinh Thị Thủy</t>
  </si>
  <si>
    <t>Nguyễn Thị Huê</t>
  </si>
  <si>
    <t>Hà Văn Tuận, Lò Thị Thương</t>
  </si>
  <si>
    <t>Vũ Đình Thi, Trần Thị Hằng</t>
  </si>
  <si>
    <t>Ngân Văn Thanh và Đỗ Thị Đa</t>
  </si>
  <si>
    <t>38</t>
  </si>
  <si>
    <t>Đỗ Thị Cúc và Nguyễn Doãn Khương</t>
  </si>
  <si>
    <t>Nguyễn Ngọc Quỳnh và Nguyễn Thị Lĩnh</t>
  </si>
  <si>
    <t>Hà Thị Luyến và Phạm Đức Hưng</t>
  </si>
  <si>
    <t>Tài sản bị cấp nhầm thửa, đang phối hợp với cơ quan có liên quan để giải quyết</t>
  </si>
  <si>
    <t>Nguyễn Văn Nhạc và TRần Thị Nguyệt</t>
  </si>
  <si>
    <t>Phạm Thị Ngọc Hà</t>
  </si>
  <si>
    <t>Đang vận động người phải thi hành án tự nguyện thi hành án</t>
  </si>
  <si>
    <t>NGOại thương (Vietcombank)</t>
  </si>
  <si>
    <t>ĐỖ THỊ TUYẾT HOA</t>
  </si>
  <si>
    <t>Đỗ Thị Kim Ngọc Hoa và Trần Phi Hùng</t>
  </si>
  <si>
    <t>Đang xác minh tài sản của người phải thi hành án để kê biên theo quy định</t>
  </si>
  <si>
    <t>Sái Thị Tuyên và Nguyễn Văn Hùng</t>
  </si>
  <si>
    <t>Đang tiến hành thủ tục kê biên, xử lý tài sản của người phải thi hành án</t>
  </si>
  <si>
    <t>Nguyễn Thị Kim Phương</t>
  </si>
  <si>
    <t>Triệu Đình Mọng và Lê Thị Bé</t>
  </si>
  <si>
    <t>TRần Văn Mão và TRần Thị Loan</t>
  </si>
  <si>
    <t>Phan Ngọc Thủy và Bùi Ngọc Hiền</t>
  </si>
  <si>
    <t>Vi Văn Quyết và Hà Thị Lan</t>
  </si>
  <si>
    <t>Phạm Thị Nguyệt, Tuấn, Bình, Tuyết</t>
  </si>
  <si>
    <t>Đã kê biên, xử lý tài sản của người phải THA</t>
  </si>
  <si>
    <t>23/03/020</t>
  </si>
  <si>
    <t>Hồ Thị Diệp và Vũ Văn Lập</t>
  </si>
  <si>
    <t>Công ty TNHH MTV Chi Tâm Kon Rẫy</t>
  </si>
  <si>
    <t>7.đang trong thời gian tự nguyện thi hành án</t>
  </si>
  <si>
    <t>Nguyễn Thị Chín</t>
  </si>
  <si>
    <t>Chu Thị Thường &amp; Nguyễn Hữu Toán</t>
  </si>
  <si>
    <t>06</t>
  </si>
  <si>
    <t>Nguyễn Quang Lâm &amp; Nguyễn Thị Tuyết Vân</t>
  </si>
  <si>
    <t>Nguyễn Văn Nam</t>
  </si>
  <si>
    <t>US Linh &amp; Nguyễn Thị Mỹ Duyên</t>
  </si>
  <si>
    <t>Nguyễn Kim Cương, Hương, Uy, Ly</t>
  </si>
  <si>
    <t>07</t>
  </si>
  <si>
    <t>Tạ Công Tuấn</t>
  </si>
  <si>
    <t>Đang xác minh các tài sản khác</t>
  </si>
  <si>
    <t>Đã bán đấu giá thành, đang giao tài sản</t>
  </si>
  <si>
    <t>Đang bán đấu giá lần 01</t>
  </si>
  <si>
    <t>Đang tiếp tục bán đấu giá các tài sản còn lại</t>
  </si>
  <si>
    <t>Đã thực hiện việc kê biên, xử lý tài sản</t>
  </si>
  <si>
    <t>Đang trong thời gian tự nguyên thi hành án</t>
  </si>
  <si>
    <t>Đang xác minh điều kiện thi hành án</t>
  </si>
  <si>
    <t>Nguyễn Ngọc Chiến, Nguyễn Thị Tốt</t>
  </si>
  <si>
    <t>Ngô khắc Chiến, 
Nguyễn Thị Kiều</t>
  </si>
  <si>
    <t>nguyễn Kim Phụng 
Trần Thị Nở</t>
  </si>
  <si>
    <t>Phạm Ngọc Anh
 Nguyễn Thị Hiếu</t>
  </si>
  <si>
    <t>26/10/2018</t>
  </si>
  <si>
    <t>Nguyễn Thị Hoán</t>
  </si>
  <si>
    <t>18/10/2019</t>
  </si>
  <si>
    <t>Nguyễn Doãn Hiệp; Phạm Thị Mai</t>
  </si>
  <si>
    <t>Xác minh để kê biên</t>
  </si>
  <si>
    <t>200</t>
  </si>
  <si>
    <t>Đinh Thị Nhung</t>
  </si>
  <si>
    <t>181</t>
  </si>
  <si>
    <t>Thao Bình</t>
  </si>
  <si>
    <t>Lê Văn Tường</t>
  </si>
  <si>
    <t>96</t>
  </si>
  <si>
    <t>Võ Quang Vũ</t>
  </si>
  <si>
    <t>137</t>
  </si>
  <si>
    <t>Nguyễn Văn Hiệp</t>
  </si>
  <si>
    <t>342</t>
  </si>
  <si>
    <t>Trần Việt Phục</t>
  </si>
  <si>
    <t>129</t>
  </si>
  <si>
    <t>Ngô Viết Đông, Hiền</t>
  </si>
  <si>
    <t>345</t>
  </si>
  <si>
    <t>công Thương Việt Nam (Vietinbank)</t>
  </si>
  <si>
    <t>Đặng Văn Tiến</t>
  </si>
  <si>
    <t>Công ty Liên Sự</t>
  </si>
  <si>
    <t>91</t>
  </si>
  <si>
    <t>Bùi Thị Thoan</t>
  </si>
  <si>
    <t>40</t>
  </si>
  <si>
    <t>139</t>
  </si>
  <si>
    <t>LăngĐức Mạnh, Miên</t>
  </si>
  <si>
    <t>401</t>
  </si>
  <si>
    <t>Lê Ngọc Bình</t>
  </si>
  <si>
    <t>36</t>
  </si>
  <si>
    <t>376</t>
  </si>
  <si>
    <t>TRần Thị Minh Nguyệt</t>
  </si>
  <si>
    <t>078</t>
  </si>
  <si>
    <t>Từ Thị Nguyên</t>
  </si>
  <si>
    <t>369</t>
  </si>
  <si>
    <t>Đặng Phi Hùng</t>
  </si>
  <si>
    <t>260</t>
  </si>
  <si>
    <t>Đặng Ngọc Khương, Hồ Thị Liễu</t>
  </si>
  <si>
    <t>374</t>
  </si>
  <si>
    <t>Nguyễn Văn Đức</t>
  </si>
  <si>
    <t>37</t>
  </si>
  <si>
    <t>375</t>
  </si>
  <si>
    <t>Phạm Thị Sen Hồng</t>
  </si>
  <si>
    <t>437</t>
  </si>
  <si>
    <t>Vũ Quang, Hiền</t>
  </si>
  <si>
    <t>439</t>
  </si>
  <si>
    <t>Nguyễn Hải Dương, Hạnh</t>
  </si>
  <si>
    <t>438</t>
  </si>
  <si>
    <t>Nguyễn Duy Yên, Bốn</t>
  </si>
  <si>
    <t>35</t>
  </si>
  <si>
    <t>Nguyễn Thị Tâm, Đoàn Văn Hải</t>
  </si>
  <si>
    <t>47</t>
  </si>
  <si>
    <t>A Nghị, Huỳnh Đào Thị Vy</t>
  </si>
  <si>
    <t>Y Duyên</t>
  </si>
  <si>
    <t>Ngô Thái Hiệp</t>
  </si>
  <si>
    <t>287</t>
  </si>
  <si>
    <t>Nguyễn Thị Thắm</t>
  </si>
  <si>
    <t>288</t>
  </si>
  <si>
    <t>Nông Văn Luận, Đinh Thị Tuyên</t>
  </si>
  <si>
    <t>55</t>
  </si>
  <si>
    <t>161</t>
  </si>
  <si>
    <t>Tạ Văn Bảy</t>
  </si>
  <si>
    <t>278</t>
  </si>
  <si>
    <t>Đinh Hồng Ngân, TriệuMinh Cường</t>
  </si>
  <si>
    <t xml:space="preserve">16 
</t>
  </si>
  <si>
    <t xml:space="preserve"> 03 
</t>
  </si>
  <si>
    <t xml:space="preserve"> 01 
</t>
  </si>
  <si>
    <t xml:space="preserve">04 </t>
  </si>
  <si>
    <t>74</t>
  </si>
  <si>
    <t>111</t>
  </si>
  <si>
    <t>Đặng Thị Út, Nguyễn Văn Tính</t>
  </si>
  <si>
    <t>31</t>
  </si>
  <si>
    <t>226</t>
  </si>
  <si>
    <t>Thái Đình Vũ, Huỳnh Thị Phương</t>
  </si>
  <si>
    <t>573</t>
  </si>
  <si>
    <t>Hà Văn Đệ, Vương Thị Hồng Phượng</t>
  </si>
  <si>
    <t>Đang bán đấu giá TS</t>
  </si>
  <si>
    <t>250</t>
  </si>
  <si>
    <t>Bùi Thị Kim Tâm</t>
  </si>
  <si>
    <t>761</t>
  </si>
  <si>
    <t>1023</t>
  </si>
  <si>
    <t>Trương Thị Dung</t>
  </si>
  <si>
    <t>923</t>
  </si>
  <si>
    <t>Bế Văn Phúc, Bùi Thị Kim Tâm</t>
  </si>
  <si>
    <t>87</t>
  </si>
  <si>
    <t>Hoàng Thị Hường, Nguyễn Hoàng Hải</t>
  </si>
  <si>
    <t>397</t>
  </si>
  <si>
    <t>Phạm Văn Bình, Trần Thị Quỳnh Kha</t>
  </si>
  <si>
    <t>451</t>
  </si>
  <si>
    <t>Hà Thị Anh, Lê Dương</t>
  </si>
  <si>
    <t>468</t>
  </si>
  <si>
    <t>Võ Thị Thu Trang</t>
  </si>
  <si>
    <t>641</t>
  </si>
  <si>
    <t>Võ Thị Liên</t>
  </si>
  <si>
    <t>870</t>
  </si>
  <si>
    <t>Trần Văn Lực,
Bùi Thị Lành</t>
  </si>
  <si>
    <t>1202</t>
  </si>
  <si>
    <t>Nguyễn Hồng Dũng</t>
  </si>
  <si>
    <t>1200</t>
  </si>
  <si>
    <t>Nguyễn Xuân Hiệu</t>
  </si>
  <si>
    <t>1412</t>
  </si>
  <si>
    <t>Nguyễn Vinh Quang</t>
  </si>
  <si>
    <t>1475</t>
  </si>
  <si>
    <t>Đinh Khắc Sửu</t>
  </si>
  <si>
    <t>1255</t>
  </si>
  <si>
    <t>Huỳnh Thị Kinh Oanh
Nguyễn Hồng Dũng</t>
  </si>
  <si>
    <t>1260</t>
  </si>
  <si>
    <t>Trần Thị Mỹ Trang
Đặng Thị Mỹ Trâm</t>
  </si>
  <si>
    <t>Huỳnh Quốc Hưng</t>
  </si>
  <si>
    <t>Nguyễn Bá Luận</t>
  </si>
  <si>
    <t>492</t>
  </si>
  <si>
    <t>Nguyễn Thị Thanh Hương
Cao Xuân Thủy</t>
  </si>
  <si>
    <t>Nguyễn Thị Kim Liên</t>
  </si>
  <si>
    <t>869</t>
  </si>
  <si>
    <t>Nguyễn Hữu Hiệp, Võ Thị Ngọc Hằng</t>
  </si>
  <si>
    <t>683</t>
  </si>
  <si>
    <t>Cty TNHH Tre Làng</t>
  </si>
  <si>
    <t xml:space="preserve"> 49 </t>
  </si>
  <si>
    <t>393</t>
  </si>
  <si>
    <t>Nguyễn Đỗ Phương Thảo</t>
  </si>
  <si>
    <t>838</t>
  </si>
  <si>
    <t>Nguyễn Thị Thảo</t>
  </si>
  <si>
    <t>539</t>
  </si>
  <si>
    <t>Bùi Thị Linh Thùy</t>
  </si>
  <si>
    <t>Đang có tranh chấp</t>
  </si>
  <si>
    <t>Trần Thị Chiến</t>
  </si>
  <si>
    <t>Đang xác minh</t>
  </si>
  <si>
    <t>92</t>
  </si>
  <si>
    <t>Trần Thị Kim Anh, Phạm Bá Khanh</t>
  </si>
  <si>
    <t>694</t>
  </si>
  <si>
    <t>Lương Quốc Dũng</t>
  </si>
  <si>
    <t>863</t>
  </si>
  <si>
    <t>Nguyễn Thị Hồng</t>
  </si>
  <si>
    <t>1209</t>
  </si>
  <si>
    <t>Huỳnh Thị Kim Lan</t>
  </si>
  <si>
    <t>Lê Viết Hùng, Bùi Thị Ngọc Trâm</t>
  </si>
  <si>
    <t>1252</t>
  </si>
  <si>
    <t>Lê Văn Bình</t>
  </si>
  <si>
    <t>1286</t>
  </si>
  <si>
    <t>1479</t>
  </si>
  <si>
    <t>Lê Văn Bình, Phan Thị Mỹ Hạnh</t>
  </si>
  <si>
    <t>84</t>
  </si>
  <si>
    <t>Trần Bảo, Nguyễn Thị Thanh</t>
  </si>
  <si>
    <t>Kê biên</t>
  </si>
  <si>
    <t>371</t>
  </si>
  <si>
    <t>Trần Hoài Đức, Lê Thị Khuyên</t>
  </si>
  <si>
    <t>372</t>
  </si>
  <si>
    <t>Nguyễn Xuân Hòa, Lươmg Thị Liễu</t>
  </si>
  <si>
    <t>373</t>
  </si>
  <si>
    <t>Trần Đình Nam, Võ Thị Thu Nga</t>
  </si>
  <si>
    <t>444</t>
  </si>
  <si>
    <t>445</t>
  </si>
  <si>
    <t>811</t>
  </si>
  <si>
    <t>Nguyễn Thị Hồng Điệp</t>
  </si>
  <si>
    <t>586</t>
  </si>
  <si>
    <t>Lê Thiện Hồng</t>
  </si>
  <si>
    <t>953</t>
  </si>
  <si>
    <t>Nguyễn Văn Bích</t>
  </si>
  <si>
    <t>1101</t>
  </si>
  <si>
    <t>Nguyễn Thị Ngân</t>
  </si>
  <si>
    <t>1102</t>
  </si>
  <si>
    <t>Phan Bình Toàn</t>
  </si>
  <si>
    <t>1188</t>
  </si>
  <si>
    <t>Lê Thị Liên
Trần Văn Hùng</t>
  </si>
  <si>
    <t>Phạm Văn Giang</t>
  </si>
  <si>
    <t>380</t>
  </si>
  <si>
    <t>Trần Quốc Võ</t>
  </si>
  <si>
    <t>381</t>
  </si>
  <si>
    <t>Nguyễn Quý Thạch</t>
  </si>
  <si>
    <t>569</t>
  </si>
  <si>
    <t>Bùi Hoàng Thiên Hương</t>
  </si>
  <si>
    <t>629</t>
  </si>
  <si>
    <t>Trần Ngọc Quang</t>
  </si>
  <si>
    <t>Nguyễn Minh Hoàng</t>
  </si>
  <si>
    <t>1214</t>
  </si>
  <si>
    <t>Nguyễn Thị Ái Quyên</t>
  </si>
  <si>
    <t>881</t>
  </si>
  <si>
    <t>Công ty TNHH Hiệp Phước Kon Tum</t>
  </si>
  <si>
    <t>710</t>
  </si>
  <si>
    <t>Nguyễn Xuân Hiệu, Hồ Thị Thu Thúy</t>
  </si>
  <si>
    <t>772</t>
  </si>
  <si>
    <t>Nguyễn Thành Trung</t>
  </si>
  <si>
    <t>773</t>
  </si>
  <si>
    <t>Hồ Văn Trung</t>
  </si>
  <si>
    <t>499</t>
  </si>
  <si>
    <t>Đặng Trần Quốc Thắng</t>
  </si>
  <si>
    <t>82</t>
  </si>
  <si>
    <t>Huỳnh Bạch Lưu Ly</t>
  </si>
  <si>
    <t>588</t>
  </si>
  <si>
    <t>Nguyễn Thị Mai Liên</t>
  </si>
  <si>
    <t>677</t>
  </si>
  <si>
    <t>Bùi Thị Hiền</t>
  </si>
  <si>
    <t>678</t>
  </si>
  <si>
    <t>Nguyễn Thị Trâm</t>
  </si>
  <si>
    <t>1178</t>
  </si>
  <si>
    <t>Nguyễn Thị Thu Đông</t>
  </si>
  <si>
    <t>296</t>
  </si>
  <si>
    <t>Phan Văn Nhung, Nguyễn Thị Bích</t>
  </si>
  <si>
    <t>389</t>
  </si>
  <si>
    <t>Đặng Thị Hương</t>
  </si>
  <si>
    <t>925</t>
  </si>
  <si>
    <t>Võ Thị Thúy Hằng, Lý Trọng Hưng</t>
  </si>
  <si>
    <t>1093</t>
  </si>
  <si>
    <t>Nguyễn Ngọc Thành, Phạm Thị Mỹ</t>
  </si>
  <si>
    <t>963</t>
  </si>
  <si>
    <t>Nguyễn Văn Hứa, Võ Thị Hải</t>
  </si>
  <si>
    <t>865</t>
  </si>
  <si>
    <t>Mai Thị Xuân Thu</t>
  </si>
  <si>
    <t>866</t>
  </si>
  <si>
    <t>1113</t>
  </si>
  <si>
    <t>Trần Thị Kim Loan</t>
  </si>
  <si>
    <t>864</t>
  </si>
  <si>
    <t>Nguyễn Thị Uyên Phương</t>
  </si>
  <si>
    <t>1413</t>
  </si>
  <si>
    <t>Nguyễn Công Thành</t>
  </si>
  <si>
    <t>980</t>
  </si>
  <si>
    <t>Nguyễn Thị Lam</t>
  </si>
  <si>
    <t>658</t>
  </si>
  <si>
    <t>Nguyễn Thị Hãnh+Hồ Anh Minh</t>
  </si>
  <si>
    <t>143/11/2019</t>
  </si>
  <si>
    <t>711</t>
  </si>
  <si>
    <t>TRần Ngọc Minh+Nguyễn Thị Hằng</t>
  </si>
  <si>
    <t>709</t>
  </si>
  <si>
    <t>Lê Anh Dũng+Từ Thị Giàu</t>
  </si>
  <si>
    <t>Dương Đặng Hải Ký</t>
  </si>
  <si>
    <t>247</t>
  </si>
  <si>
    <t>Phạm Ngọc Anh</t>
  </si>
  <si>
    <t>Thi hành theo thỏa thuận</t>
  </si>
  <si>
    <t>1266</t>
  </si>
  <si>
    <t>Huỳnh Nữ Bảo Thi</t>
  </si>
  <si>
    <t>Chờ tiền bồi thường</t>
  </si>
  <si>
    <t>222</t>
  </si>
  <si>
    <t>Vũ Đình Tuyên</t>
  </si>
  <si>
    <t>1161</t>
  </si>
  <si>
    <t>Bùi Út Hậu</t>
  </si>
  <si>
    <t>928</t>
  </si>
  <si>
    <t>Nguyễn Hùng</t>
  </si>
  <si>
    <t>396</t>
  </si>
  <si>
    <t>Vương Khắc Mến</t>
  </si>
  <si>
    <t>34</t>
  </si>
  <si>
    <t>295</t>
  </si>
  <si>
    <t>Vương Sĩ Long</t>
  </si>
  <si>
    <t>1198</t>
  </si>
  <si>
    <t>Đặng Thị Ái Hoa</t>
  </si>
  <si>
    <t>1052</t>
  </si>
  <si>
    <t>Võ Thị Thanh Nguyệt</t>
  </si>
  <si>
    <t>155</t>
  </si>
  <si>
    <t>Công ty cổ phần Đức Nhân</t>
  </si>
  <si>
    <t>672</t>
  </si>
  <si>
    <t>Hoàng Thị Thu Thảo</t>
  </si>
  <si>
    <t>Nguyễn Minh Đại</t>
  </si>
  <si>
    <t>992</t>
  </si>
  <si>
    <t>DN tư nhân Gia Bảo</t>
  </si>
  <si>
    <t>42</t>
  </si>
  <si>
    <t>1257</t>
  </si>
  <si>
    <t>Lê Thị Kim Yến</t>
  </si>
  <si>
    <t>1477</t>
  </si>
  <si>
    <t>Công ty TNHH MTV Tiến Được</t>
  </si>
  <si>
    <t>67</t>
  </si>
  <si>
    <t>86</t>
  </si>
  <si>
    <t>Đinh Văn Tiến</t>
  </si>
  <si>
    <t>771</t>
  </si>
  <si>
    <t>Nguyễn Thị Xuân Thủy</t>
  </si>
  <si>
    <t>753</t>
  </si>
  <si>
    <t>Nguyễn Tiến Chuẩn và Nguyễn Thị Kim Phượng</t>
  </si>
  <si>
    <t>Hồ Văn Tri và Lê Thị Hòa</t>
  </si>
  <si>
    <t>08A</t>
  </si>
  <si>
    <t>112</t>
  </si>
  <si>
    <t>Lê Thị Tuyết Lan</t>
  </si>
  <si>
    <t>517</t>
  </si>
  <si>
    <t>754</t>
  </si>
  <si>
    <t>Nguyễn Tấn Sang
Lê Thị Tuyết Lan</t>
  </si>
  <si>
    <t>143</t>
  </si>
  <si>
    <t>Nguyễn Văn Sang
Phạm Thị Phượng</t>
  </si>
  <si>
    <t>15</t>
  </si>
  <si>
    <t>1177</t>
  </si>
  <si>
    <t>41</t>
  </si>
  <si>
    <t>68</t>
  </si>
  <si>
    <t>1091</t>
  </si>
  <si>
    <t>Bùi Anh Tuấn</t>
  </si>
  <si>
    <t>1143</t>
  </si>
  <si>
    <t>Ngô Thị Thanh Duyên</t>
  </si>
  <si>
    <t>924</t>
  </si>
  <si>
    <t>Nguyễn Thị Bình</t>
  </si>
  <si>
    <t>1199</t>
  </si>
  <si>
    <t>Trần Thúy Hồng</t>
  </si>
  <si>
    <t>1212</t>
  </si>
  <si>
    <t>Huỳnh Thị Nga</t>
  </si>
  <si>
    <t>1263</t>
  </si>
  <si>
    <t>Vũ Thị Cẩm Như</t>
  </si>
  <si>
    <t>1264</t>
  </si>
  <si>
    <t>Ngô Thị Thùy Phương</t>
  </si>
  <si>
    <t>1411</t>
  </si>
  <si>
    <t>Ngô Hồng Khanh và Lý Hải Vân</t>
  </si>
  <si>
    <t>1476</t>
  </si>
  <si>
    <t>Trần Thị Hoàng Dung</t>
  </si>
  <si>
    <t>211</t>
  </si>
  <si>
    <t>công ty TNHH xuân mai</t>
  </si>
  <si>
    <t>1482</t>
  </si>
  <si>
    <t>Nguyễn Thị Tố Giang</t>
  </si>
  <si>
    <t>Đang bán đấu giá</t>
  </si>
  <si>
    <t>BAN PHÁP CHẾ HĐND 
TỈNH KON TUM</t>
  </si>
  <si>
    <r>
      <t xml:space="preserve">DANH SÁCH VIỆC THI HÀNH ÁN LIÊN QUAN ĐẾN TỔ CHỨC TÍN DỤNG NGÂN HÀNG
</t>
    </r>
    <r>
      <rPr>
        <i/>
        <sz val="12"/>
        <color indexed="8"/>
        <rFont val="Times New Roman"/>
        <family val="1"/>
      </rPr>
      <t xml:space="preserve">Từ 01/10/2020 đến 25/05/2020 </t>
    </r>
  </si>
  <si>
    <t>Kon Tum, ngày     tháng       năm 2020</t>
  </si>
  <si>
    <t>Kon Tum, ngày 03 tháng  6 năm 2020</t>
  </si>
  <si>
    <t>Kon Tum, ngày 03 tháng 6 năm 2020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</si>
</sst>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_);_(* \(#,##0.0\);_(* &quot;-&quot;??_);_(@_)"/>
    <numFmt numFmtId="178" formatCode="mmm\-yyyy"/>
    <numFmt numFmtId="179" formatCode="[$-1010000]d/m/yyyy;@"/>
    <numFmt numFmtId="180" formatCode="0.0%"/>
    <numFmt numFmtId="181" formatCode="[$-409]dddd\,\ mmmm\ dd\,\ yyyy"/>
    <numFmt numFmtId="182" formatCode="[$-409]h:mm:ss\ AM/PM"/>
    <numFmt numFmtId="183" formatCode="[$-409]dddd\,\ mmmm\ d\,\ yyyy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63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20"/>
      <color indexed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0"/>
      <color indexed="9"/>
      <name val="Calibri"/>
      <family val="2"/>
    </font>
    <font>
      <b/>
      <sz val="10"/>
      <color indexed="13"/>
      <name val="Calibri"/>
      <family val="2"/>
    </font>
    <font>
      <b/>
      <sz val="18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rgb="FF0000FF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0"/>
      <name val="Calibri"/>
      <family val="2"/>
    </font>
    <font>
      <b/>
      <sz val="10"/>
      <color rgb="FFFFFF00"/>
      <name val="Calibri"/>
      <family val="2"/>
    </font>
    <font>
      <b/>
      <sz val="18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0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9" fillId="0" borderId="0" xfId="0" applyFont="1" applyAlignment="1">
      <alignment vertical="center" wrapText="1"/>
    </xf>
    <xf numFmtId="0" fontId="70" fillId="0" borderId="0" xfId="0" applyFont="1" applyAlignment="1">
      <alignment/>
    </xf>
    <xf numFmtId="0" fontId="70" fillId="0" borderId="0" xfId="0" applyFont="1" applyBorder="1" applyAlignment="1">
      <alignment horizontal="left"/>
    </xf>
    <xf numFmtId="0" fontId="69" fillId="0" borderId="10" xfId="0" applyFont="1" applyBorder="1" applyAlignment="1">
      <alignment vertical="center" wrapText="1"/>
    </xf>
    <xf numFmtId="0" fontId="70" fillId="0" borderId="0" xfId="0" applyFont="1" applyAlignment="1">
      <alignment wrapText="1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/>
    </xf>
    <xf numFmtId="0" fontId="32" fillId="0" borderId="11" xfId="0" applyFont="1" applyFill="1" applyBorder="1" applyAlignment="1">
      <alignment vertical="center" wrapText="1"/>
    </xf>
    <xf numFmtId="0" fontId="32" fillId="9" borderId="11" xfId="0" applyFont="1" applyFill="1" applyBorder="1" applyAlignment="1">
      <alignment horizontal="center" vertical="center"/>
    </xf>
    <xf numFmtId="0" fontId="32" fillId="9" borderId="11" xfId="0" applyFont="1" applyFill="1" applyBorder="1" applyAlignment="1">
      <alignment vertical="center"/>
    </xf>
    <xf numFmtId="0" fontId="33" fillId="33" borderId="11" xfId="0" applyFont="1" applyFill="1" applyBorder="1" applyAlignment="1">
      <alignment horizontal="center" vertical="center" wrapText="1"/>
    </xf>
    <xf numFmtId="0" fontId="33" fillId="32" borderId="11" xfId="0" applyFont="1" applyFill="1" applyBorder="1" applyAlignment="1">
      <alignment horizontal="center" vertical="center" wrapText="1"/>
    </xf>
    <xf numFmtId="0" fontId="33" fillId="10" borderId="1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0" fontId="33" fillId="34" borderId="1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33" fillId="35" borderId="11" xfId="0" applyFont="1" applyFill="1" applyBorder="1" applyAlignment="1" quotePrefix="1">
      <alignment vertical="center" wrapText="1"/>
    </xf>
    <xf numFmtId="0" fontId="71" fillId="0" borderId="0" xfId="0" applyFont="1" applyFill="1" applyBorder="1" applyAlignment="1">
      <alignment vertical="center"/>
    </xf>
    <xf numFmtId="0" fontId="33" fillId="35" borderId="11" xfId="0" applyFont="1" applyFill="1" applyBorder="1" applyAlignment="1" quotePrefix="1">
      <alignment horizontal="left" vertical="center" wrapText="1"/>
    </xf>
    <xf numFmtId="0" fontId="33" fillId="35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vertical="center"/>
    </xf>
    <xf numFmtId="0" fontId="32" fillId="0" borderId="13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vertical="center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72" fillId="0" borderId="11" xfId="0" applyFont="1" applyBorder="1" applyAlignment="1">
      <alignment vertical="center" wrapText="1"/>
    </xf>
    <xf numFmtId="0" fontId="36" fillId="0" borderId="11" xfId="53" applyFont="1" applyFill="1" applyBorder="1" applyAlignment="1" applyProtection="1">
      <alignment vertical="center" wrapText="1"/>
      <protection/>
    </xf>
    <xf numFmtId="0" fontId="36" fillId="0" borderId="0" xfId="0" applyFont="1" applyFill="1" applyBorder="1" applyAlignment="1">
      <alignment/>
    </xf>
    <xf numFmtId="0" fontId="36" fillId="0" borderId="11" xfId="0" applyFont="1" applyFill="1" applyBorder="1" applyAlignment="1">
      <alignment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left" vertical="center" wrapText="1" indent="3"/>
    </xf>
    <xf numFmtId="0" fontId="67" fillId="35" borderId="1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3" fillId="0" borderId="11" xfId="0" applyFont="1" applyBorder="1" applyAlignment="1" applyProtection="1">
      <alignment horizontal="center" vertical="center" wrapText="1"/>
      <protection locked="0"/>
    </xf>
    <xf numFmtId="0" fontId="39" fillId="36" borderId="11" xfId="0" applyFont="1" applyFill="1" applyBorder="1" applyAlignment="1" applyProtection="1">
      <alignment horizontal="center" vertical="center"/>
      <protection locked="0"/>
    </xf>
    <xf numFmtId="0" fontId="39" fillId="36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 wrapText="1" indent="3"/>
      <protection locked="0"/>
    </xf>
    <xf numFmtId="0" fontId="54" fillId="37" borderId="11" xfId="0" applyFont="1" applyFill="1" applyBorder="1" applyAlignment="1" applyProtection="1">
      <alignment horizontal="center" vertical="center"/>
      <protection locked="0"/>
    </xf>
    <xf numFmtId="172" fontId="39" fillId="36" borderId="11" xfId="42" applyNumberFormat="1" applyFont="1" applyFill="1" applyBorder="1" applyAlignment="1" applyProtection="1">
      <alignment horizontal="right" vertical="center" wrapText="1" indent="1"/>
      <protection/>
    </xf>
    <xf numFmtId="172" fontId="0" fillId="0" borderId="11" xfId="42" applyNumberFormat="1" applyFont="1" applyBorder="1" applyAlignment="1" applyProtection="1">
      <alignment horizontal="right" vertical="center" wrapText="1" indent="1"/>
      <protection/>
    </xf>
    <xf numFmtId="172" fontId="54" fillId="37" borderId="11" xfId="42" applyNumberFormat="1" applyFont="1" applyFill="1" applyBorder="1" applyAlignment="1" applyProtection="1">
      <alignment horizontal="right" vertical="center" wrapText="1" indent="1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 indent="1"/>
      <protection locked="0"/>
    </xf>
    <xf numFmtId="0" fontId="67" fillId="38" borderId="11" xfId="0" applyFont="1" applyFill="1" applyBorder="1" applyAlignment="1" applyProtection="1">
      <alignment horizontal="center" vertical="center"/>
      <protection locked="0"/>
    </xf>
    <xf numFmtId="172" fontId="74" fillId="35" borderId="11" xfId="42" applyNumberFormat="1" applyFont="1" applyFill="1" applyBorder="1" applyAlignment="1" applyProtection="1">
      <alignment horizontal="right" vertical="center" wrapText="1" indent="1"/>
      <protection/>
    </xf>
    <xf numFmtId="0" fontId="69" fillId="0" borderId="0" xfId="0" applyFont="1" applyFill="1" applyAlignment="1">
      <alignment vertical="center" wrapText="1"/>
    </xf>
    <xf numFmtId="0" fontId="69" fillId="0" borderId="10" xfId="0" applyFont="1" applyFill="1" applyBorder="1" applyAlignment="1">
      <alignment vertical="center" wrapText="1"/>
    </xf>
    <xf numFmtId="0" fontId="70" fillId="0" borderId="0" xfId="0" applyFont="1" applyFill="1" applyAlignment="1">
      <alignment/>
    </xf>
    <xf numFmtId="172" fontId="0" fillId="0" borderId="0" xfId="0" applyNumberFormat="1" applyAlignment="1" applyProtection="1">
      <alignment/>
      <protection locked="0"/>
    </xf>
    <xf numFmtId="0" fontId="70" fillId="35" borderId="0" xfId="0" applyFont="1" applyFill="1" applyAlignment="1">
      <alignment wrapText="1"/>
    </xf>
    <xf numFmtId="0" fontId="70" fillId="39" borderId="0" xfId="0" applyFont="1" applyFill="1" applyAlignment="1">
      <alignment wrapText="1"/>
    </xf>
    <xf numFmtId="0" fontId="75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wrapText="1"/>
    </xf>
    <xf numFmtId="0" fontId="0" fillId="0" borderId="11" xfId="0" applyBorder="1" applyAlignment="1">
      <alignment horizontal="left" indent="1"/>
    </xf>
    <xf numFmtId="0" fontId="0" fillId="0" borderId="14" xfId="0" applyFill="1" applyBorder="1" applyAlignment="1">
      <alignment horizontal="left" indent="1"/>
    </xf>
    <xf numFmtId="0" fontId="0" fillId="0" borderId="11" xfId="0" applyFont="1" applyFill="1" applyBorder="1" applyAlignment="1">
      <alignment horizontal="center"/>
    </xf>
    <xf numFmtId="172" fontId="0" fillId="35" borderId="11" xfId="42" applyNumberFormat="1" applyFont="1" applyFill="1" applyBorder="1" applyAlignment="1" applyProtection="1">
      <alignment horizontal="right" vertical="center" wrapText="1" indent="1"/>
      <protection/>
    </xf>
    <xf numFmtId="0" fontId="67" fillId="35" borderId="11" xfId="0" applyFont="1" applyFill="1" applyBorder="1" applyAlignment="1" applyProtection="1">
      <alignment horizontal="center" vertical="center"/>
      <protection locked="0"/>
    </xf>
    <xf numFmtId="0" fontId="67" fillId="35" borderId="11" xfId="0" applyFont="1" applyFill="1" applyBorder="1" applyAlignment="1" applyProtection="1">
      <alignment horizontal="left" vertical="center"/>
      <protection locked="0"/>
    </xf>
    <xf numFmtId="172" fontId="67" fillId="35" borderId="11" xfId="0" applyNumberFormat="1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>
      <alignment horizontal="center" vertical="center" wrapText="1"/>
    </xf>
    <xf numFmtId="10" fontId="67" fillId="0" borderId="11" xfId="60" applyNumberFormat="1" applyFont="1" applyBorder="1" applyAlignment="1" applyProtection="1">
      <alignment horizontal="right" vertical="center" wrapText="1" indent="1"/>
      <protection/>
    </xf>
    <xf numFmtId="0" fontId="0" fillId="35" borderId="11" xfId="0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 locked="0"/>
    </xf>
    <xf numFmtId="0" fontId="70" fillId="0" borderId="0" xfId="0" applyFont="1" applyFill="1" applyAlignment="1">
      <alignment wrapText="1"/>
    </xf>
    <xf numFmtId="0" fontId="70" fillId="0" borderId="0" xfId="0" applyNumberFormat="1" applyFont="1" applyBorder="1" applyAlignment="1">
      <alignment horizontal="left"/>
    </xf>
    <xf numFmtId="0" fontId="70" fillId="0" borderId="0" xfId="0" applyNumberFormat="1" applyFont="1" applyAlignment="1">
      <alignment/>
    </xf>
    <xf numFmtId="0" fontId="70" fillId="0" borderId="0" xfId="0" applyNumberFormat="1" applyFont="1" applyAlignment="1">
      <alignment wrapText="1"/>
    </xf>
    <xf numFmtId="0" fontId="75" fillId="0" borderId="0" xfId="0" applyNumberFormat="1" applyFont="1" applyAlignment="1">
      <alignment horizontal="center" vertical="center" wrapText="1"/>
    </xf>
    <xf numFmtId="0" fontId="69" fillId="0" borderId="0" xfId="0" applyNumberFormat="1" applyFont="1" applyAlignment="1">
      <alignment vertical="center" wrapText="1"/>
    </xf>
    <xf numFmtId="0" fontId="69" fillId="0" borderId="10" xfId="0" applyNumberFormat="1" applyFont="1" applyBorder="1" applyAlignment="1">
      <alignment vertical="center" wrapText="1"/>
    </xf>
    <xf numFmtId="14" fontId="69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69" fillId="0" borderId="10" xfId="0" applyNumberFormat="1" applyFont="1" applyBorder="1" applyAlignment="1">
      <alignment horizontal="center" vertical="center" wrapText="1"/>
    </xf>
    <xf numFmtId="14" fontId="70" fillId="0" borderId="0" xfId="0" applyNumberFormat="1" applyFont="1" applyAlignment="1">
      <alignment horizontal="center"/>
    </xf>
    <xf numFmtId="14" fontId="75" fillId="0" borderId="0" xfId="0" applyNumberFormat="1" applyFont="1" applyAlignment="1">
      <alignment horizontal="center" vertical="center" wrapText="1"/>
    </xf>
    <xf numFmtId="0" fontId="69" fillId="0" borderId="0" xfId="0" applyFont="1" applyAlignment="1">
      <alignment horizontal="center" wrapText="1"/>
    </xf>
    <xf numFmtId="0" fontId="69" fillId="0" borderId="0" xfId="0" applyFont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172" fontId="54" fillId="0" borderId="0" xfId="42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/>
      <protection locked="0"/>
    </xf>
    <xf numFmtId="0" fontId="69" fillId="0" borderId="0" xfId="0" applyFont="1" applyAlignment="1">
      <alignment horizontal="center"/>
    </xf>
    <xf numFmtId="0" fontId="10" fillId="0" borderId="11" xfId="0" applyNumberFormat="1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1" fontId="10" fillId="0" borderId="11" xfId="0" applyNumberFormat="1" applyFont="1" applyBorder="1" applyAlignment="1">
      <alignment horizontal="center" vertical="center" wrapText="1"/>
    </xf>
    <xf numFmtId="41" fontId="10" fillId="0" borderId="11" xfId="42" applyNumberFormat="1" applyFont="1" applyBorder="1" applyAlignment="1">
      <alignment horizontal="center" vertical="center" wrapText="1"/>
    </xf>
    <xf numFmtId="0" fontId="76" fillId="0" borderId="11" xfId="0" applyNumberFormat="1" applyFont="1" applyBorder="1" applyAlignment="1">
      <alignment horizontal="left" vertical="center" wrapText="1"/>
    </xf>
    <xf numFmtId="41" fontId="10" fillId="0" borderId="11" xfId="0" applyNumberFormat="1" applyFont="1" applyFill="1" applyBorder="1" applyAlignment="1">
      <alignment horizontal="center" vertical="center" wrapText="1"/>
    </xf>
    <xf numFmtId="0" fontId="77" fillId="0" borderId="11" xfId="0" applyNumberFormat="1" applyFont="1" applyBorder="1" applyAlignment="1">
      <alignment horizontal="center" vertical="center" wrapText="1"/>
    </xf>
    <xf numFmtId="14" fontId="77" fillId="0" borderId="11" xfId="0" applyNumberFormat="1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8" fillId="0" borderId="11" xfId="0" applyNumberFormat="1" applyFont="1" applyBorder="1" applyAlignment="1">
      <alignment horizontal="center" vertical="center" wrapText="1"/>
    </xf>
    <xf numFmtId="14" fontId="78" fillId="0" borderId="11" xfId="0" applyNumberFormat="1" applyFont="1" applyBorder="1" applyAlignment="1">
      <alignment horizontal="center" vertical="center" wrapText="1"/>
    </xf>
    <xf numFmtId="49" fontId="78" fillId="0" borderId="11" xfId="0" applyNumberFormat="1" applyFont="1" applyBorder="1" applyAlignment="1">
      <alignment horizontal="center" vertical="center" wrapText="1"/>
    </xf>
    <xf numFmtId="49" fontId="78" fillId="0" borderId="11" xfId="0" applyNumberFormat="1" applyFont="1" applyFill="1" applyBorder="1" applyAlignment="1">
      <alignment horizontal="center" vertical="center" wrapText="1"/>
    </xf>
    <xf numFmtId="0" fontId="77" fillId="39" borderId="15" xfId="0" applyFont="1" applyFill="1" applyBorder="1" applyAlignment="1">
      <alignment horizontal="center" vertical="center" wrapText="1"/>
    </xf>
    <xf numFmtId="0" fontId="77" fillId="39" borderId="11" xfId="0" applyNumberFormat="1" applyFont="1" applyFill="1" applyBorder="1" applyAlignment="1">
      <alignment horizontal="center" vertical="center" wrapText="1"/>
    </xf>
    <xf numFmtId="41" fontId="77" fillId="39" borderId="11" xfId="0" applyNumberFormat="1" applyFont="1" applyFill="1" applyBorder="1" applyAlignment="1">
      <alignment horizontal="center" vertical="center" wrapText="1"/>
    </xf>
    <xf numFmtId="0" fontId="77" fillId="35" borderId="15" xfId="0" applyFont="1" applyFill="1" applyBorder="1" applyAlignment="1">
      <alignment horizontal="center" vertical="center" wrapText="1"/>
    </xf>
    <xf numFmtId="0" fontId="77" fillId="35" borderId="11" xfId="0" applyNumberFormat="1" applyFont="1" applyFill="1" applyBorder="1" applyAlignment="1">
      <alignment horizontal="center" vertical="center" wrapText="1"/>
    </xf>
    <xf numFmtId="14" fontId="77" fillId="35" borderId="11" xfId="0" applyNumberFormat="1" applyFont="1" applyFill="1" applyBorder="1" applyAlignment="1">
      <alignment horizontal="center" vertical="center" wrapText="1"/>
    </xf>
    <xf numFmtId="41" fontId="77" fillId="35" borderId="11" xfId="0" applyNumberFormat="1" applyFont="1" applyFill="1" applyBorder="1" applyAlignment="1">
      <alignment horizontal="center" vertical="center" wrapText="1"/>
    </xf>
    <xf numFmtId="41" fontId="77" fillId="35" borderId="11" xfId="42" applyNumberFormat="1" applyFont="1" applyFill="1" applyBorder="1" applyAlignment="1">
      <alignment vertical="center" wrapText="1"/>
    </xf>
    <xf numFmtId="41" fontId="77" fillId="35" borderId="11" xfId="0" applyNumberFormat="1" applyFont="1" applyFill="1" applyBorder="1" applyAlignment="1">
      <alignment horizontal="left" vertical="center" wrapText="1"/>
    </xf>
    <xf numFmtId="0" fontId="76" fillId="0" borderId="15" xfId="0" applyFont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41" fontId="10" fillId="0" borderId="11" xfId="42" applyNumberFormat="1" applyFont="1" applyBorder="1" applyAlignment="1">
      <alignment horizontal="left"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41" fontId="10" fillId="0" borderId="11" xfId="42" applyNumberFormat="1" applyFont="1" applyFill="1" applyBorder="1" applyAlignment="1">
      <alignment horizontal="left" vertical="center" wrapText="1"/>
    </xf>
    <xf numFmtId="0" fontId="76" fillId="0" borderId="11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Border="1" applyAlignment="1" quotePrefix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41" fontId="10" fillId="0" borderId="11" xfId="0" applyNumberFormat="1" applyFont="1" applyFill="1" applyBorder="1" applyAlignment="1" quotePrefix="1">
      <alignment horizontal="center" vertical="center" wrapText="1"/>
    </xf>
    <xf numFmtId="41" fontId="11" fillId="0" borderId="11" xfId="0" applyNumberFormat="1" applyFont="1" applyFill="1" applyBorder="1" applyAlignment="1" quotePrefix="1">
      <alignment horizontal="center" vertical="center" wrapText="1"/>
    </xf>
    <xf numFmtId="41" fontId="10" fillId="0" borderId="11" xfId="42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41" fontId="10" fillId="0" borderId="11" xfId="0" applyNumberFormat="1" applyFont="1" applyFill="1" applyBorder="1" applyAlignment="1">
      <alignment vertical="center" wrapText="1"/>
    </xf>
    <xf numFmtId="0" fontId="10" fillId="0" borderId="11" xfId="0" applyNumberFormat="1" applyFont="1" applyFill="1" applyBorder="1" applyAlignment="1" quotePrefix="1">
      <alignment horizontal="center" vertical="center" wrapText="1"/>
    </xf>
    <xf numFmtId="41" fontId="10" fillId="0" borderId="11" xfId="0" applyNumberFormat="1" applyFont="1" applyBorder="1" applyAlignment="1" quotePrefix="1">
      <alignment horizontal="center" vertical="center" wrapText="1"/>
    </xf>
    <xf numFmtId="0" fontId="12" fillId="35" borderId="11" xfId="0" applyNumberFormat="1" applyFont="1" applyFill="1" applyBorder="1" applyAlignment="1">
      <alignment horizontal="center" vertical="center" wrapText="1"/>
    </xf>
    <xf numFmtId="14" fontId="10" fillId="35" borderId="12" xfId="0" applyNumberFormat="1" applyFont="1" applyFill="1" applyBorder="1" applyAlignment="1">
      <alignment vertical="center" wrapText="1"/>
    </xf>
    <xf numFmtId="0" fontId="10" fillId="35" borderId="11" xfId="0" applyNumberFormat="1" applyFont="1" applyFill="1" applyBorder="1" applyAlignment="1">
      <alignment horizontal="center" vertical="center" wrapText="1"/>
    </xf>
    <xf numFmtId="14" fontId="10" fillId="35" borderId="11" xfId="0" applyNumberFormat="1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vertical="center" wrapText="1"/>
    </xf>
    <xf numFmtId="0" fontId="10" fillId="35" borderId="11" xfId="0" applyNumberFormat="1" applyFont="1" applyFill="1" applyBorder="1" applyAlignment="1">
      <alignment horizontal="left" vertical="center" wrapText="1"/>
    </xf>
    <xf numFmtId="0" fontId="76" fillId="35" borderId="11" xfId="0" applyNumberFormat="1" applyFont="1" applyFill="1" applyBorder="1" applyAlignment="1">
      <alignment horizontal="left" vertical="center" wrapText="1"/>
    </xf>
    <xf numFmtId="41" fontId="12" fillId="35" borderId="11" xfId="42" applyNumberFormat="1" applyFont="1" applyFill="1" applyBorder="1" applyAlignment="1">
      <alignment horizontal="left" vertical="center" wrapText="1"/>
    </xf>
    <xf numFmtId="0" fontId="10" fillId="35" borderId="11" xfId="0" applyFont="1" applyFill="1" applyBorder="1" applyAlignment="1">
      <alignment horizontal="center" vertical="center" wrapText="1"/>
    </xf>
    <xf numFmtId="41" fontId="12" fillId="35" borderId="11" xfId="42" applyNumberFormat="1" applyFont="1" applyFill="1" applyBorder="1" applyAlignment="1">
      <alignment horizontal="center" vertical="center" wrapText="1"/>
    </xf>
    <xf numFmtId="41" fontId="12" fillId="35" borderId="11" xfId="0" applyNumberFormat="1" applyFont="1" applyFill="1" applyBorder="1" applyAlignment="1">
      <alignment horizontal="center" vertical="center" wrapText="1"/>
    </xf>
    <xf numFmtId="41" fontId="10" fillId="35" borderId="11" xfId="0" applyNumberFormat="1" applyFont="1" applyFill="1" applyBorder="1" applyAlignment="1">
      <alignment horizontal="center" vertical="center" wrapText="1"/>
    </xf>
    <xf numFmtId="41" fontId="10" fillId="35" borderId="11" xfId="0" applyNumberFormat="1" applyFont="1" applyFill="1" applyBorder="1" applyAlignment="1">
      <alignment vertical="center" wrapText="1"/>
    </xf>
    <xf numFmtId="41" fontId="10" fillId="35" borderId="11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left" vertical="center" wrapText="1"/>
    </xf>
    <xf numFmtId="41" fontId="11" fillId="0" borderId="11" xfId="0" applyNumberFormat="1" applyFont="1" applyFill="1" applyBorder="1" applyAlignment="1">
      <alignment horizontal="center" vertical="center" wrapText="1"/>
    </xf>
    <xf numFmtId="14" fontId="76" fillId="0" borderId="11" xfId="0" applyNumberFormat="1" applyFont="1" applyFill="1" applyBorder="1" applyAlignment="1">
      <alignment horizontal="center" vertical="center" wrapText="1"/>
    </xf>
    <xf numFmtId="0" fontId="76" fillId="0" borderId="11" xfId="0" applyNumberFormat="1" applyFont="1" applyBorder="1" applyAlignment="1">
      <alignment horizontal="center" vertical="center" wrapText="1"/>
    </xf>
    <xf numFmtId="41" fontId="79" fillId="0" borderId="11" xfId="0" applyNumberFormat="1" applyFont="1" applyBorder="1" applyAlignment="1">
      <alignment horizontal="center" vertical="center" wrapText="1"/>
    </xf>
    <xf numFmtId="41" fontId="80" fillId="0" borderId="11" xfId="0" applyNumberFormat="1" applyFont="1" applyBorder="1" applyAlignment="1">
      <alignment horizontal="center" vertical="center" wrapText="1"/>
    </xf>
    <xf numFmtId="41" fontId="79" fillId="39" borderId="11" xfId="0" applyNumberFormat="1" applyFont="1" applyFill="1" applyBorder="1" applyAlignment="1">
      <alignment horizontal="center" vertical="center" wrapText="1"/>
    </xf>
    <xf numFmtId="41" fontId="79" fillId="35" borderId="11" xfId="0" applyNumberFormat="1" applyFont="1" applyFill="1" applyBorder="1" applyAlignment="1">
      <alignment horizontal="left" vertical="center" wrapText="1"/>
    </xf>
    <xf numFmtId="41" fontId="81" fillId="0" borderId="11" xfId="0" applyNumberFormat="1" applyFont="1" applyBorder="1" applyAlignment="1">
      <alignment horizontal="center" vertical="center" wrapText="1"/>
    </xf>
    <xf numFmtId="41" fontId="81" fillId="35" borderId="11" xfId="0" applyNumberFormat="1" applyFont="1" applyFill="1" applyBorder="1" applyAlignment="1">
      <alignment horizontal="center" vertical="center" wrapText="1"/>
    </xf>
    <xf numFmtId="41" fontId="81" fillId="0" borderId="11" xfId="0" applyNumberFormat="1" applyFont="1" applyFill="1" applyBorder="1" applyAlignment="1">
      <alignment horizontal="center" vertical="center" wrapText="1"/>
    </xf>
    <xf numFmtId="41" fontId="13" fillId="0" borderId="11" xfId="0" applyNumberFormat="1" applyFont="1" applyFill="1" applyBorder="1" applyAlignment="1">
      <alignment horizontal="center" vertical="center" wrapText="1"/>
    </xf>
    <xf numFmtId="41" fontId="13" fillId="0" borderId="11" xfId="0" applyNumberFormat="1" applyFont="1" applyBorder="1" applyAlignment="1">
      <alignment horizontal="center" vertical="center" wrapText="1"/>
    </xf>
    <xf numFmtId="0" fontId="79" fillId="0" borderId="0" xfId="0" applyFont="1" applyAlignment="1">
      <alignment horizontal="center" wrapText="1"/>
    </xf>
    <xf numFmtId="41" fontId="81" fillId="0" borderId="0" xfId="0" applyNumberFormat="1" applyFont="1" applyAlignment="1">
      <alignment horizontal="center"/>
    </xf>
    <xf numFmtId="0" fontId="75" fillId="0" borderId="0" xfId="0" applyFont="1" applyAlignment="1">
      <alignment horizontal="center"/>
    </xf>
    <xf numFmtId="0" fontId="75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82" fillId="0" borderId="10" xfId="0" applyFont="1" applyBorder="1" applyAlignment="1">
      <alignment horizontal="right" vertical="top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2" fillId="0" borderId="16" xfId="0" applyFont="1" applyBorder="1" applyAlignment="1">
      <alignment horizontal="center" wrapText="1"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0" fontId="70" fillId="0" borderId="0" xfId="0" applyFont="1" applyAlignment="1">
      <alignment horizontal="left"/>
    </xf>
    <xf numFmtId="0" fontId="70" fillId="0" borderId="0" xfId="0" applyFont="1" applyAlignment="1">
      <alignment horizontal="center"/>
    </xf>
    <xf numFmtId="0" fontId="7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3" fillId="40" borderId="11" xfId="0" applyFont="1" applyFill="1" applyBorder="1" applyAlignment="1">
      <alignment horizontal="center" vertical="center"/>
    </xf>
    <xf numFmtId="0" fontId="33" fillId="41" borderId="11" xfId="0" applyFont="1" applyFill="1" applyBorder="1" applyAlignment="1">
      <alignment horizontal="center" vertical="center" wrapText="1"/>
    </xf>
    <xf numFmtId="0" fontId="33" fillId="35" borderId="11" xfId="0" applyFont="1" applyFill="1" applyBorder="1" applyAlignment="1">
      <alignment horizontal="center" vertical="center" wrapText="1"/>
    </xf>
    <xf numFmtId="0" fontId="33" fillId="36" borderId="11" xfId="0" applyFont="1" applyFill="1" applyBorder="1" applyAlignment="1">
      <alignment horizontal="center" vertical="center" wrapText="1"/>
    </xf>
    <xf numFmtId="0" fontId="84" fillId="42" borderId="11" xfId="0" applyFont="1" applyFill="1" applyBorder="1" applyAlignment="1">
      <alignment horizontal="center" vertical="center" wrapText="1"/>
    </xf>
    <xf numFmtId="0" fontId="85" fillId="8" borderId="0" xfId="0" applyFont="1" applyFill="1" applyBorder="1" applyAlignment="1">
      <alignment horizontal="center" vertical="center"/>
    </xf>
    <xf numFmtId="0" fontId="86" fillId="42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top"/>
      <protection locked="0"/>
    </xf>
    <xf numFmtId="10" fontId="67" fillId="0" borderId="15" xfId="60" applyNumberFormat="1" applyFont="1" applyBorder="1" applyAlignment="1" applyProtection="1">
      <alignment horizontal="center" vertical="center" wrapText="1"/>
      <protection/>
    </xf>
    <xf numFmtId="10" fontId="67" fillId="0" borderId="17" xfId="60" applyNumberFormat="1" applyFont="1" applyBorder="1" applyAlignment="1" applyProtection="1">
      <alignment horizontal="center" vertical="center" wrapText="1"/>
      <protection/>
    </xf>
    <xf numFmtId="10" fontId="67" fillId="0" borderId="12" xfId="60" applyNumberFormat="1" applyFont="1" applyBorder="1" applyAlignment="1" applyProtection="1">
      <alignment horizontal="center" vertical="center" wrapText="1"/>
      <protection/>
    </xf>
    <xf numFmtId="0" fontId="67" fillId="0" borderId="11" xfId="0" applyFont="1" applyBorder="1" applyAlignment="1" applyProtection="1">
      <alignment horizontal="center" vertical="center"/>
      <protection locked="0"/>
    </xf>
    <xf numFmtId="0" fontId="87" fillId="38" borderId="0" xfId="0" applyFont="1" applyFill="1" applyAlignment="1" applyProtection="1">
      <alignment horizontal="center" vertical="center"/>
      <protection locked="0"/>
    </xf>
    <xf numFmtId="0" fontId="82" fillId="0" borderId="16" xfId="0" applyFont="1" applyBorder="1" applyAlignment="1" applyProtection="1">
      <alignment horizontal="center"/>
      <protection locked="0"/>
    </xf>
    <xf numFmtId="0" fontId="69" fillId="0" borderId="0" xfId="0" applyFont="1" applyAlignment="1" applyProtection="1">
      <alignment horizontal="center"/>
      <protection locked="0"/>
    </xf>
    <xf numFmtId="0" fontId="87" fillId="37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right" vertical="top"/>
      <protection locked="0"/>
    </xf>
    <xf numFmtId="0" fontId="82" fillId="0" borderId="16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9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4</xdr:row>
      <xdr:rowOff>57150</xdr:rowOff>
    </xdr:from>
    <xdr:to>
      <xdr:col>10</xdr:col>
      <xdr:colOff>342900</xdr:colOff>
      <xdr:row>4</xdr:row>
      <xdr:rowOff>57150</xdr:rowOff>
    </xdr:to>
    <xdr:sp>
      <xdr:nvSpPr>
        <xdr:cNvPr id="1" name="Straight Connector 4"/>
        <xdr:cNvSpPr>
          <a:spLocks/>
        </xdr:cNvSpPr>
      </xdr:nvSpPr>
      <xdr:spPr>
        <a:xfrm>
          <a:off x="6962775" y="9715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07"/>
  <sheetViews>
    <sheetView view="pageBreakPreview" zoomScale="115" zoomScaleNormal="110" zoomScaleSheetLayoutView="115" workbookViewId="0" topLeftCell="A290">
      <selection activeCell="F294" sqref="F294"/>
    </sheetView>
  </sheetViews>
  <sheetFormatPr defaultColWidth="9.00390625" defaultRowHeight="15"/>
  <cols>
    <col min="1" max="1" width="4.28125" style="3" customWidth="1"/>
    <col min="2" max="2" width="13.00390625" style="82" customWidth="1"/>
    <col min="3" max="3" width="10.140625" style="90" customWidth="1"/>
    <col min="4" max="4" width="6.421875" style="82" customWidth="1"/>
    <col min="5" max="5" width="9.28125" style="3" customWidth="1"/>
    <col min="6" max="6" width="17.8515625" style="63" customWidth="1"/>
    <col min="7" max="7" width="15.421875" style="3" customWidth="1"/>
    <col min="8" max="8" width="11.7109375" style="3" customWidth="1"/>
    <col min="9" max="9" width="11.57421875" style="3" customWidth="1"/>
    <col min="10" max="10" width="12.28125" style="3" customWidth="1"/>
    <col min="11" max="11" width="12.7109375" style="3" customWidth="1"/>
    <col min="12" max="12" width="15.57421875" style="168" customWidth="1"/>
    <col min="13" max="16384" width="9.00390625" style="3" customWidth="1"/>
  </cols>
  <sheetData>
    <row r="1" spans="1:12" ht="4.5" customHeight="1">
      <c r="A1" s="179"/>
      <c r="B1" s="179"/>
      <c r="C1" s="87"/>
      <c r="D1" s="85"/>
      <c r="E1" s="2"/>
      <c r="F1" s="61"/>
      <c r="G1" s="2"/>
      <c r="H1" s="2"/>
      <c r="I1" s="2"/>
      <c r="J1" s="2"/>
      <c r="K1" s="180"/>
      <c r="L1" s="180"/>
    </row>
    <row r="2" spans="1:12" ht="14.25" customHeight="1">
      <c r="A2" s="183" t="s">
        <v>263</v>
      </c>
      <c r="B2" s="183"/>
      <c r="C2" s="88"/>
      <c r="D2" s="182" t="s">
        <v>878</v>
      </c>
      <c r="E2" s="182"/>
      <c r="F2" s="182"/>
      <c r="G2" s="182"/>
      <c r="H2" s="182"/>
      <c r="I2" s="172" t="s">
        <v>410</v>
      </c>
      <c r="J2" s="172"/>
      <c r="K2" s="172"/>
      <c r="L2" s="172"/>
    </row>
    <row r="3" spans="1:12" ht="32.25" customHeight="1">
      <c r="A3" s="174" t="s">
        <v>409</v>
      </c>
      <c r="B3" s="174"/>
      <c r="C3" s="174"/>
      <c r="D3" s="182"/>
      <c r="E3" s="182"/>
      <c r="F3" s="182"/>
      <c r="G3" s="182"/>
      <c r="H3" s="182"/>
      <c r="I3" s="172"/>
      <c r="J3" s="172"/>
      <c r="K3" s="172"/>
      <c r="L3" s="172"/>
    </row>
    <row r="4" spans="1:12" ht="21" customHeight="1">
      <c r="A4" s="183" t="s">
        <v>262</v>
      </c>
      <c r="B4" s="183"/>
      <c r="C4" s="183"/>
      <c r="D4" s="182"/>
      <c r="E4" s="182"/>
      <c r="F4" s="182"/>
      <c r="G4" s="182"/>
      <c r="H4" s="182"/>
      <c r="I4" s="172"/>
      <c r="J4" s="172"/>
      <c r="K4" s="172"/>
      <c r="L4" s="172"/>
    </row>
    <row r="5" spans="1:12" ht="30" customHeight="1">
      <c r="A5" s="175" t="s">
        <v>877</v>
      </c>
      <c r="B5" s="175"/>
      <c r="C5" s="175"/>
      <c r="D5" s="85"/>
      <c r="E5" s="2"/>
      <c r="F5" s="61"/>
      <c r="G5" s="2"/>
      <c r="H5" s="2"/>
      <c r="I5" s="172"/>
      <c r="J5" s="172"/>
      <c r="K5" s="172"/>
      <c r="L5" s="172"/>
    </row>
    <row r="6" spans="1:12" ht="20.25" customHeight="1">
      <c r="A6" s="4"/>
      <c r="B6" s="81"/>
      <c r="C6" s="89"/>
      <c r="D6" s="86"/>
      <c r="E6" s="5"/>
      <c r="F6" s="62"/>
      <c r="G6" s="5"/>
      <c r="H6" s="5"/>
      <c r="I6" s="5"/>
      <c r="J6" s="173" t="s">
        <v>2</v>
      </c>
      <c r="K6" s="173"/>
      <c r="L6" s="173"/>
    </row>
    <row r="7" spans="1:12" s="6" customFormat="1" ht="91.5" customHeight="1">
      <c r="A7" s="181" t="s">
        <v>10</v>
      </c>
      <c r="B7" s="106" t="s">
        <v>24</v>
      </c>
      <c r="C7" s="107" t="s">
        <v>25</v>
      </c>
      <c r="D7" s="106" t="s">
        <v>18</v>
      </c>
      <c r="E7" s="108" t="s">
        <v>26</v>
      </c>
      <c r="F7" s="109" t="s">
        <v>19</v>
      </c>
      <c r="G7" s="108" t="s">
        <v>27</v>
      </c>
      <c r="H7" s="108" t="s">
        <v>3</v>
      </c>
      <c r="I7" s="108" t="s">
        <v>4</v>
      </c>
      <c r="J7" s="108" t="s">
        <v>5</v>
      </c>
      <c r="K7" s="108" t="s">
        <v>6</v>
      </c>
      <c r="L7" s="158" t="s">
        <v>8</v>
      </c>
    </row>
    <row r="8" spans="1:12" s="6" customFormat="1" ht="18.75" customHeight="1">
      <c r="A8" s="181"/>
      <c r="B8" s="110">
        <v>1</v>
      </c>
      <c r="C8" s="111" t="s">
        <v>11</v>
      </c>
      <c r="D8" s="110" t="s">
        <v>12</v>
      </c>
      <c r="E8" s="112" t="s">
        <v>13</v>
      </c>
      <c r="F8" s="113" t="s">
        <v>14</v>
      </c>
      <c r="G8" s="112" t="s">
        <v>15</v>
      </c>
      <c r="H8" s="112" t="s">
        <v>16</v>
      </c>
      <c r="I8" s="112" t="s">
        <v>17</v>
      </c>
      <c r="J8" s="112" t="s">
        <v>23</v>
      </c>
      <c r="K8" s="112" t="s">
        <v>21</v>
      </c>
      <c r="L8" s="159" t="s">
        <v>22</v>
      </c>
    </row>
    <row r="9" spans="1:12" s="66" customFormat="1" ht="25.5" customHeight="1">
      <c r="A9" s="114"/>
      <c r="B9" s="115" t="s">
        <v>7</v>
      </c>
      <c r="C9" s="116">
        <f>COUNTA(C10:C291)</f>
        <v>269</v>
      </c>
      <c r="D9" s="116">
        <f>COUNTA(D10:D291)</f>
        <v>269</v>
      </c>
      <c r="E9" s="116">
        <f>COUNTA(E10:E291)</f>
        <v>269</v>
      </c>
      <c r="F9" s="116">
        <f>COUNTA(F10:F291)</f>
        <v>269</v>
      </c>
      <c r="G9" s="116">
        <f>COUNTA(G10:G291)</f>
        <v>269</v>
      </c>
      <c r="H9" s="116">
        <f>SUBTOTAL(9,H10:H291)</f>
        <v>297917453.37</v>
      </c>
      <c r="I9" s="116">
        <f>SUBTOTAL(9,I10:I291)</f>
        <v>20859089.726</v>
      </c>
      <c r="J9" s="116">
        <f>SUBTOTAL(9,J10:J291)</f>
        <v>277058363.64399993</v>
      </c>
      <c r="K9" s="116">
        <f>COUNTA(K10:K291)</f>
        <v>269</v>
      </c>
      <c r="L9" s="160">
        <f>COUNTA(L10:L291)</f>
        <v>51</v>
      </c>
    </row>
    <row r="10" spans="1:12" s="65" customFormat="1" ht="25.5" customHeight="1">
      <c r="A10" s="117" t="s">
        <v>0</v>
      </c>
      <c r="B10" s="118" t="s">
        <v>387</v>
      </c>
      <c r="C10" s="119"/>
      <c r="D10" s="118"/>
      <c r="E10" s="120"/>
      <c r="F10" s="120"/>
      <c r="G10" s="120"/>
      <c r="H10" s="121">
        <f>SUBTOTAL(9,H11:H29)</f>
        <v>133640185.10099998</v>
      </c>
      <c r="I10" s="121">
        <f>SUBTOTAL(9,I11:I29)</f>
        <v>417835</v>
      </c>
      <c r="J10" s="121">
        <f>SUBTOTAL(9,J11:J29)</f>
        <v>133222350.10099998</v>
      </c>
      <c r="K10" s="122"/>
      <c r="L10" s="161"/>
    </row>
    <row r="11" spans="1:12" s="6" customFormat="1" ht="38.25" customHeight="1">
      <c r="A11" s="123">
        <v>1</v>
      </c>
      <c r="B11" s="99">
        <v>17</v>
      </c>
      <c r="C11" s="100">
        <v>42753</v>
      </c>
      <c r="D11" s="99" t="s">
        <v>413</v>
      </c>
      <c r="E11" s="100">
        <v>42905</v>
      </c>
      <c r="F11" s="101" t="s">
        <v>326</v>
      </c>
      <c r="G11" s="99" t="s">
        <v>414</v>
      </c>
      <c r="H11" s="102">
        <v>62471</v>
      </c>
      <c r="I11" s="102">
        <v>0</v>
      </c>
      <c r="J11" s="103">
        <f>H11-I11</f>
        <v>62471</v>
      </c>
      <c r="K11" s="104" t="s">
        <v>385</v>
      </c>
      <c r="L11" s="162"/>
    </row>
    <row r="12" spans="1:12" s="6" customFormat="1" ht="38.25" customHeight="1">
      <c r="A12" s="123">
        <v>2</v>
      </c>
      <c r="B12" s="129" t="s">
        <v>463</v>
      </c>
      <c r="C12" s="100">
        <v>43507</v>
      </c>
      <c r="D12" s="99" t="s">
        <v>416</v>
      </c>
      <c r="E12" s="100">
        <v>43563</v>
      </c>
      <c r="F12" s="101" t="s">
        <v>105</v>
      </c>
      <c r="G12" s="99" t="s">
        <v>417</v>
      </c>
      <c r="H12" s="102">
        <v>1360375</v>
      </c>
      <c r="I12" s="102">
        <v>392867</v>
      </c>
      <c r="J12" s="103">
        <f aca="true" t="shared" si="0" ref="J12:J29">H12-I12</f>
        <v>967508</v>
      </c>
      <c r="K12" s="104" t="s">
        <v>265</v>
      </c>
      <c r="L12" s="162" t="s">
        <v>418</v>
      </c>
    </row>
    <row r="13" spans="1:12" s="6" customFormat="1" ht="38.25" customHeight="1">
      <c r="A13" s="123">
        <v>3</v>
      </c>
      <c r="B13" s="99">
        <v>27</v>
      </c>
      <c r="C13" s="100">
        <v>42802</v>
      </c>
      <c r="D13" s="99" t="s">
        <v>419</v>
      </c>
      <c r="E13" s="100">
        <v>43560</v>
      </c>
      <c r="F13" s="101" t="s">
        <v>114</v>
      </c>
      <c r="G13" s="99" t="s">
        <v>420</v>
      </c>
      <c r="H13" s="102">
        <v>20748953</v>
      </c>
      <c r="I13" s="102">
        <v>0</v>
      </c>
      <c r="J13" s="103">
        <f t="shared" si="0"/>
        <v>20748953</v>
      </c>
      <c r="K13" s="104" t="s">
        <v>265</v>
      </c>
      <c r="L13" s="162" t="s">
        <v>421</v>
      </c>
    </row>
    <row r="14" spans="1:12" s="6" customFormat="1" ht="38.25" customHeight="1">
      <c r="A14" s="123">
        <v>4</v>
      </c>
      <c r="B14" s="99">
        <v>208</v>
      </c>
      <c r="C14" s="100">
        <v>43432</v>
      </c>
      <c r="D14" s="99" t="s">
        <v>422</v>
      </c>
      <c r="E14" s="100">
        <v>43532</v>
      </c>
      <c r="F14" s="101" t="s">
        <v>114</v>
      </c>
      <c r="G14" s="99" t="s">
        <v>423</v>
      </c>
      <c r="H14" s="102">
        <v>1154519</v>
      </c>
      <c r="I14" s="102">
        <v>0</v>
      </c>
      <c r="J14" s="103">
        <f t="shared" si="0"/>
        <v>1154519</v>
      </c>
      <c r="K14" s="104" t="s">
        <v>265</v>
      </c>
      <c r="L14" s="162" t="s">
        <v>421</v>
      </c>
    </row>
    <row r="15" spans="1:12" s="6" customFormat="1" ht="38.25" customHeight="1">
      <c r="A15" s="123">
        <v>5</v>
      </c>
      <c r="B15" s="99">
        <v>303</v>
      </c>
      <c r="C15" s="100">
        <v>43420</v>
      </c>
      <c r="D15" s="99" t="s">
        <v>424</v>
      </c>
      <c r="E15" s="100">
        <v>43439</v>
      </c>
      <c r="F15" s="101" t="s">
        <v>89</v>
      </c>
      <c r="G15" s="99" t="s">
        <v>425</v>
      </c>
      <c r="H15" s="102">
        <v>1081805</v>
      </c>
      <c r="I15" s="102">
        <v>0</v>
      </c>
      <c r="J15" s="103">
        <f t="shared" si="0"/>
        <v>1081805</v>
      </c>
      <c r="K15" s="104" t="s">
        <v>385</v>
      </c>
      <c r="L15" s="162" t="s">
        <v>426</v>
      </c>
    </row>
    <row r="16" spans="1:12" s="6" customFormat="1" ht="38.25" customHeight="1">
      <c r="A16" s="123">
        <v>6</v>
      </c>
      <c r="B16" s="99">
        <v>409</v>
      </c>
      <c r="C16" s="100">
        <v>42934</v>
      </c>
      <c r="D16" s="99" t="s">
        <v>427</v>
      </c>
      <c r="E16" s="100">
        <v>43535</v>
      </c>
      <c r="F16" s="101" t="s">
        <v>278</v>
      </c>
      <c r="G16" s="99" t="s">
        <v>428</v>
      </c>
      <c r="H16" s="102">
        <v>887364</v>
      </c>
      <c r="I16" s="102">
        <v>24968</v>
      </c>
      <c r="J16" s="103">
        <f t="shared" si="0"/>
        <v>862396</v>
      </c>
      <c r="K16" s="104" t="s">
        <v>385</v>
      </c>
      <c r="L16" s="162"/>
    </row>
    <row r="17" spans="1:12" s="6" customFormat="1" ht="38.25" customHeight="1">
      <c r="A17" s="123">
        <v>7</v>
      </c>
      <c r="B17" s="99">
        <v>27</v>
      </c>
      <c r="C17" s="100">
        <v>41477</v>
      </c>
      <c r="D17" s="99">
        <v>199</v>
      </c>
      <c r="E17" s="100">
        <v>42202</v>
      </c>
      <c r="F17" s="101" t="s">
        <v>125</v>
      </c>
      <c r="G17" s="99" t="s">
        <v>429</v>
      </c>
      <c r="H17" s="105">
        <v>137962.091</v>
      </c>
      <c r="I17" s="102">
        <v>0</v>
      </c>
      <c r="J17" s="103">
        <f t="shared" si="0"/>
        <v>137962.091</v>
      </c>
      <c r="K17" s="104" t="s">
        <v>385</v>
      </c>
      <c r="L17" s="162"/>
    </row>
    <row r="18" spans="1:12" s="6" customFormat="1" ht="38.25" customHeight="1">
      <c r="A18" s="123">
        <v>8</v>
      </c>
      <c r="B18" s="99">
        <v>10</v>
      </c>
      <c r="C18" s="100">
        <v>42080</v>
      </c>
      <c r="D18" s="99">
        <v>1121</v>
      </c>
      <c r="E18" s="100">
        <v>42201</v>
      </c>
      <c r="F18" s="101" t="s">
        <v>112</v>
      </c>
      <c r="G18" s="99" t="s">
        <v>430</v>
      </c>
      <c r="H18" s="102">
        <v>5599866</v>
      </c>
      <c r="I18" s="102">
        <v>0</v>
      </c>
      <c r="J18" s="103">
        <f t="shared" si="0"/>
        <v>5599866</v>
      </c>
      <c r="K18" s="104" t="s">
        <v>265</v>
      </c>
      <c r="L18" s="162" t="s">
        <v>431</v>
      </c>
    </row>
    <row r="19" spans="1:12" s="6" customFormat="1" ht="38.25" customHeight="1">
      <c r="A19" s="123">
        <v>9</v>
      </c>
      <c r="B19" s="99">
        <v>11</v>
      </c>
      <c r="C19" s="100">
        <v>42111</v>
      </c>
      <c r="D19" s="99" t="s">
        <v>432</v>
      </c>
      <c r="E19" s="100">
        <v>42744</v>
      </c>
      <c r="F19" s="101" t="s">
        <v>126</v>
      </c>
      <c r="G19" s="99" t="s">
        <v>433</v>
      </c>
      <c r="H19" s="102">
        <v>48058022</v>
      </c>
      <c r="I19" s="102">
        <v>0</v>
      </c>
      <c r="J19" s="103">
        <f t="shared" si="0"/>
        <v>48058022</v>
      </c>
      <c r="K19" s="104" t="s">
        <v>385</v>
      </c>
      <c r="L19" s="162" t="s">
        <v>415</v>
      </c>
    </row>
    <row r="20" spans="1:12" s="6" customFormat="1" ht="38.25" customHeight="1">
      <c r="A20" s="123">
        <v>10</v>
      </c>
      <c r="B20" s="129" t="s">
        <v>463</v>
      </c>
      <c r="C20" s="100">
        <v>42738</v>
      </c>
      <c r="D20" s="99" t="s">
        <v>434</v>
      </c>
      <c r="E20" s="100">
        <v>42782</v>
      </c>
      <c r="F20" s="101" t="s">
        <v>112</v>
      </c>
      <c r="G20" s="99" t="s">
        <v>420</v>
      </c>
      <c r="H20" s="102">
        <v>24145790.402</v>
      </c>
      <c r="I20" s="102">
        <v>0</v>
      </c>
      <c r="J20" s="103">
        <f t="shared" si="0"/>
        <v>24145790.402</v>
      </c>
      <c r="K20" s="104" t="s">
        <v>385</v>
      </c>
      <c r="L20" s="162"/>
    </row>
    <row r="21" spans="1:12" s="6" customFormat="1" ht="38.25" customHeight="1">
      <c r="A21" s="123">
        <v>11</v>
      </c>
      <c r="B21" s="99">
        <v>131</v>
      </c>
      <c r="C21" s="100">
        <v>40192</v>
      </c>
      <c r="D21" s="99" t="s">
        <v>435</v>
      </c>
      <c r="E21" s="100">
        <v>42684</v>
      </c>
      <c r="F21" s="101" t="s">
        <v>125</v>
      </c>
      <c r="G21" s="99" t="s">
        <v>436</v>
      </c>
      <c r="H21" s="102">
        <v>1374977.935</v>
      </c>
      <c r="I21" s="102">
        <v>0</v>
      </c>
      <c r="J21" s="103">
        <f t="shared" si="0"/>
        <v>1374977.935</v>
      </c>
      <c r="K21" s="104" t="s">
        <v>385</v>
      </c>
      <c r="L21" s="162"/>
    </row>
    <row r="22" spans="1:12" s="6" customFormat="1" ht="38.25" customHeight="1">
      <c r="A22" s="123">
        <v>12</v>
      </c>
      <c r="B22" s="99">
        <v>11</v>
      </c>
      <c r="C22" s="100">
        <v>41386</v>
      </c>
      <c r="D22" s="99" t="s">
        <v>437</v>
      </c>
      <c r="E22" s="100">
        <v>42654</v>
      </c>
      <c r="F22" s="101" t="s">
        <v>126</v>
      </c>
      <c r="G22" s="99" t="s">
        <v>438</v>
      </c>
      <c r="H22" s="102">
        <v>20332565.673</v>
      </c>
      <c r="I22" s="102">
        <v>0</v>
      </c>
      <c r="J22" s="133">
        <f t="shared" si="0"/>
        <v>20332565.673</v>
      </c>
      <c r="K22" s="104" t="s">
        <v>266</v>
      </c>
      <c r="L22" s="162" t="s">
        <v>415</v>
      </c>
    </row>
    <row r="23" spans="1:12" s="6" customFormat="1" ht="38.25" customHeight="1">
      <c r="A23" s="123">
        <v>13</v>
      </c>
      <c r="B23" s="99">
        <v>11</v>
      </c>
      <c r="C23" s="100">
        <v>42111</v>
      </c>
      <c r="D23" s="99" t="s">
        <v>439</v>
      </c>
      <c r="E23" s="100">
        <v>42646</v>
      </c>
      <c r="F23" s="101" t="s">
        <v>126</v>
      </c>
      <c r="G23" s="99" t="s">
        <v>438</v>
      </c>
      <c r="H23" s="102">
        <v>527073</v>
      </c>
      <c r="I23" s="102">
        <v>0</v>
      </c>
      <c r="J23" s="103">
        <f t="shared" si="0"/>
        <v>527073</v>
      </c>
      <c r="K23" s="104" t="s">
        <v>385</v>
      </c>
      <c r="L23" s="162" t="s">
        <v>421</v>
      </c>
    </row>
    <row r="24" spans="1:12" s="6" customFormat="1" ht="38.25" customHeight="1">
      <c r="A24" s="123">
        <v>14</v>
      </c>
      <c r="B24" s="99">
        <v>11</v>
      </c>
      <c r="C24" s="100">
        <v>42111</v>
      </c>
      <c r="D24" s="99" t="s">
        <v>440</v>
      </c>
      <c r="E24" s="100">
        <v>43656</v>
      </c>
      <c r="F24" s="101" t="s">
        <v>126</v>
      </c>
      <c r="G24" s="99" t="s">
        <v>441</v>
      </c>
      <c r="H24" s="102">
        <v>411600</v>
      </c>
      <c r="I24" s="102">
        <v>0</v>
      </c>
      <c r="J24" s="133">
        <f t="shared" si="0"/>
        <v>411600</v>
      </c>
      <c r="K24" s="104" t="s">
        <v>266</v>
      </c>
      <c r="L24" s="162" t="s">
        <v>421</v>
      </c>
    </row>
    <row r="25" spans="1:12" s="6" customFormat="1" ht="38.25" customHeight="1">
      <c r="A25" s="123">
        <v>15</v>
      </c>
      <c r="B25" s="99">
        <v>12</v>
      </c>
      <c r="C25" s="100">
        <v>43698</v>
      </c>
      <c r="D25" s="99" t="s">
        <v>442</v>
      </c>
      <c r="E25" s="100">
        <v>43784</v>
      </c>
      <c r="F25" s="101" t="s">
        <v>114</v>
      </c>
      <c r="G25" s="99" t="s">
        <v>443</v>
      </c>
      <c r="H25" s="102">
        <v>3983199</v>
      </c>
      <c r="I25" s="102">
        <v>0</v>
      </c>
      <c r="J25" s="103">
        <f t="shared" si="0"/>
        <v>3983199</v>
      </c>
      <c r="K25" s="104" t="s">
        <v>265</v>
      </c>
      <c r="L25" s="162" t="s">
        <v>421</v>
      </c>
    </row>
    <row r="26" spans="1:12" s="6" customFormat="1" ht="38.25" customHeight="1">
      <c r="A26" s="123">
        <v>16</v>
      </c>
      <c r="B26" s="99">
        <v>13</v>
      </c>
      <c r="C26" s="100">
        <v>43703</v>
      </c>
      <c r="D26" s="99" t="s">
        <v>444</v>
      </c>
      <c r="E26" s="100">
        <v>43784</v>
      </c>
      <c r="F26" s="101" t="s">
        <v>114</v>
      </c>
      <c r="G26" s="99" t="s">
        <v>445</v>
      </c>
      <c r="H26" s="102">
        <v>1307630</v>
      </c>
      <c r="I26" s="102">
        <v>0</v>
      </c>
      <c r="J26" s="103">
        <f t="shared" si="0"/>
        <v>1307630</v>
      </c>
      <c r="K26" s="104" t="s">
        <v>265</v>
      </c>
      <c r="L26" s="162" t="s">
        <v>421</v>
      </c>
    </row>
    <row r="27" spans="1:12" s="6" customFormat="1" ht="38.25" customHeight="1">
      <c r="A27" s="123">
        <v>17</v>
      </c>
      <c r="B27" s="99">
        <v>16</v>
      </c>
      <c r="C27" s="100">
        <v>43749</v>
      </c>
      <c r="D27" s="99" t="s">
        <v>446</v>
      </c>
      <c r="E27" s="100">
        <v>43784</v>
      </c>
      <c r="F27" s="101" t="s">
        <v>114</v>
      </c>
      <c r="G27" s="99" t="s">
        <v>447</v>
      </c>
      <c r="H27" s="102">
        <v>761800</v>
      </c>
      <c r="I27" s="102">
        <v>0</v>
      </c>
      <c r="J27" s="103">
        <f t="shared" si="0"/>
        <v>761800</v>
      </c>
      <c r="K27" s="104" t="s">
        <v>265</v>
      </c>
      <c r="L27" s="162" t="s">
        <v>421</v>
      </c>
    </row>
    <row r="28" spans="1:12" s="6" customFormat="1" ht="38.25" customHeight="1">
      <c r="A28" s="123">
        <v>18</v>
      </c>
      <c r="B28" s="129" t="s">
        <v>468</v>
      </c>
      <c r="C28" s="100">
        <v>42940</v>
      </c>
      <c r="D28" s="99" t="s">
        <v>448</v>
      </c>
      <c r="E28" s="100">
        <v>43844</v>
      </c>
      <c r="F28" s="101" t="s">
        <v>99</v>
      </c>
      <c r="G28" s="99" t="s">
        <v>449</v>
      </c>
      <c r="H28" s="102">
        <v>807243</v>
      </c>
      <c r="I28" s="102">
        <v>0</v>
      </c>
      <c r="J28" s="103">
        <f t="shared" si="0"/>
        <v>807243</v>
      </c>
      <c r="K28" s="104" t="s">
        <v>265</v>
      </c>
      <c r="L28" s="162" t="s">
        <v>450</v>
      </c>
    </row>
    <row r="29" spans="1:12" s="6" customFormat="1" ht="38.25" customHeight="1">
      <c r="A29" s="123">
        <v>19</v>
      </c>
      <c r="B29" s="129" t="s">
        <v>463</v>
      </c>
      <c r="C29" s="100">
        <v>41281</v>
      </c>
      <c r="D29" s="99" t="s">
        <v>451</v>
      </c>
      <c r="E29" s="100">
        <v>41582</v>
      </c>
      <c r="F29" s="101" t="s">
        <v>115</v>
      </c>
      <c r="G29" s="99" t="s">
        <v>452</v>
      </c>
      <c r="H29" s="102">
        <v>896969</v>
      </c>
      <c r="I29" s="102">
        <v>0</v>
      </c>
      <c r="J29" s="103">
        <f t="shared" si="0"/>
        <v>896969</v>
      </c>
      <c r="K29" s="104" t="s">
        <v>265</v>
      </c>
      <c r="L29" s="162" t="s">
        <v>453</v>
      </c>
    </row>
    <row r="30" spans="1:12" s="6" customFormat="1" ht="41.25" customHeight="1">
      <c r="A30" s="117" t="s">
        <v>1</v>
      </c>
      <c r="B30" s="139" t="s">
        <v>412</v>
      </c>
      <c r="C30" s="140"/>
      <c r="D30" s="141"/>
      <c r="E30" s="142"/>
      <c r="F30" s="143"/>
      <c r="G30" s="144"/>
      <c r="H30" s="121">
        <f>SUBTOTAL(9,H31:H162)</f>
        <v>88879555</v>
      </c>
      <c r="I30" s="121">
        <f>SUBTOTAL(9,I31:I162)</f>
        <v>10870851</v>
      </c>
      <c r="J30" s="121">
        <f>SUBTOTAL(9,J31:J162)</f>
        <v>78008704</v>
      </c>
      <c r="K30" s="145"/>
      <c r="L30" s="163"/>
    </row>
    <row r="31" spans="1:12" s="6" customFormat="1" ht="38.25" customHeight="1">
      <c r="A31" s="123">
        <v>1</v>
      </c>
      <c r="B31" s="99" t="s">
        <v>644</v>
      </c>
      <c r="C31" s="100">
        <v>39437</v>
      </c>
      <c r="D31" s="99" t="s">
        <v>645</v>
      </c>
      <c r="E31" s="100">
        <v>39778</v>
      </c>
      <c r="F31" s="124" t="s">
        <v>275</v>
      </c>
      <c r="G31" s="99" t="s">
        <v>646</v>
      </c>
      <c r="H31" s="125">
        <v>6077</v>
      </c>
      <c r="I31" s="125">
        <v>0</v>
      </c>
      <c r="J31" s="103">
        <f>H31-I31</f>
        <v>6077</v>
      </c>
      <c r="K31" s="104" t="s">
        <v>385</v>
      </c>
      <c r="L31" s="162"/>
    </row>
    <row r="32" spans="1:12" s="6" customFormat="1" ht="38.25" customHeight="1">
      <c r="A32" s="123">
        <v>2</v>
      </c>
      <c r="B32" s="99" t="s">
        <v>647</v>
      </c>
      <c r="C32" s="100">
        <v>39715</v>
      </c>
      <c r="D32" s="99" t="s">
        <v>648</v>
      </c>
      <c r="E32" s="100">
        <v>39857</v>
      </c>
      <c r="F32" s="124" t="s">
        <v>275</v>
      </c>
      <c r="G32" s="99" t="s">
        <v>649</v>
      </c>
      <c r="H32" s="125">
        <v>27452</v>
      </c>
      <c r="I32" s="125">
        <v>0</v>
      </c>
      <c r="J32" s="103">
        <f aca="true" t="shared" si="1" ref="J32:J95">H32-I32</f>
        <v>27452</v>
      </c>
      <c r="K32" s="104" t="s">
        <v>265</v>
      </c>
      <c r="L32" s="164"/>
    </row>
    <row r="33" spans="1:12" s="6" customFormat="1" ht="38.25" customHeight="1">
      <c r="A33" s="123">
        <v>3</v>
      </c>
      <c r="B33" s="99" t="s">
        <v>488</v>
      </c>
      <c r="C33" s="100">
        <v>41599</v>
      </c>
      <c r="D33" s="99" t="s">
        <v>650</v>
      </c>
      <c r="E33" s="100">
        <v>41691</v>
      </c>
      <c r="F33" s="124" t="s">
        <v>115</v>
      </c>
      <c r="G33" s="99" t="s">
        <v>651</v>
      </c>
      <c r="H33" s="125">
        <v>1012500</v>
      </c>
      <c r="I33" s="125">
        <v>0</v>
      </c>
      <c r="J33" s="103">
        <f t="shared" si="1"/>
        <v>1012500</v>
      </c>
      <c r="K33" s="104" t="s">
        <v>265</v>
      </c>
      <c r="L33" s="162" t="s">
        <v>652</v>
      </c>
    </row>
    <row r="34" spans="1:12" s="6" customFormat="1" ht="38.25" customHeight="1">
      <c r="A34" s="123">
        <v>4</v>
      </c>
      <c r="B34" s="99" t="s">
        <v>465</v>
      </c>
      <c r="C34" s="100">
        <v>41584</v>
      </c>
      <c r="D34" s="99" t="s">
        <v>653</v>
      </c>
      <c r="E34" s="100">
        <v>42314</v>
      </c>
      <c r="F34" s="124" t="s">
        <v>115</v>
      </c>
      <c r="G34" s="99" t="s">
        <v>654</v>
      </c>
      <c r="H34" s="125">
        <v>265305</v>
      </c>
      <c r="I34" s="125">
        <v>0</v>
      </c>
      <c r="J34" s="103">
        <f t="shared" si="1"/>
        <v>265305</v>
      </c>
      <c r="K34" s="104" t="s">
        <v>385</v>
      </c>
      <c r="L34" s="162"/>
    </row>
    <row r="35" spans="1:12" s="6" customFormat="1" ht="38.25" customHeight="1">
      <c r="A35" s="123">
        <v>5</v>
      </c>
      <c r="B35" s="99" t="s">
        <v>475</v>
      </c>
      <c r="C35" s="100">
        <v>41481</v>
      </c>
      <c r="D35" s="99" t="s">
        <v>655</v>
      </c>
      <c r="E35" s="100">
        <v>42468</v>
      </c>
      <c r="F35" s="124" t="s">
        <v>115</v>
      </c>
      <c r="G35" s="99" t="s">
        <v>654</v>
      </c>
      <c r="H35" s="125">
        <v>1253065</v>
      </c>
      <c r="I35" s="125">
        <v>0</v>
      </c>
      <c r="J35" s="103">
        <f t="shared" si="1"/>
        <v>1253065</v>
      </c>
      <c r="K35" s="104" t="s">
        <v>385</v>
      </c>
      <c r="L35" s="162"/>
    </row>
    <row r="36" spans="1:12" s="6" customFormat="1" ht="38.25" customHeight="1">
      <c r="A36" s="123">
        <v>6</v>
      </c>
      <c r="B36" s="99" t="s">
        <v>488</v>
      </c>
      <c r="C36" s="100">
        <v>42898</v>
      </c>
      <c r="D36" s="99" t="s">
        <v>656</v>
      </c>
      <c r="E36" s="100">
        <v>42912</v>
      </c>
      <c r="F36" s="124" t="s">
        <v>105</v>
      </c>
      <c r="G36" s="99" t="s">
        <v>657</v>
      </c>
      <c r="H36" s="125">
        <v>23174</v>
      </c>
      <c r="I36" s="125">
        <v>500</v>
      </c>
      <c r="J36" s="103">
        <f t="shared" si="1"/>
        <v>22674</v>
      </c>
      <c r="K36" s="104" t="s">
        <v>265</v>
      </c>
      <c r="L36" s="162"/>
    </row>
    <row r="37" spans="1:12" s="6" customFormat="1" ht="38.25" customHeight="1">
      <c r="A37" s="123">
        <v>7</v>
      </c>
      <c r="B37" s="124" t="s">
        <v>473</v>
      </c>
      <c r="C37" s="126">
        <v>43083</v>
      </c>
      <c r="D37" s="124" t="s">
        <v>658</v>
      </c>
      <c r="E37" s="126">
        <v>43214</v>
      </c>
      <c r="F37" s="124" t="s">
        <v>114</v>
      </c>
      <c r="G37" s="124" t="s">
        <v>659</v>
      </c>
      <c r="H37" s="127">
        <v>1551572</v>
      </c>
      <c r="I37" s="127">
        <v>0</v>
      </c>
      <c r="J37" s="103">
        <f t="shared" si="1"/>
        <v>1551572</v>
      </c>
      <c r="K37" s="128" t="s">
        <v>385</v>
      </c>
      <c r="L37" s="162"/>
    </row>
    <row r="38" spans="1:12" s="6" customFormat="1" ht="38.25" customHeight="1">
      <c r="A38" s="123">
        <v>8</v>
      </c>
      <c r="B38" s="99" t="s">
        <v>483</v>
      </c>
      <c r="C38" s="100">
        <v>43229</v>
      </c>
      <c r="D38" s="99" t="s">
        <v>625</v>
      </c>
      <c r="E38" s="100">
        <v>43376</v>
      </c>
      <c r="F38" s="124" t="s">
        <v>125</v>
      </c>
      <c r="G38" s="99" t="s">
        <v>500</v>
      </c>
      <c r="H38" s="125">
        <v>25494</v>
      </c>
      <c r="I38" s="125">
        <v>0</v>
      </c>
      <c r="J38" s="103">
        <f t="shared" si="1"/>
        <v>25494</v>
      </c>
      <c r="K38" s="104" t="s">
        <v>265</v>
      </c>
      <c r="L38" s="162"/>
    </row>
    <row r="39" spans="1:12" s="6" customFormat="1" ht="38.25" customHeight="1">
      <c r="A39" s="123">
        <v>9</v>
      </c>
      <c r="B39" s="124" t="s">
        <v>457</v>
      </c>
      <c r="C39" s="126">
        <v>43348</v>
      </c>
      <c r="D39" s="124" t="s">
        <v>660</v>
      </c>
      <c r="E39" s="126">
        <v>43383</v>
      </c>
      <c r="F39" s="124" t="s">
        <v>112</v>
      </c>
      <c r="G39" s="124" t="s">
        <v>661</v>
      </c>
      <c r="H39" s="127">
        <v>379237</v>
      </c>
      <c r="I39" s="127">
        <v>0</v>
      </c>
      <c r="J39" s="103">
        <f t="shared" si="1"/>
        <v>379237</v>
      </c>
      <c r="K39" s="128" t="s">
        <v>265</v>
      </c>
      <c r="L39" s="164"/>
    </row>
    <row r="40" spans="1:12" s="6" customFormat="1" ht="38.25" customHeight="1">
      <c r="A40" s="123">
        <v>10</v>
      </c>
      <c r="B40" s="99" t="s">
        <v>22</v>
      </c>
      <c r="C40" s="100">
        <v>43385</v>
      </c>
      <c r="D40" s="99" t="s">
        <v>662</v>
      </c>
      <c r="E40" s="100">
        <v>43424</v>
      </c>
      <c r="F40" s="124" t="s">
        <v>112</v>
      </c>
      <c r="G40" s="99" t="s">
        <v>663</v>
      </c>
      <c r="H40" s="125">
        <v>31528</v>
      </c>
      <c r="I40" s="125">
        <v>0</v>
      </c>
      <c r="J40" s="103">
        <f t="shared" si="1"/>
        <v>31528</v>
      </c>
      <c r="K40" s="104" t="s">
        <v>265</v>
      </c>
      <c r="L40" s="164"/>
    </row>
    <row r="41" spans="1:12" s="6" customFormat="1" ht="38.25" customHeight="1">
      <c r="A41" s="123">
        <v>11</v>
      </c>
      <c r="B41" s="99" t="s">
        <v>468</v>
      </c>
      <c r="C41" s="100">
        <v>43374</v>
      </c>
      <c r="D41" s="99" t="s">
        <v>664</v>
      </c>
      <c r="E41" s="100">
        <v>43439</v>
      </c>
      <c r="F41" s="124" t="s">
        <v>275</v>
      </c>
      <c r="G41" s="99" t="s">
        <v>665</v>
      </c>
      <c r="H41" s="125">
        <v>205185</v>
      </c>
      <c r="I41" s="125">
        <v>205185</v>
      </c>
      <c r="J41" s="103">
        <f t="shared" si="1"/>
        <v>0</v>
      </c>
      <c r="K41" s="104" t="s">
        <v>272</v>
      </c>
      <c r="L41" s="164"/>
    </row>
    <row r="42" spans="1:12" s="6" customFormat="1" ht="38.25" customHeight="1">
      <c r="A42" s="123">
        <v>12</v>
      </c>
      <c r="B42" s="124" t="s">
        <v>493</v>
      </c>
      <c r="C42" s="126">
        <v>43397</v>
      </c>
      <c r="D42" s="124" t="s">
        <v>666</v>
      </c>
      <c r="E42" s="126">
        <v>43451</v>
      </c>
      <c r="F42" s="124" t="s">
        <v>114</v>
      </c>
      <c r="G42" s="124" t="s">
        <v>667</v>
      </c>
      <c r="H42" s="127">
        <v>99583</v>
      </c>
      <c r="I42" s="127">
        <v>0</v>
      </c>
      <c r="J42" s="103">
        <f t="shared" si="1"/>
        <v>99583</v>
      </c>
      <c r="K42" s="104" t="s">
        <v>265</v>
      </c>
      <c r="L42" s="162"/>
    </row>
    <row r="43" spans="1:12" s="6" customFormat="1" ht="38.25" customHeight="1">
      <c r="A43" s="123">
        <v>13</v>
      </c>
      <c r="B43" s="124" t="s">
        <v>563</v>
      </c>
      <c r="C43" s="126">
        <v>43507</v>
      </c>
      <c r="D43" s="124" t="s">
        <v>668</v>
      </c>
      <c r="E43" s="126">
        <v>43532</v>
      </c>
      <c r="F43" s="124" t="s">
        <v>125</v>
      </c>
      <c r="G43" s="124" t="s">
        <v>669</v>
      </c>
      <c r="H43" s="127">
        <v>1742</v>
      </c>
      <c r="I43" s="127">
        <v>1742</v>
      </c>
      <c r="J43" s="103">
        <f t="shared" si="1"/>
        <v>0</v>
      </c>
      <c r="K43" s="104" t="s">
        <v>273</v>
      </c>
      <c r="L43" s="162"/>
    </row>
    <row r="44" spans="1:12" s="6" customFormat="1" ht="38.25" customHeight="1">
      <c r="A44" s="123">
        <v>14</v>
      </c>
      <c r="B44" s="99" t="s">
        <v>493</v>
      </c>
      <c r="C44" s="100">
        <v>43413</v>
      </c>
      <c r="D44" s="99" t="s">
        <v>670</v>
      </c>
      <c r="E44" s="100">
        <v>43566</v>
      </c>
      <c r="F44" s="124" t="s">
        <v>112</v>
      </c>
      <c r="G44" s="99" t="s">
        <v>671</v>
      </c>
      <c r="H44" s="125">
        <v>185275</v>
      </c>
      <c r="I44" s="125">
        <v>0</v>
      </c>
      <c r="J44" s="103">
        <f t="shared" si="1"/>
        <v>185275</v>
      </c>
      <c r="K44" s="104" t="s">
        <v>265</v>
      </c>
      <c r="L44" s="162"/>
    </row>
    <row r="45" spans="1:12" s="6" customFormat="1" ht="38.25" customHeight="1">
      <c r="A45" s="123">
        <v>15</v>
      </c>
      <c r="B45" s="99" t="s">
        <v>616</v>
      </c>
      <c r="C45" s="100">
        <v>43615</v>
      </c>
      <c r="D45" s="99" t="s">
        <v>672</v>
      </c>
      <c r="E45" s="100">
        <v>43627</v>
      </c>
      <c r="F45" s="124" t="s">
        <v>89</v>
      </c>
      <c r="G45" s="99" t="s">
        <v>673</v>
      </c>
      <c r="H45" s="125">
        <v>53365</v>
      </c>
      <c r="I45" s="125">
        <v>0</v>
      </c>
      <c r="J45" s="103">
        <f t="shared" si="1"/>
        <v>53365</v>
      </c>
      <c r="K45" s="104" t="s">
        <v>265</v>
      </c>
      <c r="L45" s="162"/>
    </row>
    <row r="46" spans="1:12" s="6" customFormat="1" ht="38.25" customHeight="1">
      <c r="A46" s="123">
        <v>16</v>
      </c>
      <c r="B46" s="99">
        <v>19</v>
      </c>
      <c r="C46" s="100">
        <v>43552</v>
      </c>
      <c r="D46" s="99" t="s">
        <v>674</v>
      </c>
      <c r="E46" s="100">
        <v>43627</v>
      </c>
      <c r="F46" s="124" t="s">
        <v>89</v>
      </c>
      <c r="G46" s="99" t="s">
        <v>675</v>
      </c>
      <c r="H46" s="125">
        <v>5329</v>
      </c>
      <c r="I46" s="125"/>
      <c r="J46" s="103">
        <f t="shared" si="1"/>
        <v>5329</v>
      </c>
      <c r="K46" s="104" t="s">
        <v>265</v>
      </c>
      <c r="L46" s="162"/>
    </row>
    <row r="47" spans="1:12" s="6" customFormat="1" ht="38.25" customHeight="1">
      <c r="A47" s="123">
        <v>17</v>
      </c>
      <c r="B47" s="99" t="s">
        <v>563</v>
      </c>
      <c r="C47" s="100">
        <v>43619</v>
      </c>
      <c r="D47" s="99" t="s">
        <v>676</v>
      </c>
      <c r="E47" s="100">
        <v>43670</v>
      </c>
      <c r="F47" s="124" t="s">
        <v>112</v>
      </c>
      <c r="G47" s="99" t="s">
        <v>677</v>
      </c>
      <c r="H47" s="125">
        <v>2255543</v>
      </c>
      <c r="I47" s="125">
        <v>1714182</v>
      </c>
      <c r="J47" s="103">
        <f t="shared" si="1"/>
        <v>541361</v>
      </c>
      <c r="K47" s="104" t="s">
        <v>265</v>
      </c>
      <c r="L47" s="162"/>
    </row>
    <row r="48" spans="1:12" s="6" customFormat="1" ht="38.25" customHeight="1">
      <c r="A48" s="123">
        <v>18</v>
      </c>
      <c r="B48" s="99">
        <v>16</v>
      </c>
      <c r="C48" s="100">
        <v>43420</v>
      </c>
      <c r="D48" s="99" t="s">
        <v>678</v>
      </c>
      <c r="E48" s="100">
        <v>43686</v>
      </c>
      <c r="F48" s="124" t="s">
        <v>112</v>
      </c>
      <c r="G48" s="99" t="s">
        <v>679</v>
      </c>
      <c r="H48" s="125">
        <v>236924</v>
      </c>
      <c r="I48" s="125">
        <v>0</v>
      </c>
      <c r="J48" s="103">
        <f t="shared" si="1"/>
        <v>236924</v>
      </c>
      <c r="K48" s="104" t="s">
        <v>265</v>
      </c>
      <c r="L48" s="162"/>
    </row>
    <row r="49" spans="1:12" s="6" customFormat="1" ht="38.25" customHeight="1">
      <c r="A49" s="123">
        <v>19</v>
      </c>
      <c r="B49" s="99">
        <v>17</v>
      </c>
      <c r="C49" s="100">
        <v>43549</v>
      </c>
      <c r="D49" s="99" t="s">
        <v>680</v>
      </c>
      <c r="E49" s="100">
        <v>43649</v>
      </c>
      <c r="F49" s="124" t="s">
        <v>125</v>
      </c>
      <c r="G49" s="99" t="s">
        <v>681</v>
      </c>
      <c r="H49" s="125">
        <v>65929</v>
      </c>
      <c r="I49" s="125">
        <v>0</v>
      </c>
      <c r="J49" s="103">
        <f t="shared" si="1"/>
        <v>65929</v>
      </c>
      <c r="K49" s="104" t="s">
        <v>265</v>
      </c>
      <c r="L49" s="162"/>
    </row>
    <row r="50" spans="1:12" s="6" customFormat="1" ht="38.25" customHeight="1">
      <c r="A50" s="123">
        <v>20</v>
      </c>
      <c r="B50" s="99" t="s">
        <v>563</v>
      </c>
      <c r="C50" s="100">
        <v>43599</v>
      </c>
      <c r="D50" s="99" t="s">
        <v>682</v>
      </c>
      <c r="E50" s="100">
        <v>43649</v>
      </c>
      <c r="F50" s="124" t="s">
        <v>125</v>
      </c>
      <c r="G50" s="99" t="s">
        <v>683</v>
      </c>
      <c r="H50" s="125">
        <v>11181</v>
      </c>
      <c r="I50" s="125">
        <v>11181</v>
      </c>
      <c r="J50" s="103">
        <f t="shared" si="1"/>
        <v>0</v>
      </c>
      <c r="K50" s="104" t="s">
        <v>272</v>
      </c>
      <c r="L50" s="164"/>
    </row>
    <row r="51" spans="1:12" s="6" customFormat="1" ht="38.25" customHeight="1">
      <c r="A51" s="123">
        <v>21</v>
      </c>
      <c r="B51" s="124">
        <v>46</v>
      </c>
      <c r="C51" s="126">
        <v>43651</v>
      </c>
      <c r="D51" s="124" t="s">
        <v>413</v>
      </c>
      <c r="E51" s="126">
        <v>43752</v>
      </c>
      <c r="F51" s="124" t="s">
        <v>112</v>
      </c>
      <c r="G51" s="124" t="s">
        <v>684</v>
      </c>
      <c r="H51" s="127">
        <v>1978134</v>
      </c>
      <c r="I51" s="127">
        <v>0</v>
      </c>
      <c r="J51" s="103">
        <f t="shared" si="1"/>
        <v>1978134</v>
      </c>
      <c r="K51" s="104" t="s">
        <v>265</v>
      </c>
      <c r="L51" s="162"/>
    </row>
    <row r="52" spans="1:12" s="6" customFormat="1" ht="38.25" customHeight="1">
      <c r="A52" s="123">
        <v>22</v>
      </c>
      <c r="B52" s="99" t="s">
        <v>468</v>
      </c>
      <c r="C52" s="100">
        <v>43608</v>
      </c>
      <c r="D52" s="99" t="s">
        <v>619</v>
      </c>
      <c r="E52" s="100">
        <v>43815</v>
      </c>
      <c r="F52" s="124" t="s">
        <v>112</v>
      </c>
      <c r="G52" s="99" t="s">
        <v>685</v>
      </c>
      <c r="H52" s="125">
        <v>772228</v>
      </c>
      <c r="I52" s="125">
        <v>0</v>
      </c>
      <c r="J52" s="103">
        <f t="shared" si="1"/>
        <v>772228</v>
      </c>
      <c r="K52" s="104" t="s">
        <v>265</v>
      </c>
      <c r="L52" s="162"/>
    </row>
    <row r="53" spans="1:12" s="6" customFormat="1" ht="38.25" customHeight="1">
      <c r="A53" s="123">
        <v>23</v>
      </c>
      <c r="B53" s="99" t="s">
        <v>616</v>
      </c>
      <c r="C53" s="100">
        <v>43791</v>
      </c>
      <c r="D53" s="99" t="s">
        <v>686</v>
      </c>
      <c r="E53" s="100">
        <v>43836</v>
      </c>
      <c r="F53" s="124" t="s">
        <v>125</v>
      </c>
      <c r="G53" s="99" t="s">
        <v>687</v>
      </c>
      <c r="H53" s="125">
        <v>9418</v>
      </c>
      <c r="I53" s="125">
        <v>0</v>
      </c>
      <c r="J53" s="103">
        <f t="shared" si="1"/>
        <v>9418</v>
      </c>
      <c r="K53" s="104" t="s">
        <v>265</v>
      </c>
      <c r="L53" s="162"/>
    </row>
    <row r="54" spans="1:12" s="6" customFormat="1" ht="38.25" customHeight="1">
      <c r="A54" s="123">
        <v>24</v>
      </c>
      <c r="B54" s="99" t="s">
        <v>21</v>
      </c>
      <c r="C54" s="100">
        <v>42821</v>
      </c>
      <c r="D54" s="99" t="s">
        <v>670</v>
      </c>
      <c r="E54" s="100">
        <v>42872</v>
      </c>
      <c r="F54" s="124" t="s">
        <v>112</v>
      </c>
      <c r="G54" s="99" t="s">
        <v>688</v>
      </c>
      <c r="H54" s="125">
        <v>93030</v>
      </c>
      <c r="I54" s="125">
        <v>0</v>
      </c>
      <c r="J54" s="103">
        <f t="shared" si="1"/>
        <v>93030</v>
      </c>
      <c r="K54" s="104" t="s">
        <v>385</v>
      </c>
      <c r="L54" s="162"/>
    </row>
    <row r="55" spans="1:12" s="6" customFormat="1" ht="38.25" customHeight="1">
      <c r="A55" s="123">
        <v>25</v>
      </c>
      <c r="B55" s="99" t="s">
        <v>468</v>
      </c>
      <c r="C55" s="100">
        <v>42821</v>
      </c>
      <c r="D55" s="99" t="s">
        <v>689</v>
      </c>
      <c r="E55" s="100">
        <v>42872</v>
      </c>
      <c r="F55" s="124" t="s">
        <v>114</v>
      </c>
      <c r="G55" s="99" t="s">
        <v>690</v>
      </c>
      <c r="H55" s="125">
        <v>225879</v>
      </c>
      <c r="I55" s="125">
        <v>0</v>
      </c>
      <c r="J55" s="103">
        <f t="shared" si="1"/>
        <v>225879</v>
      </c>
      <c r="K55" s="104" t="s">
        <v>385</v>
      </c>
      <c r="L55" s="162"/>
    </row>
    <row r="56" spans="1:12" s="6" customFormat="1" ht="38.25" customHeight="1">
      <c r="A56" s="123">
        <v>26</v>
      </c>
      <c r="B56" s="99" t="s">
        <v>463</v>
      </c>
      <c r="C56" s="100">
        <v>42011</v>
      </c>
      <c r="D56" s="99" t="s">
        <v>691</v>
      </c>
      <c r="E56" s="100">
        <v>42080</v>
      </c>
      <c r="F56" s="124" t="s">
        <v>115</v>
      </c>
      <c r="G56" s="99" t="s">
        <v>692</v>
      </c>
      <c r="H56" s="125">
        <v>245697</v>
      </c>
      <c r="I56" s="125">
        <v>0</v>
      </c>
      <c r="J56" s="103">
        <f t="shared" si="1"/>
        <v>245697</v>
      </c>
      <c r="K56" s="104" t="s">
        <v>385</v>
      </c>
      <c r="L56" s="162"/>
    </row>
    <row r="57" spans="1:12" s="6" customFormat="1" ht="38.25" customHeight="1">
      <c r="A57" s="123">
        <v>27</v>
      </c>
      <c r="B57" s="99" t="s">
        <v>693</v>
      </c>
      <c r="C57" s="100">
        <v>43052</v>
      </c>
      <c r="D57" s="99" t="s">
        <v>694</v>
      </c>
      <c r="E57" s="100">
        <v>43074</v>
      </c>
      <c r="F57" s="124" t="s">
        <v>105</v>
      </c>
      <c r="G57" s="99" t="s">
        <v>695</v>
      </c>
      <c r="H57" s="125">
        <v>67739</v>
      </c>
      <c r="I57" s="125">
        <v>67739</v>
      </c>
      <c r="J57" s="103">
        <f t="shared" si="1"/>
        <v>0</v>
      </c>
      <c r="K57" s="104" t="s">
        <v>272</v>
      </c>
      <c r="L57" s="162"/>
    </row>
    <row r="58" spans="1:12" s="6" customFormat="1" ht="38.25" customHeight="1">
      <c r="A58" s="123">
        <v>28</v>
      </c>
      <c r="B58" s="99" t="s">
        <v>435</v>
      </c>
      <c r="C58" s="100">
        <v>42909</v>
      </c>
      <c r="D58" s="99" t="s">
        <v>696</v>
      </c>
      <c r="E58" s="100">
        <v>43192</v>
      </c>
      <c r="F58" s="124" t="s">
        <v>115</v>
      </c>
      <c r="G58" s="99" t="s">
        <v>697</v>
      </c>
      <c r="H58" s="125">
        <v>852248</v>
      </c>
      <c r="I58" s="125">
        <v>101297</v>
      </c>
      <c r="J58" s="103">
        <f t="shared" si="1"/>
        <v>750951</v>
      </c>
      <c r="K58" s="104" t="s">
        <v>265</v>
      </c>
      <c r="L58" s="162"/>
    </row>
    <row r="59" spans="1:12" s="6" customFormat="1" ht="38.25" customHeight="1">
      <c r="A59" s="123">
        <v>29</v>
      </c>
      <c r="B59" s="99" t="s">
        <v>605</v>
      </c>
      <c r="C59" s="100">
        <v>43083</v>
      </c>
      <c r="D59" s="99" t="s">
        <v>698</v>
      </c>
      <c r="E59" s="100">
        <v>43110</v>
      </c>
      <c r="F59" s="124" t="s">
        <v>278</v>
      </c>
      <c r="G59" s="99" t="s">
        <v>699</v>
      </c>
      <c r="H59" s="125">
        <v>1533000</v>
      </c>
      <c r="I59" s="125">
        <v>0</v>
      </c>
      <c r="J59" s="103">
        <f t="shared" si="1"/>
        <v>1533000</v>
      </c>
      <c r="K59" s="104" t="s">
        <v>265</v>
      </c>
      <c r="L59" s="164" t="s">
        <v>700</v>
      </c>
    </row>
    <row r="60" spans="1:12" s="6" customFormat="1" ht="38.25" customHeight="1">
      <c r="A60" s="123">
        <v>30</v>
      </c>
      <c r="B60" s="99" t="s">
        <v>21</v>
      </c>
      <c r="C60" s="100">
        <v>43250</v>
      </c>
      <c r="D60" s="99" t="s">
        <v>486</v>
      </c>
      <c r="E60" s="100">
        <v>43375</v>
      </c>
      <c r="F60" s="124" t="s">
        <v>125</v>
      </c>
      <c r="G60" s="99" t="s">
        <v>701</v>
      </c>
      <c r="H60" s="125">
        <v>2840</v>
      </c>
      <c r="I60" s="125">
        <v>0</v>
      </c>
      <c r="J60" s="103">
        <f t="shared" si="1"/>
        <v>2840</v>
      </c>
      <c r="K60" s="104" t="s">
        <v>265</v>
      </c>
      <c r="L60" s="162" t="s">
        <v>702</v>
      </c>
    </row>
    <row r="61" spans="1:12" s="6" customFormat="1" ht="38.25" customHeight="1">
      <c r="A61" s="123">
        <v>31</v>
      </c>
      <c r="B61" s="99" t="s">
        <v>558</v>
      </c>
      <c r="C61" s="100">
        <v>43349</v>
      </c>
      <c r="D61" s="99" t="s">
        <v>703</v>
      </c>
      <c r="E61" s="100">
        <v>43383</v>
      </c>
      <c r="F61" s="124" t="s">
        <v>112</v>
      </c>
      <c r="G61" s="99" t="s">
        <v>704</v>
      </c>
      <c r="H61" s="102">
        <v>49870</v>
      </c>
      <c r="I61" s="102">
        <v>13301</v>
      </c>
      <c r="J61" s="103">
        <f t="shared" si="1"/>
        <v>36569</v>
      </c>
      <c r="K61" s="104" t="s">
        <v>385</v>
      </c>
      <c r="L61" s="162"/>
    </row>
    <row r="62" spans="1:12" s="6" customFormat="1" ht="38.25" customHeight="1">
      <c r="A62" s="123">
        <v>32</v>
      </c>
      <c r="B62" s="99" t="s">
        <v>563</v>
      </c>
      <c r="C62" s="100">
        <v>43354</v>
      </c>
      <c r="D62" s="99" t="s">
        <v>705</v>
      </c>
      <c r="E62" s="100">
        <v>43543</v>
      </c>
      <c r="F62" s="124" t="s">
        <v>114</v>
      </c>
      <c r="G62" s="99" t="s">
        <v>706</v>
      </c>
      <c r="H62" s="102">
        <v>430204</v>
      </c>
      <c r="I62" s="102">
        <v>311541</v>
      </c>
      <c r="J62" s="103">
        <f t="shared" si="1"/>
        <v>118663</v>
      </c>
      <c r="K62" s="104" t="s">
        <v>265</v>
      </c>
      <c r="L62" s="162" t="s">
        <v>702</v>
      </c>
    </row>
    <row r="63" spans="1:12" s="6" customFormat="1" ht="38.25" customHeight="1">
      <c r="A63" s="123">
        <v>33</v>
      </c>
      <c r="B63" s="99" t="s">
        <v>451</v>
      </c>
      <c r="C63" s="100">
        <v>43546</v>
      </c>
      <c r="D63" s="99" t="s">
        <v>707</v>
      </c>
      <c r="E63" s="100">
        <v>43566</v>
      </c>
      <c r="F63" s="124" t="s">
        <v>89</v>
      </c>
      <c r="G63" s="99" t="s">
        <v>708</v>
      </c>
      <c r="H63" s="102">
        <v>7589</v>
      </c>
      <c r="I63" s="102">
        <v>0</v>
      </c>
      <c r="J63" s="103">
        <f t="shared" si="1"/>
        <v>7589</v>
      </c>
      <c r="K63" s="104" t="s">
        <v>265</v>
      </c>
      <c r="L63" s="162"/>
    </row>
    <row r="64" spans="1:12" s="6" customFormat="1" ht="38.25" customHeight="1">
      <c r="A64" s="123">
        <v>34</v>
      </c>
      <c r="B64" s="99" t="s">
        <v>493</v>
      </c>
      <c r="C64" s="100">
        <v>43538</v>
      </c>
      <c r="D64" s="99" t="s">
        <v>709</v>
      </c>
      <c r="E64" s="100">
        <v>43636</v>
      </c>
      <c r="F64" s="124" t="s">
        <v>89</v>
      </c>
      <c r="G64" s="99" t="s">
        <v>710</v>
      </c>
      <c r="H64" s="102">
        <v>11105</v>
      </c>
      <c r="I64" s="102">
        <v>2000</v>
      </c>
      <c r="J64" s="103">
        <f t="shared" si="1"/>
        <v>9105</v>
      </c>
      <c r="K64" s="104" t="s">
        <v>265</v>
      </c>
      <c r="L64" s="162"/>
    </row>
    <row r="65" spans="1:12" s="6" customFormat="1" ht="38.25" customHeight="1">
      <c r="A65" s="123">
        <v>35</v>
      </c>
      <c r="B65" s="99" t="s">
        <v>496</v>
      </c>
      <c r="C65" s="100">
        <v>43404</v>
      </c>
      <c r="D65" s="99" t="s">
        <v>689</v>
      </c>
      <c r="E65" s="100">
        <v>43566</v>
      </c>
      <c r="F65" s="124" t="s">
        <v>112</v>
      </c>
      <c r="G65" s="99" t="s">
        <v>711</v>
      </c>
      <c r="H65" s="102">
        <v>312334</v>
      </c>
      <c r="I65" s="102">
        <v>117057</v>
      </c>
      <c r="J65" s="103">
        <f t="shared" si="1"/>
        <v>195277</v>
      </c>
      <c r="K65" s="104" t="s">
        <v>265</v>
      </c>
      <c r="L65" s="162"/>
    </row>
    <row r="66" spans="1:12" s="6" customFormat="1" ht="38.25" customHeight="1">
      <c r="A66" s="123">
        <v>36</v>
      </c>
      <c r="B66" s="99" t="s">
        <v>457</v>
      </c>
      <c r="C66" s="100">
        <v>43593</v>
      </c>
      <c r="D66" s="99" t="s">
        <v>712</v>
      </c>
      <c r="E66" s="100">
        <v>43649</v>
      </c>
      <c r="F66" s="124" t="s">
        <v>89</v>
      </c>
      <c r="G66" s="99" t="s">
        <v>713</v>
      </c>
      <c r="H66" s="102">
        <v>165037</v>
      </c>
      <c r="I66" s="102">
        <v>0</v>
      </c>
      <c r="J66" s="103">
        <f t="shared" si="1"/>
        <v>165037</v>
      </c>
      <c r="K66" s="104" t="s">
        <v>265</v>
      </c>
      <c r="L66" s="162"/>
    </row>
    <row r="67" spans="1:12" s="6" customFormat="1" ht="38.25" customHeight="1">
      <c r="A67" s="123">
        <v>37</v>
      </c>
      <c r="B67" s="99" t="s">
        <v>463</v>
      </c>
      <c r="C67" s="100">
        <v>43535</v>
      </c>
      <c r="D67" s="99" t="s">
        <v>714</v>
      </c>
      <c r="E67" s="100">
        <v>43655</v>
      </c>
      <c r="F67" s="124" t="s">
        <v>112</v>
      </c>
      <c r="G67" s="99" t="s">
        <v>611</v>
      </c>
      <c r="H67" s="102">
        <v>51446</v>
      </c>
      <c r="I67" s="102">
        <v>0</v>
      </c>
      <c r="J67" s="103">
        <f t="shared" si="1"/>
        <v>51446</v>
      </c>
      <c r="K67" s="104" t="s">
        <v>265</v>
      </c>
      <c r="L67" s="162"/>
    </row>
    <row r="68" spans="1:12" s="6" customFormat="1" ht="38.25" customHeight="1">
      <c r="A68" s="123">
        <v>38</v>
      </c>
      <c r="B68" s="99">
        <v>16</v>
      </c>
      <c r="C68" s="100">
        <v>43636</v>
      </c>
      <c r="D68" s="99" t="s">
        <v>715</v>
      </c>
      <c r="E68" s="100">
        <v>43692</v>
      </c>
      <c r="F68" s="124" t="s">
        <v>112</v>
      </c>
      <c r="G68" s="99" t="s">
        <v>716</v>
      </c>
      <c r="H68" s="102">
        <v>554707</v>
      </c>
      <c r="I68" s="102">
        <v>372192</v>
      </c>
      <c r="J68" s="103">
        <f t="shared" si="1"/>
        <v>182515</v>
      </c>
      <c r="K68" s="104" t="s">
        <v>265</v>
      </c>
      <c r="L68" s="162"/>
    </row>
    <row r="69" spans="1:12" s="6" customFormat="1" ht="38.25" customHeight="1">
      <c r="A69" s="123">
        <v>39</v>
      </c>
      <c r="B69" s="99">
        <v>52</v>
      </c>
      <c r="C69" s="100">
        <v>43662</v>
      </c>
      <c r="D69" s="99" t="s">
        <v>717</v>
      </c>
      <c r="E69" s="100">
        <v>43752</v>
      </c>
      <c r="F69" s="124" t="s">
        <v>112</v>
      </c>
      <c r="G69" s="99" t="s">
        <v>718</v>
      </c>
      <c r="H69" s="102">
        <v>1445755</v>
      </c>
      <c r="I69" s="102">
        <v>0</v>
      </c>
      <c r="J69" s="103">
        <f t="shared" si="1"/>
        <v>1445755</v>
      </c>
      <c r="K69" s="104" t="s">
        <v>265</v>
      </c>
      <c r="L69" s="162" t="s">
        <v>719</v>
      </c>
    </row>
    <row r="70" spans="1:12" s="6" customFormat="1" ht="38.25" customHeight="1">
      <c r="A70" s="123">
        <v>41</v>
      </c>
      <c r="B70" s="99">
        <v>15</v>
      </c>
      <c r="C70" s="100">
        <v>43409</v>
      </c>
      <c r="D70" s="99" t="s">
        <v>720</v>
      </c>
      <c r="E70" s="100">
        <v>43796</v>
      </c>
      <c r="F70" s="124" t="s">
        <v>112</v>
      </c>
      <c r="G70" s="99" t="s">
        <v>721</v>
      </c>
      <c r="H70" s="102">
        <v>163859</v>
      </c>
      <c r="I70" s="102">
        <v>0</v>
      </c>
      <c r="J70" s="103">
        <f t="shared" si="1"/>
        <v>163859</v>
      </c>
      <c r="K70" s="104" t="s">
        <v>265</v>
      </c>
      <c r="L70" s="162"/>
    </row>
    <row r="71" spans="1:12" s="6" customFormat="1" ht="38.25" customHeight="1">
      <c r="A71" s="123">
        <v>42</v>
      </c>
      <c r="B71" s="99">
        <v>78</v>
      </c>
      <c r="C71" s="100">
        <v>43748</v>
      </c>
      <c r="D71" s="99" t="s">
        <v>722</v>
      </c>
      <c r="E71" s="100">
        <v>43796</v>
      </c>
      <c r="F71" s="124" t="s">
        <v>112</v>
      </c>
      <c r="G71" s="99" t="s">
        <v>723</v>
      </c>
      <c r="H71" s="102">
        <v>289356</v>
      </c>
      <c r="I71" s="102">
        <v>0</v>
      </c>
      <c r="J71" s="103">
        <f t="shared" si="1"/>
        <v>289356</v>
      </c>
      <c r="K71" s="104" t="s">
        <v>265</v>
      </c>
      <c r="L71" s="162"/>
    </row>
    <row r="72" spans="1:12" s="6" customFormat="1" ht="38.25" customHeight="1">
      <c r="A72" s="123">
        <v>43</v>
      </c>
      <c r="B72" s="99">
        <v>112</v>
      </c>
      <c r="C72" s="100">
        <v>43768</v>
      </c>
      <c r="D72" s="99" t="s">
        <v>724</v>
      </c>
      <c r="E72" s="100">
        <v>43796</v>
      </c>
      <c r="F72" s="124" t="s">
        <v>112</v>
      </c>
      <c r="G72" s="99" t="s">
        <v>725</v>
      </c>
      <c r="H72" s="102">
        <v>5300702</v>
      </c>
      <c r="I72" s="102">
        <v>0</v>
      </c>
      <c r="J72" s="103">
        <f t="shared" si="1"/>
        <v>5300702</v>
      </c>
      <c r="K72" s="104" t="s">
        <v>265</v>
      </c>
      <c r="L72" s="162" t="s">
        <v>719</v>
      </c>
    </row>
    <row r="73" spans="1:12" s="6" customFormat="1" ht="38.25" customHeight="1">
      <c r="A73" s="123">
        <v>44</v>
      </c>
      <c r="B73" s="99">
        <v>10</v>
      </c>
      <c r="C73" s="100">
        <v>43613</v>
      </c>
      <c r="D73" s="99" t="s">
        <v>726</v>
      </c>
      <c r="E73" s="100">
        <v>43817</v>
      </c>
      <c r="F73" s="124" t="s">
        <v>92</v>
      </c>
      <c r="G73" s="99" t="s">
        <v>447</v>
      </c>
      <c r="H73" s="102">
        <v>3904139</v>
      </c>
      <c r="I73" s="102">
        <v>0</v>
      </c>
      <c r="J73" s="103">
        <f t="shared" si="1"/>
        <v>3904139</v>
      </c>
      <c r="K73" s="104" t="s">
        <v>265</v>
      </c>
      <c r="L73" s="162"/>
    </row>
    <row r="74" spans="1:12" s="6" customFormat="1" ht="38.25" customHeight="1">
      <c r="A74" s="123">
        <v>45</v>
      </c>
      <c r="B74" s="99">
        <v>10</v>
      </c>
      <c r="C74" s="100">
        <v>43613</v>
      </c>
      <c r="D74" s="99" t="s">
        <v>727</v>
      </c>
      <c r="E74" s="100">
        <v>43817</v>
      </c>
      <c r="F74" s="124" t="s">
        <v>92</v>
      </c>
      <c r="G74" s="99" t="s">
        <v>447</v>
      </c>
      <c r="H74" s="102">
        <v>3000</v>
      </c>
      <c r="I74" s="102">
        <v>0</v>
      </c>
      <c r="J74" s="103">
        <f t="shared" si="1"/>
        <v>3000</v>
      </c>
      <c r="K74" s="104" t="s">
        <v>265</v>
      </c>
      <c r="L74" s="162"/>
    </row>
    <row r="75" spans="1:12" s="6" customFormat="1" ht="38.25" customHeight="1">
      <c r="A75" s="123">
        <v>46</v>
      </c>
      <c r="B75" s="99" t="s">
        <v>457</v>
      </c>
      <c r="C75" s="100">
        <v>41712</v>
      </c>
      <c r="D75" s="99" t="s">
        <v>728</v>
      </c>
      <c r="E75" s="100">
        <v>41755</v>
      </c>
      <c r="F75" s="124" t="s">
        <v>112</v>
      </c>
      <c r="G75" s="99" t="s">
        <v>729</v>
      </c>
      <c r="H75" s="102">
        <v>65817</v>
      </c>
      <c r="I75" s="102"/>
      <c r="J75" s="103">
        <f t="shared" si="1"/>
        <v>65817</v>
      </c>
      <c r="K75" s="104" t="s">
        <v>385</v>
      </c>
      <c r="L75" s="162"/>
    </row>
    <row r="76" spans="1:12" s="6" customFormat="1" ht="38.25" customHeight="1">
      <c r="A76" s="123">
        <v>47</v>
      </c>
      <c r="B76" s="99" t="s">
        <v>457</v>
      </c>
      <c r="C76" s="100">
        <v>42780</v>
      </c>
      <c r="D76" s="99" t="s">
        <v>730</v>
      </c>
      <c r="E76" s="100">
        <v>42808</v>
      </c>
      <c r="F76" s="124" t="s">
        <v>125</v>
      </c>
      <c r="G76" s="99" t="s">
        <v>731</v>
      </c>
      <c r="H76" s="102">
        <v>9349</v>
      </c>
      <c r="I76" s="102">
        <v>0</v>
      </c>
      <c r="J76" s="103">
        <f t="shared" si="1"/>
        <v>9349</v>
      </c>
      <c r="K76" s="104" t="s">
        <v>385</v>
      </c>
      <c r="L76" s="162"/>
    </row>
    <row r="77" spans="1:12" s="6" customFormat="1" ht="38.25" customHeight="1">
      <c r="A77" s="123">
        <v>48</v>
      </c>
      <c r="B77" s="99">
        <v>14</v>
      </c>
      <c r="C77" s="100">
        <v>38863</v>
      </c>
      <c r="D77" s="99" t="s">
        <v>732</v>
      </c>
      <c r="E77" s="100">
        <v>42901</v>
      </c>
      <c r="F77" s="124" t="s">
        <v>278</v>
      </c>
      <c r="G77" s="99" t="s">
        <v>733</v>
      </c>
      <c r="H77" s="102">
        <v>14016</v>
      </c>
      <c r="I77" s="102">
        <v>0</v>
      </c>
      <c r="J77" s="103">
        <f t="shared" si="1"/>
        <v>14016</v>
      </c>
      <c r="K77" s="104" t="s">
        <v>385</v>
      </c>
      <c r="L77" s="162"/>
    </row>
    <row r="78" spans="1:12" s="6" customFormat="1" ht="38.25" customHeight="1">
      <c r="A78" s="123">
        <v>49</v>
      </c>
      <c r="B78" s="99">
        <v>13</v>
      </c>
      <c r="C78" s="100">
        <v>42874</v>
      </c>
      <c r="D78" s="99" t="s">
        <v>734</v>
      </c>
      <c r="E78" s="100">
        <v>42923</v>
      </c>
      <c r="F78" s="124" t="s">
        <v>112</v>
      </c>
      <c r="G78" s="99" t="s">
        <v>735</v>
      </c>
      <c r="H78" s="102">
        <v>765037</v>
      </c>
      <c r="I78" s="102">
        <v>0</v>
      </c>
      <c r="J78" s="103">
        <f t="shared" si="1"/>
        <v>765037</v>
      </c>
      <c r="K78" s="104" t="s">
        <v>385</v>
      </c>
      <c r="L78" s="162"/>
    </row>
    <row r="79" spans="1:12" s="6" customFormat="1" ht="38.25" customHeight="1">
      <c r="A79" s="123">
        <v>50</v>
      </c>
      <c r="B79" s="99" t="s">
        <v>457</v>
      </c>
      <c r="C79" s="100">
        <v>42853</v>
      </c>
      <c r="D79" s="99" t="s">
        <v>736</v>
      </c>
      <c r="E79" s="100">
        <v>42923</v>
      </c>
      <c r="F79" s="124" t="s">
        <v>112</v>
      </c>
      <c r="G79" s="99" t="s">
        <v>737</v>
      </c>
      <c r="H79" s="102">
        <v>113495</v>
      </c>
      <c r="I79" s="102">
        <v>0</v>
      </c>
      <c r="J79" s="103">
        <f t="shared" si="1"/>
        <v>113495</v>
      </c>
      <c r="K79" s="104" t="s">
        <v>385</v>
      </c>
      <c r="L79" s="162"/>
    </row>
    <row r="80" spans="1:12" s="6" customFormat="1" ht="38.25" customHeight="1">
      <c r="A80" s="123">
        <v>51</v>
      </c>
      <c r="B80" s="99">
        <v>19</v>
      </c>
      <c r="C80" s="100">
        <v>42914</v>
      </c>
      <c r="D80" s="99" t="s">
        <v>738</v>
      </c>
      <c r="E80" s="100">
        <v>42935</v>
      </c>
      <c r="F80" s="124" t="s">
        <v>114</v>
      </c>
      <c r="G80" s="99" t="s">
        <v>739</v>
      </c>
      <c r="H80" s="102">
        <v>192192</v>
      </c>
      <c r="I80" s="102">
        <v>0</v>
      </c>
      <c r="J80" s="103">
        <f t="shared" si="1"/>
        <v>192192</v>
      </c>
      <c r="K80" s="104" t="s">
        <v>265</v>
      </c>
      <c r="L80" s="162"/>
    </row>
    <row r="81" spans="1:12" s="6" customFormat="1" ht="38.25" customHeight="1">
      <c r="A81" s="123">
        <v>52</v>
      </c>
      <c r="B81" s="99">
        <v>30</v>
      </c>
      <c r="C81" s="100">
        <v>42970</v>
      </c>
      <c r="D81" s="99" t="s">
        <v>625</v>
      </c>
      <c r="E81" s="100">
        <v>43018</v>
      </c>
      <c r="F81" s="124" t="s">
        <v>112</v>
      </c>
      <c r="G81" s="99" t="s">
        <v>740</v>
      </c>
      <c r="H81" s="102">
        <v>21454</v>
      </c>
      <c r="I81" s="102">
        <v>0</v>
      </c>
      <c r="J81" s="103">
        <f t="shared" si="1"/>
        <v>21454</v>
      </c>
      <c r="K81" s="104" t="s">
        <v>385</v>
      </c>
      <c r="L81" s="162"/>
    </row>
    <row r="82" spans="1:12" s="6" customFormat="1" ht="38.25" customHeight="1">
      <c r="A82" s="123">
        <v>53</v>
      </c>
      <c r="B82" s="99">
        <v>50</v>
      </c>
      <c r="C82" s="100">
        <v>43060</v>
      </c>
      <c r="D82" s="99" t="s">
        <v>741</v>
      </c>
      <c r="E82" s="100">
        <v>43074</v>
      </c>
      <c r="F82" s="124" t="s">
        <v>105</v>
      </c>
      <c r="G82" s="99" t="s">
        <v>742</v>
      </c>
      <c r="H82" s="102">
        <v>63493</v>
      </c>
      <c r="I82" s="102">
        <v>0</v>
      </c>
      <c r="J82" s="103">
        <f t="shared" si="1"/>
        <v>63493</v>
      </c>
      <c r="K82" s="104" t="s">
        <v>385</v>
      </c>
      <c r="L82" s="162"/>
    </row>
    <row r="83" spans="1:12" s="6" customFormat="1" ht="38.25" customHeight="1">
      <c r="A83" s="123">
        <v>54</v>
      </c>
      <c r="B83" s="99">
        <v>1518</v>
      </c>
      <c r="C83" s="100">
        <v>42996</v>
      </c>
      <c r="D83" s="99" t="s">
        <v>743</v>
      </c>
      <c r="E83" s="100">
        <v>43074</v>
      </c>
      <c r="F83" s="124" t="s">
        <v>114</v>
      </c>
      <c r="G83" s="99" t="s">
        <v>744</v>
      </c>
      <c r="H83" s="102">
        <v>140503</v>
      </c>
      <c r="I83" s="102">
        <v>0</v>
      </c>
      <c r="J83" s="103">
        <f t="shared" si="1"/>
        <v>140503</v>
      </c>
      <c r="K83" s="104" t="s">
        <v>265</v>
      </c>
      <c r="L83" s="162"/>
    </row>
    <row r="84" spans="1:12" s="6" customFormat="1" ht="38.25" customHeight="1">
      <c r="A84" s="123">
        <v>55</v>
      </c>
      <c r="B84" s="99" t="s">
        <v>558</v>
      </c>
      <c r="C84" s="100">
        <v>42038</v>
      </c>
      <c r="D84" s="99" t="s">
        <v>745</v>
      </c>
      <c r="E84" s="100">
        <v>43110</v>
      </c>
      <c r="F84" s="124" t="s">
        <v>105</v>
      </c>
      <c r="G84" s="99" t="s">
        <v>746</v>
      </c>
      <c r="H84" s="102">
        <v>11684</v>
      </c>
      <c r="I84" s="102">
        <v>0</v>
      </c>
      <c r="J84" s="103">
        <f t="shared" si="1"/>
        <v>11684</v>
      </c>
      <c r="K84" s="104" t="s">
        <v>385</v>
      </c>
      <c r="L84" s="162"/>
    </row>
    <row r="85" spans="1:12" s="6" customFormat="1" ht="38.25" customHeight="1">
      <c r="A85" s="123">
        <v>56</v>
      </c>
      <c r="B85" s="99">
        <v>35</v>
      </c>
      <c r="C85" s="100">
        <v>43006</v>
      </c>
      <c r="D85" s="99" t="s">
        <v>747</v>
      </c>
      <c r="E85" s="100">
        <v>43124</v>
      </c>
      <c r="F85" s="124" t="s">
        <v>112</v>
      </c>
      <c r="G85" s="99" t="s">
        <v>748</v>
      </c>
      <c r="H85" s="102">
        <v>73444</v>
      </c>
      <c r="I85" s="102">
        <v>0</v>
      </c>
      <c r="J85" s="103">
        <f t="shared" si="1"/>
        <v>73444</v>
      </c>
      <c r="K85" s="104" t="s">
        <v>265</v>
      </c>
      <c r="L85" s="162"/>
    </row>
    <row r="86" spans="1:12" s="6" customFormat="1" ht="38.25" customHeight="1">
      <c r="A86" s="123">
        <v>57</v>
      </c>
      <c r="B86" s="99">
        <v>23</v>
      </c>
      <c r="C86" s="100">
        <v>43373</v>
      </c>
      <c r="D86" s="99" t="s">
        <v>720</v>
      </c>
      <c r="E86" s="100">
        <v>43420</v>
      </c>
      <c r="F86" s="124" t="s">
        <v>115</v>
      </c>
      <c r="G86" s="99" t="s">
        <v>749</v>
      </c>
      <c r="H86" s="102">
        <v>330945</v>
      </c>
      <c r="I86" s="102">
        <v>0</v>
      </c>
      <c r="J86" s="103">
        <f t="shared" si="1"/>
        <v>330945</v>
      </c>
      <c r="K86" s="104" t="s">
        <v>265</v>
      </c>
      <c r="L86" s="162"/>
    </row>
    <row r="87" spans="1:12" s="6" customFormat="1" ht="38.25" customHeight="1">
      <c r="A87" s="123">
        <v>58</v>
      </c>
      <c r="B87" s="99">
        <v>15</v>
      </c>
      <c r="C87" s="100">
        <v>43538</v>
      </c>
      <c r="D87" s="99" t="s">
        <v>750</v>
      </c>
      <c r="E87" s="100">
        <v>43636</v>
      </c>
      <c r="F87" s="124" t="s">
        <v>89</v>
      </c>
      <c r="G87" s="99" t="s">
        <v>751</v>
      </c>
      <c r="H87" s="102">
        <v>19940</v>
      </c>
      <c r="I87" s="102">
        <v>3500</v>
      </c>
      <c r="J87" s="103">
        <f t="shared" si="1"/>
        <v>16440</v>
      </c>
      <c r="K87" s="104" t="s">
        <v>265</v>
      </c>
      <c r="L87" s="162"/>
    </row>
    <row r="88" spans="1:12" s="6" customFormat="1" ht="38.25" customHeight="1">
      <c r="A88" s="123">
        <v>59</v>
      </c>
      <c r="B88" s="99" t="s">
        <v>463</v>
      </c>
      <c r="C88" s="100">
        <v>43882</v>
      </c>
      <c r="D88" s="99" t="s">
        <v>752</v>
      </c>
      <c r="E88" s="100">
        <v>43908</v>
      </c>
      <c r="F88" s="124" t="s">
        <v>97</v>
      </c>
      <c r="G88" s="99" t="s">
        <v>753</v>
      </c>
      <c r="H88" s="102">
        <v>1188265</v>
      </c>
      <c r="I88" s="102">
        <v>0</v>
      </c>
      <c r="J88" s="103">
        <f t="shared" si="1"/>
        <v>1188265</v>
      </c>
      <c r="K88" s="104" t="s">
        <v>265</v>
      </c>
      <c r="L88" s="162"/>
    </row>
    <row r="89" spans="1:12" s="6" customFormat="1" ht="38.25" customHeight="1">
      <c r="A89" s="123">
        <v>60</v>
      </c>
      <c r="B89" s="99">
        <v>119</v>
      </c>
      <c r="C89" s="100">
        <v>43791</v>
      </c>
      <c r="D89" s="99" t="s">
        <v>754</v>
      </c>
      <c r="E89" s="100">
        <v>43879</v>
      </c>
      <c r="F89" s="124" t="s">
        <v>112</v>
      </c>
      <c r="G89" s="99" t="s">
        <v>755</v>
      </c>
      <c r="H89" s="102">
        <v>395353</v>
      </c>
      <c r="I89" s="102">
        <v>0</v>
      </c>
      <c r="J89" s="103">
        <f t="shared" si="1"/>
        <v>395353</v>
      </c>
      <c r="K89" s="104" t="s">
        <v>265</v>
      </c>
      <c r="L89" s="162"/>
    </row>
    <row r="90" spans="1:12" s="6" customFormat="1" ht="38.25" customHeight="1">
      <c r="A90" s="123">
        <v>61</v>
      </c>
      <c r="B90" s="99">
        <v>11</v>
      </c>
      <c r="C90" s="100">
        <v>43727</v>
      </c>
      <c r="D90" s="99" t="s">
        <v>756</v>
      </c>
      <c r="E90" s="100">
        <v>43893</v>
      </c>
      <c r="F90" s="124" t="s">
        <v>115</v>
      </c>
      <c r="G90" s="99" t="s">
        <v>757</v>
      </c>
      <c r="H90" s="102">
        <v>747526</v>
      </c>
      <c r="I90" s="102">
        <v>0</v>
      </c>
      <c r="J90" s="103">
        <f t="shared" si="1"/>
        <v>747526</v>
      </c>
      <c r="K90" s="104" t="s">
        <v>265</v>
      </c>
      <c r="L90" s="162"/>
    </row>
    <row r="91" spans="1:12" s="6" customFormat="1" ht="38.25" customHeight="1">
      <c r="A91" s="123">
        <v>62</v>
      </c>
      <c r="B91" s="99">
        <v>125</v>
      </c>
      <c r="C91" s="100">
        <v>43798</v>
      </c>
      <c r="D91" s="99" t="s">
        <v>758</v>
      </c>
      <c r="E91" s="100">
        <v>43893</v>
      </c>
      <c r="F91" s="124" t="s">
        <v>115</v>
      </c>
      <c r="G91" s="99" t="s">
        <v>759</v>
      </c>
      <c r="H91" s="102">
        <v>662228</v>
      </c>
      <c r="I91" s="102">
        <v>0</v>
      </c>
      <c r="J91" s="103">
        <f t="shared" si="1"/>
        <v>662228</v>
      </c>
      <c r="K91" s="104" t="s">
        <v>265</v>
      </c>
      <c r="L91" s="162"/>
    </row>
    <row r="92" spans="1:12" s="6" customFormat="1" ht="38.25" customHeight="1">
      <c r="A92" s="123">
        <v>63</v>
      </c>
      <c r="B92" s="99">
        <v>32</v>
      </c>
      <c r="C92" s="100">
        <v>43783</v>
      </c>
      <c r="D92" s="99" t="s">
        <v>760</v>
      </c>
      <c r="E92" s="100">
        <v>43836</v>
      </c>
      <c r="F92" s="124" t="s">
        <v>105</v>
      </c>
      <c r="G92" s="99" t="s">
        <v>761</v>
      </c>
      <c r="H92" s="102">
        <v>35332</v>
      </c>
      <c r="I92" s="102">
        <v>0</v>
      </c>
      <c r="J92" s="103">
        <f t="shared" si="1"/>
        <v>35332</v>
      </c>
      <c r="K92" s="104" t="s">
        <v>265</v>
      </c>
      <c r="L92" s="164"/>
    </row>
    <row r="93" spans="1:12" s="6" customFormat="1" ht="38.25" customHeight="1">
      <c r="A93" s="123">
        <v>64</v>
      </c>
      <c r="B93" s="99">
        <v>59</v>
      </c>
      <c r="C93" s="100">
        <v>43696</v>
      </c>
      <c r="D93" s="99" t="s">
        <v>762</v>
      </c>
      <c r="E93" s="100">
        <v>43752</v>
      </c>
      <c r="F93" s="124" t="s">
        <v>112</v>
      </c>
      <c r="G93" s="99" t="s">
        <v>763</v>
      </c>
      <c r="H93" s="102">
        <v>3206610</v>
      </c>
      <c r="I93" s="102">
        <v>0</v>
      </c>
      <c r="J93" s="103">
        <f t="shared" si="1"/>
        <v>3206610</v>
      </c>
      <c r="K93" s="104" t="s">
        <v>265</v>
      </c>
      <c r="L93" s="162" t="s">
        <v>719</v>
      </c>
    </row>
    <row r="94" spans="1:12" s="6" customFormat="1" ht="38.25" customHeight="1">
      <c r="A94" s="123">
        <v>65</v>
      </c>
      <c r="B94" s="99">
        <v>13</v>
      </c>
      <c r="C94" s="100">
        <v>42685</v>
      </c>
      <c r="D94" s="99" t="s">
        <v>764</v>
      </c>
      <c r="E94" s="100">
        <v>42808</v>
      </c>
      <c r="F94" s="124" t="s">
        <v>115</v>
      </c>
      <c r="G94" s="99" t="s">
        <v>765</v>
      </c>
      <c r="H94" s="102">
        <v>117969</v>
      </c>
      <c r="I94" s="102">
        <v>0</v>
      </c>
      <c r="J94" s="103">
        <f t="shared" si="1"/>
        <v>117969</v>
      </c>
      <c r="K94" s="104" t="s">
        <v>385</v>
      </c>
      <c r="L94" s="162"/>
    </row>
    <row r="95" spans="1:12" s="6" customFormat="1" ht="38.25" customHeight="1">
      <c r="A95" s="123">
        <v>66</v>
      </c>
      <c r="B95" s="99" t="s">
        <v>457</v>
      </c>
      <c r="C95" s="100">
        <v>42809</v>
      </c>
      <c r="D95" s="99" t="s">
        <v>766</v>
      </c>
      <c r="E95" s="100">
        <v>42832</v>
      </c>
      <c r="F95" s="124" t="s">
        <v>112</v>
      </c>
      <c r="G95" s="99" t="s">
        <v>767</v>
      </c>
      <c r="H95" s="102">
        <v>388141</v>
      </c>
      <c r="I95" s="102">
        <v>0</v>
      </c>
      <c r="J95" s="103">
        <f t="shared" si="1"/>
        <v>388141</v>
      </c>
      <c r="K95" s="104" t="s">
        <v>385</v>
      </c>
      <c r="L95" s="162"/>
    </row>
    <row r="96" spans="1:12" s="6" customFormat="1" ht="38.25" customHeight="1">
      <c r="A96" s="123">
        <v>67</v>
      </c>
      <c r="B96" s="99" t="s">
        <v>455</v>
      </c>
      <c r="C96" s="100">
        <v>42802</v>
      </c>
      <c r="D96" s="99" t="s">
        <v>768</v>
      </c>
      <c r="E96" s="100">
        <v>42901</v>
      </c>
      <c r="F96" s="124" t="s">
        <v>112</v>
      </c>
      <c r="G96" s="99" t="s">
        <v>769</v>
      </c>
      <c r="H96" s="102">
        <v>183888</v>
      </c>
      <c r="I96" s="102">
        <v>0</v>
      </c>
      <c r="J96" s="103">
        <f aca="true" t="shared" si="2" ref="J96:J152">H96-I96</f>
        <v>183888</v>
      </c>
      <c r="K96" s="104" t="s">
        <v>385</v>
      </c>
      <c r="L96" s="162"/>
    </row>
    <row r="97" spans="1:12" s="6" customFormat="1" ht="38.25" customHeight="1">
      <c r="A97" s="123">
        <v>68</v>
      </c>
      <c r="B97" s="99">
        <v>20</v>
      </c>
      <c r="C97" s="100">
        <v>42916</v>
      </c>
      <c r="D97" s="99" t="s">
        <v>770</v>
      </c>
      <c r="E97" s="100">
        <v>42923</v>
      </c>
      <c r="F97" s="124" t="s">
        <v>114</v>
      </c>
      <c r="G97" s="99" t="s">
        <v>771</v>
      </c>
      <c r="H97" s="102">
        <v>209198</v>
      </c>
      <c r="I97" s="102">
        <v>0</v>
      </c>
      <c r="J97" s="103">
        <f t="shared" si="2"/>
        <v>209198</v>
      </c>
      <c r="K97" s="104" t="s">
        <v>385</v>
      </c>
      <c r="L97" s="162"/>
    </row>
    <row r="98" spans="1:12" s="6" customFormat="1" ht="38.25" customHeight="1">
      <c r="A98" s="123">
        <v>69</v>
      </c>
      <c r="B98" s="99">
        <v>32</v>
      </c>
      <c r="C98" s="100">
        <v>42993</v>
      </c>
      <c r="D98" s="99" t="s">
        <v>772</v>
      </c>
      <c r="E98" s="100">
        <v>43052</v>
      </c>
      <c r="F98" s="124" t="s">
        <v>112</v>
      </c>
      <c r="G98" s="99" t="s">
        <v>773</v>
      </c>
      <c r="H98" s="102">
        <v>988483</v>
      </c>
      <c r="I98" s="102">
        <v>0</v>
      </c>
      <c r="J98" s="103">
        <f t="shared" si="2"/>
        <v>988483</v>
      </c>
      <c r="K98" s="104" t="s">
        <v>385</v>
      </c>
      <c r="L98" s="162"/>
    </row>
    <row r="99" spans="1:12" s="6" customFormat="1" ht="38.25" customHeight="1">
      <c r="A99" s="123">
        <v>70</v>
      </c>
      <c r="B99" s="99">
        <v>51</v>
      </c>
      <c r="C99" s="100">
        <v>43060</v>
      </c>
      <c r="D99" s="99" t="s">
        <v>774</v>
      </c>
      <c r="E99" s="100">
        <v>43074</v>
      </c>
      <c r="F99" s="124" t="s">
        <v>105</v>
      </c>
      <c r="G99" s="99" t="s">
        <v>775</v>
      </c>
      <c r="H99" s="102">
        <v>63022</v>
      </c>
      <c r="I99" s="102">
        <v>13902</v>
      </c>
      <c r="J99" s="103">
        <f t="shared" si="2"/>
        <v>49120</v>
      </c>
      <c r="K99" s="104" t="s">
        <v>265</v>
      </c>
      <c r="L99" s="162"/>
    </row>
    <row r="100" spans="1:12" s="6" customFormat="1" ht="38.25" customHeight="1">
      <c r="A100" s="123">
        <v>71</v>
      </c>
      <c r="B100" s="99" t="s">
        <v>465</v>
      </c>
      <c r="C100" s="100">
        <v>43161</v>
      </c>
      <c r="D100" s="99" t="s">
        <v>776</v>
      </c>
      <c r="E100" s="100">
        <v>43214</v>
      </c>
      <c r="F100" s="124" t="s">
        <v>114</v>
      </c>
      <c r="G100" s="99" t="s">
        <v>777</v>
      </c>
      <c r="H100" s="102">
        <v>648427</v>
      </c>
      <c r="I100" s="102">
        <v>648427</v>
      </c>
      <c r="J100" s="103">
        <f t="shared" si="2"/>
        <v>0</v>
      </c>
      <c r="K100" s="104" t="s">
        <v>272</v>
      </c>
      <c r="L100" s="162"/>
    </row>
    <row r="101" spans="1:12" s="6" customFormat="1" ht="38.25" customHeight="1">
      <c r="A101" s="123">
        <v>72</v>
      </c>
      <c r="B101" s="99" t="s">
        <v>558</v>
      </c>
      <c r="C101" s="100">
        <v>42863</v>
      </c>
      <c r="D101" s="99" t="s">
        <v>778</v>
      </c>
      <c r="E101" s="100">
        <v>43074</v>
      </c>
      <c r="F101" s="124" t="s">
        <v>112</v>
      </c>
      <c r="G101" s="99" t="s">
        <v>779</v>
      </c>
      <c r="H101" s="102">
        <v>143435</v>
      </c>
      <c r="I101" s="102">
        <v>0</v>
      </c>
      <c r="J101" s="103">
        <f t="shared" si="2"/>
        <v>143435</v>
      </c>
      <c r="K101" s="104" t="s">
        <v>385</v>
      </c>
      <c r="L101" s="162"/>
    </row>
    <row r="102" spans="1:12" s="6" customFormat="1" ht="38.25" customHeight="1">
      <c r="A102" s="123">
        <v>73</v>
      </c>
      <c r="B102" s="99" t="s">
        <v>475</v>
      </c>
      <c r="C102" s="100">
        <v>42837</v>
      </c>
      <c r="D102" s="99" t="s">
        <v>780</v>
      </c>
      <c r="E102" s="100">
        <v>43074</v>
      </c>
      <c r="F102" s="124" t="s">
        <v>114</v>
      </c>
      <c r="G102" s="99" t="s">
        <v>781</v>
      </c>
      <c r="H102" s="102">
        <v>1299759</v>
      </c>
      <c r="I102" s="102">
        <v>0</v>
      </c>
      <c r="J102" s="103">
        <f t="shared" si="2"/>
        <v>1299759</v>
      </c>
      <c r="K102" s="104" t="s">
        <v>385</v>
      </c>
      <c r="L102" s="162"/>
    </row>
    <row r="103" spans="1:12" s="6" customFormat="1" ht="38.25" customHeight="1">
      <c r="A103" s="123">
        <v>74</v>
      </c>
      <c r="B103" s="99" t="s">
        <v>463</v>
      </c>
      <c r="C103" s="100">
        <v>43510</v>
      </c>
      <c r="D103" s="99" t="s">
        <v>782</v>
      </c>
      <c r="E103" s="100">
        <v>43566</v>
      </c>
      <c r="F103" s="124" t="s">
        <v>112</v>
      </c>
      <c r="G103" s="99" t="s">
        <v>783</v>
      </c>
      <c r="H103" s="102">
        <v>253597</v>
      </c>
      <c r="I103" s="102">
        <v>87472</v>
      </c>
      <c r="J103" s="103">
        <f t="shared" si="2"/>
        <v>166125</v>
      </c>
      <c r="K103" s="104" t="s">
        <v>385</v>
      </c>
      <c r="L103" s="162"/>
    </row>
    <row r="104" spans="1:12" s="6" customFormat="1" ht="38.25" customHeight="1">
      <c r="A104" s="123">
        <v>75</v>
      </c>
      <c r="B104" s="99">
        <v>11</v>
      </c>
      <c r="C104" s="100">
        <v>43404</v>
      </c>
      <c r="D104" s="99" t="s">
        <v>784</v>
      </c>
      <c r="E104" s="100">
        <v>43566</v>
      </c>
      <c r="F104" s="124" t="s">
        <v>112</v>
      </c>
      <c r="G104" s="99" t="s">
        <v>773</v>
      </c>
      <c r="H104" s="102">
        <v>697138</v>
      </c>
      <c r="I104" s="102">
        <v>475416</v>
      </c>
      <c r="J104" s="103">
        <f t="shared" si="2"/>
        <v>221722</v>
      </c>
      <c r="K104" s="104" t="s">
        <v>265</v>
      </c>
      <c r="L104" s="162"/>
    </row>
    <row r="105" spans="1:12" s="6" customFormat="1" ht="38.25" customHeight="1">
      <c r="A105" s="123">
        <v>76</v>
      </c>
      <c r="B105" s="99">
        <v>29</v>
      </c>
      <c r="C105" s="100">
        <v>43191</v>
      </c>
      <c r="D105" s="99" t="s">
        <v>785</v>
      </c>
      <c r="E105" s="100">
        <v>43420</v>
      </c>
      <c r="F105" s="124" t="s">
        <v>89</v>
      </c>
      <c r="G105" s="99" t="s">
        <v>786</v>
      </c>
      <c r="H105" s="102">
        <v>13494</v>
      </c>
      <c r="I105" s="102">
        <v>0</v>
      </c>
      <c r="J105" s="103">
        <f t="shared" si="2"/>
        <v>13494</v>
      </c>
      <c r="K105" s="104" t="s">
        <v>385</v>
      </c>
      <c r="L105" s="162"/>
    </row>
    <row r="106" spans="1:12" s="6" customFormat="1" ht="38.25" customHeight="1">
      <c r="A106" s="123">
        <v>77</v>
      </c>
      <c r="B106" s="99">
        <v>10</v>
      </c>
      <c r="C106" s="100">
        <v>43530</v>
      </c>
      <c r="D106" s="99" t="s">
        <v>787</v>
      </c>
      <c r="E106" s="100">
        <v>43636</v>
      </c>
      <c r="F106" s="124" t="s">
        <v>89</v>
      </c>
      <c r="G106" s="99" t="s">
        <v>788</v>
      </c>
      <c r="H106" s="102">
        <v>13710</v>
      </c>
      <c r="I106" s="102">
        <v>500</v>
      </c>
      <c r="J106" s="103">
        <f t="shared" si="2"/>
        <v>13210</v>
      </c>
      <c r="K106" s="104" t="s">
        <v>265</v>
      </c>
      <c r="L106" s="162"/>
    </row>
    <row r="107" spans="1:12" s="6" customFormat="1" ht="38.25" customHeight="1">
      <c r="A107" s="123">
        <v>78</v>
      </c>
      <c r="B107" s="99">
        <v>12</v>
      </c>
      <c r="C107" s="100">
        <v>43410</v>
      </c>
      <c r="D107" s="99" t="s">
        <v>789</v>
      </c>
      <c r="E107" s="100">
        <v>43752</v>
      </c>
      <c r="F107" s="124" t="s">
        <v>112</v>
      </c>
      <c r="G107" s="99" t="s">
        <v>790</v>
      </c>
      <c r="H107" s="102">
        <v>379049</v>
      </c>
      <c r="I107" s="102">
        <v>216868</v>
      </c>
      <c r="J107" s="103">
        <f t="shared" si="2"/>
        <v>162181</v>
      </c>
      <c r="K107" s="104" t="s">
        <v>265</v>
      </c>
      <c r="L107" s="162"/>
    </row>
    <row r="108" spans="1:12" s="6" customFormat="1" ht="38.25" customHeight="1">
      <c r="A108" s="123">
        <v>79</v>
      </c>
      <c r="B108" s="99">
        <v>2</v>
      </c>
      <c r="C108" s="100">
        <v>43202</v>
      </c>
      <c r="D108" s="99" t="s">
        <v>791</v>
      </c>
      <c r="E108" s="100">
        <v>43230</v>
      </c>
      <c r="F108" s="124" t="s">
        <v>114</v>
      </c>
      <c r="G108" s="99" t="s">
        <v>792</v>
      </c>
      <c r="H108" s="102">
        <v>646755</v>
      </c>
      <c r="I108" s="102">
        <v>0</v>
      </c>
      <c r="J108" s="103">
        <f t="shared" si="2"/>
        <v>646755</v>
      </c>
      <c r="K108" s="104" t="s">
        <v>385</v>
      </c>
      <c r="L108" s="162"/>
    </row>
    <row r="109" spans="1:12" s="6" customFormat="1" ht="38.25" customHeight="1">
      <c r="A109" s="123">
        <v>80</v>
      </c>
      <c r="B109" s="99">
        <v>12</v>
      </c>
      <c r="C109" s="100">
        <v>43760</v>
      </c>
      <c r="D109" s="99" t="s">
        <v>793</v>
      </c>
      <c r="E109" s="100">
        <v>43867</v>
      </c>
      <c r="F109" s="124" t="s">
        <v>114</v>
      </c>
      <c r="G109" s="99" t="s">
        <v>794</v>
      </c>
      <c r="H109" s="102">
        <v>2698557</v>
      </c>
      <c r="I109" s="102">
        <v>0</v>
      </c>
      <c r="J109" s="103">
        <f t="shared" si="2"/>
        <v>2698557</v>
      </c>
      <c r="K109" s="104" t="s">
        <v>265</v>
      </c>
      <c r="L109" s="162"/>
    </row>
    <row r="110" spans="1:12" s="6" customFormat="1" ht="38.25" customHeight="1">
      <c r="A110" s="123">
        <v>81</v>
      </c>
      <c r="B110" s="99">
        <v>38</v>
      </c>
      <c r="C110" s="100" t="s">
        <v>795</v>
      </c>
      <c r="D110" s="99" t="s">
        <v>796</v>
      </c>
      <c r="E110" s="100">
        <v>43879</v>
      </c>
      <c r="F110" s="124" t="s">
        <v>115</v>
      </c>
      <c r="G110" s="99" t="s">
        <v>797</v>
      </c>
      <c r="H110" s="102">
        <v>319607</v>
      </c>
      <c r="I110" s="102">
        <v>0</v>
      </c>
      <c r="J110" s="103">
        <f t="shared" si="2"/>
        <v>319607</v>
      </c>
      <c r="K110" s="104" t="s">
        <v>265</v>
      </c>
      <c r="L110" s="162"/>
    </row>
    <row r="111" spans="1:12" s="6" customFormat="1" ht="38.25" customHeight="1">
      <c r="A111" s="123">
        <v>82</v>
      </c>
      <c r="B111" s="99">
        <v>35</v>
      </c>
      <c r="C111" s="100">
        <v>43790</v>
      </c>
      <c r="D111" s="99" t="s">
        <v>798</v>
      </c>
      <c r="E111" s="100">
        <v>43879</v>
      </c>
      <c r="F111" s="124" t="s">
        <v>112</v>
      </c>
      <c r="G111" s="99" t="s">
        <v>799</v>
      </c>
      <c r="H111" s="102">
        <v>430614</v>
      </c>
      <c r="I111" s="102">
        <v>0</v>
      </c>
      <c r="J111" s="103">
        <f t="shared" si="2"/>
        <v>430614</v>
      </c>
      <c r="K111" s="104" t="s">
        <v>265</v>
      </c>
      <c r="L111" s="162"/>
    </row>
    <row r="112" spans="1:12" s="6" customFormat="1" ht="38.25" customHeight="1">
      <c r="A112" s="123">
        <v>83</v>
      </c>
      <c r="B112" s="99" t="s">
        <v>457</v>
      </c>
      <c r="C112" s="100">
        <v>41712</v>
      </c>
      <c r="D112" s="99" t="s">
        <v>728</v>
      </c>
      <c r="E112" s="100">
        <v>41755</v>
      </c>
      <c r="F112" s="124" t="s">
        <v>112</v>
      </c>
      <c r="G112" s="99" t="s">
        <v>729</v>
      </c>
      <c r="H112" s="102">
        <v>65817</v>
      </c>
      <c r="I112" s="102">
        <v>0</v>
      </c>
      <c r="J112" s="103">
        <f t="shared" si="2"/>
        <v>65817</v>
      </c>
      <c r="K112" s="104" t="s">
        <v>385</v>
      </c>
      <c r="L112" s="162"/>
    </row>
    <row r="113" spans="1:12" s="6" customFormat="1" ht="38.25" customHeight="1">
      <c r="A113" s="123">
        <v>84</v>
      </c>
      <c r="B113" s="99" t="s">
        <v>457</v>
      </c>
      <c r="C113" s="100">
        <v>42780</v>
      </c>
      <c r="D113" s="99" t="s">
        <v>730</v>
      </c>
      <c r="E113" s="100">
        <v>42808</v>
      </c>
      <c r="F113" s="124" t="s">
        <v>125</v>
      </c>
      <c r="G113" s="99" t="s">
        <v>731</v>
      </c>
      <c r="H113" s="102">
        <v>9349</v>
      </c>
      <c r="I113" s="102">
        <v>0</v>
      </c>
      <c r="J113" s="103">
        <f t="shared" si="2"/>
        <v>9349</v>
      </c>
      <c r="K113" s="104" t="s">
        <v>385</v>
      </c>
      <c r="L113" s="162"/>
    </row>
    <row r="114" spans="1:12" s="6" customFormat="1" ht="38.25" customHeight="1">
      <c r="A114" s="123">
        <v>85</v>
      </c>
      <c r="B114" s="99">
        <v>14</v>
      </c>
      <c r="C114" s="100">
        <v>38863</v>
      </c>
      <c r="D114" s="99" t="s">
        <v>732</v>
      </c>
      <c r="E114" s="100">
        <v>42901</v>
      </c>
      <c r="F114" s="124" t="s">
        <v>278</v>
      </c>
      <c r="G114" s="99" t="s">
        <v>733</v>
      </c>
      <c r="H114" s="102">
        <v>14016</v>
      </c>
      <c r="I114" s="102">
        <v>0</v>
      </c>
      <c r="J114" s="103">
        <f t="shared" si="2"/>
        <v>14016</v>
      </c>
      <c r="K114" s="104" t="s">
        <v>385</v>
      </c>
      <c r="L114" s="162"/>
    </row>
    <row r="115" spans="1:12" s="6" customFormat="1" ht="38.25" customHeight="1">
      <c r="A115" s="123">
        <v>86</v>
      </c>
      <c r="B115" s="99">
        <v>13</v>
      </c>
      <c r="C115" s="100">
        <v>42874</v>
      </c>
      <c r="D115" s="99" t="s">
        <v>734</v>
      </c>
      <c r="E115" s="100">
        <v>42923</v>
      </c>
      <c r="F115" s="124" t="s">
        <v>112</v>
      </c>
      <c r="G115" s="99" t="s">
        <v>735</v>
      </c>
      <c r="H115" s="102">
        <v>765037</v>
      </c>
      <c r="I115" s="102">
        <v>0</v>
      </c>
      <c r="J115" s="103">
        <f t="shared" si="2"/>
        <v>765037</v>
      </c>
      <c r="K115" s="104" t="s">
        <v>385</v>
      </c>
      <c r="L115" s="162"/>
    </row>
    <row r="116" spans="1:12" s="6" customFormat="1" ht="38.25" customHeight="1">
      <c r="A116" s="123">
        <v>87</v>
      </c>
      <c r="B116" s="99" t="s">
        <v>457</v>
      </c>
      <c r="C116" s="100">
        <v>42853</v>
      </c>
      <c r="D116" s="99" t="s">
        <v>736</v>
      </c>
      <c r="E116" s="100">
        <v>42923</v>
      </c>
      <c r="F116" s="124" t="s">
        <v>112</v>
      </c>
      <c r="G116" s="99" t="s">
        <v>737</v>
      </c>
      <c r="H116" s="102">
        <v>113495</v>
      </c>
      <c r="I116" s="102">
        <v>0</v>
      </c>
      <c r="J116" s="103">
        <f t="shared" si="2"/>
        <v>113495</v>
      </c>
      <c r="K116" s="104" t="s">
        <v>385</v>
      </c>
      <c r="L116" s="162"/>
    </row>
    <row r="117" spans="1:12" s="6" customFormat="1" ht="38.25" customHeight="1">
      <c r="A117" s="123">
        <v>88</v>
      </c>
      <c r="B117" s="99">
        <v>19</v>
      </c>
      <c r="C117" s="100">
        <v>42914</v>
      </c>
      <c r="D117" s="99" t="s">
        <v>738</v>
      </c>
      <c r="E117" s="100">
        <v>42935</v>
      </c>
      <c r="F117" s="124" t="s">
        <v>114</v>
      </c>
      <c r="G117" s="99" t="s">
        <v>739</v>
      </c>
      <c r="H117" s="102">
        <v>192192</v>
      </c>
      <c r="I117" s="102">
        <v>0</v>
      </c>
      <c r="J117" s="103">
        <f t="shared" si="2"/>
        <v>192192</v>
      </c>
      <c r="K117" s="104" t="s">
        <v>265</v>
      </c>
      <c r="L117" s="162"/>
    </row>
    <row r="118" spans="1:12" s="6" customFormat="1" ht="38.25" customHeight="1">
      <c r="A118" s="123">
        <v>89</v>
      </c>
      <c r="B118" s="99">
        <v>30</v>
      </c>
      <c r="C118" s="100">
        <v>42970</v>
      </c>
      <c r="D118" s="99" t="s">
        <v>625</v>
      </c>
      <c r="E118" s="100">
        <v>43018</v>
      </c>
      <c r="F118" s="124" t="s">
        <v>112</v>
      </c>
      <c r="G118" s="99" t="s">
        <v>740</v>
      </c>
      <c r="H118" s="102">
        <v>21454</v>
      </c>
      <c r="I118" s="102">
        <v>0</v>
      </c>
      <c r="J118" s="103">
        <f t="shared" si="2"/>
        <v>21454</v>
      </c>
      <c r="K118" s="104" t="s">
        <v>385</v>
      </c>
      <c r="L118" s="162"/>
    </row>
    <row r="119" spans="1:12" s="6" customFormat="1" ht="38.25" customHeight="1">
      <c r="A119" s="123">
        <v>90</v>
      </c>
      <c r="B119" s="99">
        <v>50</v>
      </c>
      <c r="C119" s="100">
        <v>43060</v>
      </c>
      <c r="D119" s="99" t="s">
        <v>741</v>
      </c>
      <c r="E119" s="100">
        <v>43074</v>
      </c>
      <c r="F119" s="124" t="s">
        <v>105</v>
      </c>
      <c r="G119" s="99" t="s">
        <v>742</v>
      </c>
      <c r="H119" s="102">
        <v>63493</v>
      </c>
      <c r="I119" s="102">
        <v>0</v>
      </c>
      <c r="J119" s="103">
        <f t="shared" si="2"/>
        <v>63493</v>
      </c>
      <c r="K119" s="104" t="s">
        <v>385</v>
      </c>
      <c r="L119" s="162"/>
    </row>
    <row r="120" spans="1:12" s="6" customFormat="1" ht="38.25" customHeight="1">
      <c r="A120" s="123">
        <v>91</v>
      </c>
      <c r="B120" s="99">
        <v>1518</v>
      </c>
      <c r="C120" s="100">
        <v>42996</v>
      </c>
      <c r="D120" s="99" t="s">
        <v>743</v>
      </c>
      <c r="E120" s="100">
        <v>43074</v>
      </c>
      <c r="F120" s="124" t="s">
        <v>114</v>
      </c>
      <c r="G120" s="99" t="s">
        <v>744</v>
      </c>
      <c r="H120" s="102">
        <v>140503</v>
      </c>
      <c r="I120" s="102">
        <v>0</v>
      </c>
      <c r="J120" s="103">
        <f t="shared" si="2"/>
        <v>140503</v>
      </c>
      <c r="K120" s="104" t="s">
        <v>265</v>
      </c>
      <c r="L120" s="162"/>
    </row>
    <row r="121" spans="1:12" s="6" customFormat="1" ht="38.25" customHeight="1">
      <c r="A121" s="123">
        <v>92</v>
      </c>
      <c r="B121" s="99" t="s">
        <v>558</v>
      </c>
      <c r="C121" s="100">
        <v>42038</v>
      </c>
      <c r="D121" s="99" t="s">
        <v>745</v>
      </c>
      <c r="E121" s="100">
        <v>43110</v>
      </c>
      <c r="F121" s="124" t="s">
        <v>105</v>
      </c>
      <c r="G121" s="99" t="s">
        <v>746</v>
      </c>
      <c r="H121" s="102">
        <v>11684</v>
      </c>
      <c r="I121" s="102">
        <v>0</v>
      </c>
      <c r="J121" s="103">
        <f t="shared" si="2"/>
        <v>11684</v>
      </c>
      <c r="K121" s="104" t="s">
        <v>385</v>
      </c>
      <c r="L121" s="162"/>
    </row>
    <row r="122" spans="1:12" s="6" customFormat="1" ht="38.25" customHeight="1">
      <c r="A122" s="123">
        <v>93</v>
      </c>
      <c r="B122" s="99">
        <v>35</v>
      </c>
      <c r="C122" s="100">
        <v>43006</v>
      </c>
      <c r="D122" s="99" t="s">
        <v>747</v>
      </c>
      <c r="E122" s="100">
        <v>43124</v>
      </c>
      <c r="F122" s="124" t="s">
        <v>112</v>
      </c>
      <c r="G122" s="99" t="s">
        <v>748</v>
      </c>
      <c r="H122" s="102">
        <v>73444</v>
      </c>
      <c r="I122" s="102">
        <v>0</v>
      </c>
      <c r="J122" s="103">
        <f t="shared" si="2"/>
        <v>73444</v>
      </c>
      <c r="K122" s="104" t="s">
        <v>265</v>
      </c>
      <c r="L122" s="162"/>
    </row>
    <row r="123" spans="1:12" s="6" customFormat="1" ht="38.25" customHeight="1">
      <c r="A123" s="123">
        <v>94</v>
      </c>
      <c r="B123" s="99">
        <v>23</v>
      </c>
      <c r="C123" s="100">
        <v>43373</v>
      </c>
      <c r="D123" s="99" t="s">
        <v>720</v>
      </c>
      <c r="E123" s="100">
        <v>43420</v>
      </c>
      <c r="F123" s="124" t="s">
        <v>115</v>
      </c>
      <c r="G123" s="99" t="s">
        <v>749</v>
      </c>
      <c r="H123" s="102">
        <v>330945</v>
      </c>
      <c r="I123" s="102">
        <v>0</v>
      </c>
      <c r="J123" s="103">
        <f t="shared" si="2"/>
        <v>330945</v>
      </c>
      <c r="K123" s="104" t="s">
        <v>265</v>
      </c>
      <c r="L123" s="162"/>
    </row>
    <row r="124" spans="1:12" s="6" customFormat="1" ht="38.25" customHeight="1">
      <c r="A124" s="123">
        <v>95</v>
      </c>
      <c r="B124" s="99">
        <v>15</v>
      </c>
      <c r="C124" s="100">
        <v>43538</v>
      </c>
      <c r="D124" s="99" t="s">
        <v>750</v>
      </c>
      <c r="E124" s="100">
        <v>43636</v>
      </c>
      <c r="F124" s="124" t="s">
        <v>89</v>
      </c>
      <c r="G124" s="99" t="s">
        <v>751</v>
      </c>
      <c r="H124" s="102">
        <v>19940</v>
      </c>
      <c r="I124" s="102">
        <v>3500</v>
      </c>
      <c r="J124" s="103">
        <f t="shared" si="2"/>
        <v>16440</v>
      </c>
      <c r="K124" s="104" t="s">
        <v>265</v>
      </c>
      <c r="L124" s="162"/>
    </row>
    <row r="125" spans="1:12" s="6" customFormat="1" ht="38.25" customHeight="1">
      <c r="A125" s="123">
        <v>96</v>
      </c>
      <c r="B125" s="129">
        <v>17</v>
      </c>
      <c r="C125" s="100">
        <v>41226</v>
      </c>
      <c r="D125" s="99" t="s">
        <v>590</v>
      </c>
      <c r="E125" s="100">
        <v>41269</v>
      </c>
      <c r="F125" s="124" t="s">
        <v>115</v>
      </c>
      <c r="G125" s="99" t="s">
        <v>800</v>
      </c>
      <c r="H125" s="102">
        <v>249318</v>
      </c>
      <c r="I125" s="102">
        <v>0</v>
      </c>
      <c r="J125" s="103">
        <f t="shared" si="2"/>
        <v>249318</v>
      </c>
      <c r="K125" s="104" t="s">
        <v>385</v>
      </c>
      <c r="L125" s="162"/>
    </row>
    <row r="126" spans="1:12" s="6" customFormat="1" ht="38.25" customHeight="1">
      <c r="A126" s="123">
        <v>97</v>
      </c>
      <c r="B126" s="129">
        <v>10</v>
      </c>
      <c r="C126" s="100">
        <v>42692</v>
      </c>
      <c r="D126" s="99" t="s">
        <v>801</v>
      </c>
      <c r="E126" s="100">
        <v>42720</v>
      </c>
      <c r="F126" s="124" t="s">
        <v>278</v>
      </c>
      <c r="G126" s="99" t="s">
        <v>802</v>
      </c>
      <c r="H126" s="102">
        <v>1159982</v>
      </c>
      <c r="I126" s="102">
        <v>300000</v>
      </c>
      <c r="J126" s="103">
        <f t="shared" si="2"/>
        <v>859982</v>
      </c>
      <c r="K126" s="104" t="s">
        <v>265</v>
      </c>
      <c r="L126" s="162" t="s">
        <v>803</v>
      </c>
    </row>
    <row r="127" spans="1:12" s="6" customFormat="1" ht="38.25" customHeight="1">
      <c r="A127" s="123">
        <v>98</v>
      </c>
      <c r="B127" s="129">
        <v>21</v>
      </c>
      <c r="C127" s="100">
        <v>42920</v>
      </c>
      <c r="D127" s="99" t="s">
        <v>804</v>
      </c>
      <c r="E127" s="100">
        <v>42962</v>
      </c>
      <c r="F127" s="124" t="s">
        <v>112</v>
      </c>
      <c r="G127" s="99" t="s">
        <v>805</v>
      </c>
      <c r="H127" s="102">
        <v>193141</v>
      </c>
      <c r="I127" s="102">
        <v>0</v>
      </c>
      <c r="J127" s="103">
        <f t="shared" si="2"/>
        <v>193141</v>
      </c>
      <c r="K127" s="104" t="s">
        <v>265</v>
      </c>
      <c r="L127" s="162" t="s">
        <v>806</v>
      </c>
    </row>
    <row r="128" spans="1:12" s="6" customFormat="1" ht="38.25" customHeight="1">
      <c r="A128" s="123">
        <v>99</v>
      </c>
      <c r="B128" s="129">
        <v>13</v>
      </c>
      <c r="C128" s="100">
        <v>42978</v>
      </c>
      <c r="D128" s="99" t="s">
        <v>807</v>
      </c>
      <c r="E128" s="100">
        <v>43045</v>
      </c>
      <c r="F128" s="124" t="s">
        <v>112</v>
      </c>
      <c r="G128" s="99" t="s">
        <v>808</v>
      </c>
      <c r="H128" s="102">
        <v>344369</v>
      </c>
      <c r="I128" s="102">
        <v>0</v>
      </c>
      <c r="J128" s="103">
        <f t="shared" si="2"/>
        <v>344369</v>
      </c>
      <c r="K128" s="104" t="s">
        <v>385</v>
      </c>
      <c r="L128" s="162"/>
    </row>
    <row r="129" spans="1:12" s="6" customFormat="1" ht="38.25" customHeight="1">
      <c r="A129" s="123">
        <v>100</v>
      </c>
      <c r="B129" s="129" t="s">
        <v>563</v>
      </c>
      <c r="C129" s="100">
        <v>43273</v>
      </c>
      <c r="D129" s="99" t="s">
        <v>809</v>
      </c>
      <c r="E129" s="100">
        <v>43292</v>
      </c>
      <c r="F129" s="124" t="s">
        <v>112</v>
      </c>
      <c r="G129" s="99" t="s">
        <v>810</v>
      </c>
      <c r="H129" s="102">
        <v>244676</v>
      </c>
      <c r="I129" s="102">
        <v>0</v>
      </c>
      <c r="J129" s="103">
        <f t="shared" si="2"/>
        <v>244676</v>
      </c>
      <c r="K129" s="104" t="s">
        <v>385</v>
      </c>
      <c r="L129" s="162"/>
    </row>
    <row r="130" spans="1:12" s="6" customFormat="1" ht="38.25" customHeight="1">
      <c r="A130" s="123">
        <v>101</v>
      </c>
      <c r="B130" s="129" t="s">
        <v>463</v>
      </c>
      <c r="C130" s="100">
        <v>43140</v>
      </c>
      <c r="D130" s="99" t="s">
        <v>811</v>
      </c>
      <c r="E130" s="100">
        <v>43217</v>
      </c>
      <c r="F130" s="124" t="s">
        <v>115</v>
      </c>
      <c r="G130" s="99" t="s">
        <v>812</v>
      </c>
      <c r="H130" s="102">
        <v>3140064</v>
      </c>
      <c r="I130" s="102">
        <v>0</v>
      </c>
      <c r="J130" s="103">
        <f t="shared" si="2"/>
        <v>3140064</v>
      </c>
      <c r="K130" s="104" t="s">
        <v>265</v>
      </c>
      <c r="L130" s="162"/>
    </row>
    <row r="131" spans="1:12" s="6" customFormat="1" ht="38.25" customHeight="1">
      <c r="A131" s="123">
        <v>102</v>
      </c>
      <c r="B131" s="129" t="s">
        <v>479</v>
      </c>
      <c r="C131" s="100">
        <v>42969</v>
      </c>
      <c r="D131" s="99" t="s">
        <v>813</v>
      </c>
      <c r="E131" s="100">
        <v>43075</v>
      </c>
      <c r="F131" s="124" t="s">
        <v>114</v>
      </c>
      <c r="G131" s="99" t="s">
        <v>814</v>
      </c>
      <c r="H131" s="102">
        <v>447496</v>
      </c>
      <c r="I131" s="102">
        <v>0</v>
      </c>
      <c r="J131" s="103">
        <f t="shared" si="2"/>
        <v>447496</v>
      </c>
      <c r="K131" s="104" t="s">
        <v>385</v>
      </c>
      <c r="L131" s="162"/>
    </row>
    <row r="132" spans="1:12" s="6" customFormat="1" ht="38.25" customHeight="1">
      <c r="A132" s="123">
        <v>103</v>
      </c>
      <c r="B132" s="129" t="s">
        <v>815</v>
      </c>
      <c r="C132" s="100">
        <v>43004</v>
      </c>
      <c r="D132" s="99" t="s">
        <v>816</v>
      </c>
      <c r="E132" s="100">
        <v>43052</v>
      </c>
      <c r="F132" s="124" t="s">
        <v>112</v>
      </c>
      <c r="G132" s="99" t="s">
        <v>817</v>
      </c>
      <c r="H132" s="102">
        <v>394723</v>
      </c>
      <c r="I132" s="102">
        <v>0</v>
      </c>
      <c r="J132" s="103">
        <f t="shared" si="2"/>
        <v>394723</v>
      </c>
      <c r="K132" s="104" t="s">
        <v>385</v>
      </c>
      <c r="L132" s="162"/>
    </row>
    <row r="133" spans="1:12" s="6" customFormat="1" ht="38.25" customHeight="1">
      <c r="A133" s="123">
        <v>104</v>
      </c>
      <c r="B133" s="129" t="s">
        <v>497</v>
      </c>
      <c r="C133" s="100">
        <v>42934</v>
      </c>
      <c r="D133" s="99" t="s">
        <v>818</v>
      </c>
      <c r="E133" s="100">
        <v>42955</v>
      </c>
      <c r="F133" s="124" t="s">
        <v>126</v>
      </c>
      <c r="G133" s="99" t="s">
        <v>819</v>
      </c>
      <c r="H133" s="102">
        <v>1383560</v>
      </c>
      <c r="I133" s="102">
        <v>0</v>
      </c>
      <c r="J133" s="103">
        <f t="shared" si="2"/>
        <v>1383560</v>
      </c>
      <c r="K133" s="104" t="s">
        <v>385</v>
      </c>
      <c r="L133" s="162"/>
    </row>
    <row r="134" spans="1:12" s="6" customFormat="1" ht="38.25" customHeight="1">
      <c r="A134" s="123">
        <v>105</v>
      </c>
      <c r="B134" s="129" t="s">
        <v>558</v>
      </c>
      <c r="C134" s="100">
        <v>42507</v>
      </c>
      <c r="D134" s="99" t="s">
        <v>820</v>
      </c>
      <c r="E134" s="100">
        <v>42555</v>
      </c>
      <c r="F134" s="124" t="s">
        <v>114</v>
      </c>
      <c r="G134" s="99" t="s">
        <v>821</v>
      </c>
      <c r="H134" s="102">
        <v>657370</v>
      </c>
      <c r="I134" s="102">
        <v>0</v>
      </c>
      <c r="J134" s="103">
        <f t="shared" si="2"/>
        <v>657370</v>
      </c>
      <c r="K134" s="104" t="s">
        <v>385</v>
      </c>
      <c r="L134" s="162"/>
    </row>
    <row r="135" spans="1:12" s="6" customFormat="1" ht="38.25" customHeight="1">
      <c r="A135" s="123">
        <v>106</v>
      </c>
      <c r="B135" s="129" t="s">
        <v>439</v>
      </c>
      <c r="C135" s="100">
        <v>42684</v>
      </c>
      <c r="D135" s="99" t="s">
        <v>822</v>
      </c>
      <c r="E135" s="100">
        <v>43396</v>
      </c>
      <c r="F135" s="124" t="s">
        <v>126</v>
      </c>
      <c r="G135" s="99" t="s">
        <v>823</v>
      </c>
      <c r="H135" s="102">
        <v>7075450</v>
      </c>
      <c r="I135" s="102">
        <v>0</v>
      </c>
      <c r="J135" s="103">
        <f t="shared" si="2"/>
        <v>7075450</v>
      </c>
      <c r="K135" s="104" t="s">
        <v>385</v>
      </c>
      <c r="L135" s="162"/>
    </row>
    <row r="136" spans="1:12" s="6" customFormat="1" ht="38.25" customHeight="1">
      <c r="A136" s="123">
        <v>107</v>
      </c>
      <c r="B136" s="129" t="s">
        <v>22</v>
      </c>
      <c r="C136" s="100">
        <v>42800</v>
      </c>
      <c r="D136" s="99" t="s">
        <v>824</v>
      </c>
      <c r="E136" s="100">
        <v>42829</v>
      </c>
      <c r="F136" s="124" t="s">
        <v>125</v>
      </c>
      <c r="G136" s="99" t="s">
        <v>825</v>
      </c>
      <c r="H136" s="102">
        <v>29629</v>
      </c>
      <c r="I136" s="102">
        <v>0</v>
      </c>
      <c r="J136" s="103">
        <f t="shared" si="2"/>
        <v>29629</v>
      </c>
      <c r="K136" s="104" t="s">
        <v>385</v>
      </c>
      <c r="L136" s="162"/>
    </row>
    <row r="137" spans="1:12" s="6" customFormat="1" ht="38.25" customHeight="1">
      <c r="A137" s="123">
        <v>108</v>
      </c>
      <c r="B137" s="129" t="s">
        <v>463</v>
      </c>
      <c r="C137" s="100">
        <v>42817</v>
      </c>
      <c r="D137" s="99" t="s">
        <v>451</v>
      </c>
      <c r="E137" s="100">
        <v>43375</v>
      </c>
      <c r="F137" s="124" t="s">
        <v>89</v>
      </c>
      <c r="G137" s="99" t="s">
        <v>826</v>
      </c>
      <c r="H137" s="102">
        <v>58925</v>
      </c>
      <c r="I137" s="102">
        <v>0</v>
      </c>
      <c r="J137" s="103">
        <f t="shared" si="2"/>
        <v>58925</v>
      </c>
      <c r="K137" s="104" t="s">
        <v>385</v>
      </c>
      <c r="L137" s="162"/>
    </row>
    <row r="138" spans="1:12" s="6" customFormat="1" ht="38.25" customHeight="1">
      <c r="A138" s="123">
        <v>109</v>
      </c>
      <c r="B138" s="129" t="s">
        <v>468</v>
      </c>
      <c r="C138" s="100">
        <v>42076</v>
      </c>
      <c r="D138" s="99" t="s">
        <v>435</v>
      </c>
      <c r="E138" s="100">
        <v>43375</v>
      </c>
      <c r="F138" s="124" t="s">
        <v>112</v>
      </c>
      <c r="G138" s="99" t="s">
        <v>812</v>
      </c>
      <c r="H138" s="102">
        <v>448692</v>
      </c>
      <c r="I138" s="102">
        <v>0</v>
      </c>
      <c r="J138" s="103">
        <f t="shared" si="2"/>
        <v>448692</v>
      </c>
      <c r="K138" s="104" t="s">
        <v>385</v>
      </c>
      <c r="L138" s="162"/>
    </row>
    <row r="139" spans="1:12" s="6" customFormat="1" ht="38.25" customHeight="1">
      <c r="A139" s="123">
        <v>110</v>
      </c>
      <c r="B139" s="129" t="s">
        <v>483</v>
      </c>
      <c r="C139" s="100">
        <v>42076</v>
      </c>
      <c r="D139" s="99" t="s">
        <v>827</v>
      </c>
      <c r="E139" s="100">
        <v>43589</v>
      </c>
      <c r="F139" s="124" t="s">
        <v>112</v>
      </c>
      <c r="G139" s="99" t="s">
        <v>828</v>
      </c>
      <c r="H139" s="102">
        <v>466070</v>
      </c>
      <c r="I139" s="102">
        <v>0</v>
      </c>
      <c r="J139" s="103">
        <f t="shared" si="2"/>
        <v>466070</v>
      </c>
      <c r="K139" s="104" t="s">
        <v>385</v>
      </c>
      <c r="L139" s="162"/>
    </row>
    <row r="140" spans="1:12" s="6" customFormat="1" ht="38.25" customHeight="1">
      <c r="A140" s="123">
        <v>111</v>
      </c>
      <c r="B140" s="129" t="s">
        <v>829</v>
      </c>
      <c r="C140" s="100">
        <v>43636</v>
      </c>
      <c r="D140" s="99" t="s">
        <v>830</v>
      </c>
      <c r="E140" s="100">
        <v>43649</v>
      </c>
      <c r="F140" s="124" t="s">
        <v>89</v>
      </c>
      <c r="G140" s="99" t="s">
        <v>831</v>
      </c>
      <c r="H140" s="102">
        <v>567994</v>
      </c>
      <c r="I140" s="102">
        <v>567994</v>
      </c>
      <c r="J140" s="103">
        <f t="shared" si="2"/>
        <v>0</v>
      </c>
      <c r="K140" s="104" t="s">
        <v>272</v>
      </c>
      <c r="L140" s="162"/>
    </row>
    <row r="141" spans="1:12" s="6" customFormat="1" ht="38.25" customHeight="1">
      <c r="A141" s="123">
        <v>112</v>
      </c>
      <c r="B141" s="129" t="s">
        <v>558</v>
      </c>
      <c r="C141" s="100">
        <v>43616</v>
      </c>
      <c r="D141" s="99" t="s">
        <v>832</v>
      </c>
      <c r="E141" s="100">
        <v>43686</v>
      </c>
      <c r="F141" s="124" t="s">
        <v>92</v>
      </c>
      <c r="G141" s="99" t="s">
        <v>833</v>
      </c>
      <c r="H141" s="102">
        <v>5829169</v>
      </c>
      <c r="I141" s="102">
        <v>0</v>
      </c>
      <c r="J141" s="103">
        <f t="shared" si="2"/>
        <v>5829169</v>
      </c>
      <c r="K141" s="104" t="s">
        <v>265</v>
      </c>
      <c r="L141" s="162" t="s">
        <v>876</v>
      </c>
    </row>
    <row r="142" spans="1:12" s="6" customFormat="1" ht="38.25" customHeight="1">
      <c r="A142" s="123">
        <v>113</v>
      </c>
      <c r="B142" s="129" t="s">
        <v>834</v>
      </c>
      <c r="C142" s="100">
        <v>43720</v>
      </c>
      <c r="D142" s="99" t="s">
        <v>835</v>
      </c>
      <c r="E142" s="100">
        <v>43752</v>
      </c>
      <c r="F142" s="124" t="s">
        <v>112</v>
      </c>
      <c r="G142" s="99" t="s">
        <v>836</v>
      </c>
      <c r="H142" s="102">
        <v>3395771</v>
      </c>
      <c r="I142" s="102">
        <v>206431</v>
      </c>
      <c r="J142" s="103">
        <f t="shared" si="2"/>
        <v>3189340</v>
      </c>
      <c r="K142" s="104" t="s">
        <v>265</v>
      </c>
      <c r="L142" s="162" t="s">
        <v>876</v>
      </c>
    </row>
    <row r="143" spans="1:12" s="6" customFormat="1" ht="38.25" customHeight="1">
      <c r="A143" s="123">
        <v>114</v>
      </c>
      <c r="B143" s="129" t="s">
        <v>475</v>
      </c>
      <c r="C143" s="100">
        <v>42845</v>
      </c>
      <c r="D143" s="99" t="s">
        <v>837</v>
      </c>
      <c r="E143" s="100">
        <v>43893</v>
      </c>
      <c r="F143" s="124" t="s">
        <v>278</v>
      </c>
      <c r="G143" s="99" t="s">
        <v>838</v>
      </c>
      <c r="H143" s="102">
        <v>262027</v>
      </c>
      <c r="I143" s="102">
        <v>0</v>
      </c>
      <c r="J143" s="103">
        <f t="shared" si="2"/>
        <v>262027</v>
      </c>
      <c r="K143" s="104" t="s">
        <v>265</v>
      </c>
      <c r="L143" s="162" t="s">
        <v>702</v>
      </c>
    </row>
    <row r="144" spans="1:12" s="6" customFormat="1" ht="38.25" customHeight="1">
      <c r="A144" s="123">
        <v>115</v>
      </c>
      <c r="B144" s="129" t="s">
        <v>21</v>
      </c>
      <c r="C144" s="100">
        <v>41408</v>
      </c>
      <c r="D144" s="99" t="s">
        <v>839</v>
      </c>
      <c r="E144" s="100">
        <v>41743</v>
      </c>
      <c r="F144" s="124" t="s">
        <v>112</v>
      </c>
      <c r="G144" s="99" t="s">
        <v>840</v>
      </c>
      <c r="H144" s="102">
        <v>937748</v>
      </c>
      <c r="I144" s="102">
        <v>0</v>
      </c>
      <c r="J144" s="103">
        <f t="shared" si="2"/>
        <v>937748</v>
      </c>
      <c r="K144" s="104" t="s">
        <v>385</v>
      </c>
      <c r="L144" s="162"/>
    </row>
    <row r="145" spans="1:12" s="6" customFormat="1" ht="38.25" customHeight="1">
      <c r="A145" s="123">
        <v>116</v>
      </c>
      <c r="B145" s="129" t="s">
        <v>468</v>
      </c>
      <c r="C145" s="100">
        <v>42636</v>
      </c>
      <c r="D145" s="99" t="s">
        <v>451</v>
      </c>
      <c r="E145" s="100">
        <v>42650</v>
      </c>
      <c r="F145" s="124" t="s">
        <v>112</v>
      </c>
      <c r="G145" s="99" t="s">
        <v>841</v>
      </c>
      <c r="H145" s="102">
        <v>940403</v>
      </c>
      <c r="I145" s="102">
        <v>0</v>
      </c>
      <c r="J145" s="103">
        <f t="shared" si="2"/>
        <v>940403</v>
      </c>
      <c r="K145" s="104" t="s">
        <v>385</v>
      </c>
      <c r="L145" s="162"/>
    </row>
    <row r="146" spans="1:12" s="6" customFormat="1" ht="38.25" customHeight="1">
      <c r="A146" s="123">
        <v>117</v>
      </c>
      <c r="B146" s="129" t="s">
        <v>842</v>
      </c>
      <c r="C146" s="100">
        <v>41827</v>
      </c>
      <c r="D146" s="99" t="s">
        <v>843</v>
      </c>
      <c r="E146" s="100">
        <v>41927</v>
      </c>
      <c r="F146" s="124" t="s">
        <v>115</v>
      </c>
      <c r="G146" s="99" t="s">
        <v>844</v>
      </c>
      <c r="H146" s="102">
        <v>341182</v>
      </c>
      <c r="I146" s="102">
        <v>0</v>
      </c>
      <c r="J146" s="103">
        <f t="shared" si="2"/>
        <v>341182</v>
      </c>
      <c r="K146" s="104" t="s">
        <v>385</v>
      </c>
      <c r="L146" s="162"/>
    </row>
    <row r="147" spans="1:12" s="6" customFormat="1" ht="38.25" customHeight="1">
      <c r="A147" s="123">
        <v>118</v>
      </c>
      <c r="B147" s="129" t="s">
        <v>842</v>
      </c>
      <c r="C147" s="100">
        <v>41827</v>
      </c>
      <c r="D147" s="99" t="s">
        <v>845</v>
      </c>
      <c r="E147" s="100">
        <v>42032</v>
      </c>
      <c r="F147" s="124" t="s">
        <v>115</v>
      </c>
      <c r="G147" s="99" t="s">
        <v>844</v>
      </c>
      <c r="H147" s="102">
        <v>653030</v>
      </c>
      <c r="I147" s="102">
        <v>0</v>
      </c>
      <c r="J147" s="103">
        <f t="shared" si="2"/>
        <v>653030</v>
      </c>
      <c r="K147" s="104" t="s">
        <v>385</v>
      </c>
      <c r="L147" s="162"/>
    </row>
    <row r="148" spans="1:12" s="6" customFormat="1" ht="38.25" customHeight="1">
      <c r="A148" s="123">
        <v>119</v>
      </c>
      <c r="B148" s="129" t="s">
        <v>468</v>
      </c>
      <c r="C148" s="100">
        <v>41408</v>
      </c>
      <c r="D148" s="99" t="s">
        <v>846</v>
      </c>
      <c r="E148" s="100">
        <v>41743</v>
      </c>
      <c r="F148" s="124" t="s">
        <v>112</v>
      </c>
      <c r="G148" s="99" t="s">
        <v>847</v>
      </c>
      <c r="H148" s="102">
        <v>939667</v>
      </c>
      <c r="I148" s="102">
        <v>0</v>
      </c>
      <c r="J148" s="103">
        <f t="shared" si="2"/>
        <v>939667</v>
      </c>
      <c r="K148" s="104" t="s">
        <v>385</v>
      </c>
      <c r="L148" s="162"/>
    </row>
    <row r="149" spans="1:12" s="6" customFormat="1" ht="38.25" customHeight="1">
      <c r="A149" s="123">
        <v>120</v>
      </c>
      <c r="B149" s="129" t="s">
        <v>468</v>
      </c>
      <c r="C149" s="100">
        <v>41855</v>
      </c>
      <c r="D149" s="99" t="s">
        <v>848</v>
      </c>
      <c r="E149" s="100">
        <v>41932</v>
      </c>
      <c r="F149" s="124" t="s">
        <v>115</v>
      </c>
      <c r="G149" s="99" t="s">
        <v>849</v>
      </c>
      <c r="H149" s="102">
        <v>196083</v>
      </c>
      <c r="I149" s="102">
        <v>0</v>
      </c>
      <c r="J149" s="103">
        <f t="shared" si="2"/>
        <v>196083</v>
      </c>
      <c r="K149" s="104" t="s">
        <v>385</v>
      </c>
      <c r="L149" s="162"/>
    </row>
    <row r="150" spans="1:12" s="6" customFormat="1" ht="38.25" customHeight="1">
      <c r="A150" s="123">
        <v>121</v>
      </c>
      <c r="B150" s="129" t="s">
        <v>850</v>
      </c>
      <c r="C150" s="100">
        <v>42887</v>
      </c>
      <c r="D150" s="99" t="s">
        <v>851</v>
      </c>
      <c r="E150" s="100">
        <v>42935</v>
      </c>
      <c r="F150" s="124" t="s">
        <v>114</v>
      </c>
      <c r="G150" s="99" t="s">
        <v>841</v>
      </c>
      <c r="H150" s="102">
        <v>155186</v>
      </c>
      <c r="I150" s="102">
        <v>0</v>
      </c>
      <c r="J150" s="103">
        <f t="shared" si="2"/>
        <v>155186</v>
      </c>
      <c r="K150" s="104" t="s">
        <v>385</v>
      </c>
      <c r="L150" s="162"/>
    </row>
    <row r="151" spans="1:12" s="6" customFormat="1" ht="38.25" customHeight="1">
      <c r="A151" s="123">
        <v>122</v>
      </c>
      <c r="B151" s="129" t="s">
        <v>852</v>
      </c>
      <c r="C151" s="100">
        <v>42970</v>
      </c>
      <c r="D151" s="99" t="s">
        <v>853</v>
      </c>
      <c r="E151" s="100">
        <v>43019</v>
      </c>
      <c r="F151" s="124" t="s">
        <v>89</v>
      </c>
      <c r="G151" s="99" t="s">
        <v>775</v>
      </c>
      <c r="H151" s="102">
        <v>32513</v>
      </c>
      <c r="I151" s="102">
        <v>0</v>
      </c>
      <c r="J151" s="103">
        <f t="shared" si="2"/>
        <v>32513</v>
      </c>
      <c r="K151" s="104" t="s">
        <v>385</v>
      </c>
      <c r="L151" s="162"/>
    </row>
    <row r="152" spans="1:12" s="6" customFormat="1" ht="38.25" customHeight="1">
      <c r="A152" s="123">
        <v>123</v>
      </c>
      <c r="B152" s="129" t="s">
        <v>457</v>
      </c>
      <c r="C152" s="100">
        <v>43243</v>
      </c>
      <c r="D152" s="99" t="s">
        <v>854</v>
      </c>
      <c r="E152" s="100">
        <v>43265</v>
      </c>
      <c r="F152" s="124" t="s">
        <v>112</v>
      </c>
      <c r="G152" s="99" t="s">
        <v>855</v>
      </c>
      <c r="H152" s="102">
        <v>532327</v>
      </c>
      <c r="I152" s="102">
        <v>0</v>
      </c>
      <c r="J152" s="103">
        <f t="shared" si="2"/>
        <v>532327</v>
      </c>
      <c r="K152" s="104" t="s">
        <v>385</v>
      </c>
      <c r="L152" s="162"/>
    </row>
    <row r="153" spans="1:12" s="6" customFormat="1" ht="38.25" customHeight="1">
      <c r="A153" s="123">
        <v>124</v>
      </c>
      <c r="B153" s="99" t="s">
        <v>463</v>
      </c>
      <c r="C153" s="100">
        <v>43228</v>
      </c>
      <c r="D153" s="99" t="s">
        <v>856</v>
      </c>
      <c r="E153" s="100">
        <v>43285</v>
      </c>
      <c r="F153" s="124" t="s">
        <v>112</v>
      </c>
      <c r="G153" s="99" t="s">
        <v>857</v>
      </c>
      <c r="H153" s="102">
        <v>429267</v>
      </c>
      <c r="I153" s="102">
        <v>0</v>
      </c>
      <c r="J153" s="103">
        <f aca="true" t="shared" si="3" ref="J153:J162">H153-I153</f>
        <v>429267</v>
      </c>
      <c r="K153" s="104" t="s">
        <v>385</v>
      </c>
      <c r="L153" s="162"/>
    </row>
    <row r="154" spans="1:12" s="6" customFormat="1" ht="38.25" customHeight="1">
      <c r="A154" s="123">
        <v>125</v>
      </c>
      <c r="B154" s="99" t="s">
        <v>21</v>
      </c>
      <c r="C154" s="100">
        <v>42947</v>
      </c>
      <c r="D154" s="99" t="s">
        <v>858</v>
      </c>
      <c r="E154" s="100">
        <v>43214</v>
      </c>
      <c r="F154" s="124" t="s">
        <v>114</v>
      </c>
      <c r="G154" s="99" t="s">
        <v>859</v>
      </c>
      <c r="H154" s="102">
        <v>992031</v>
      </c>
      <c r="I154" s="102">
        <v>0</v>
      </c>
      <c r="J154" s="103">
        <f t="shared" si="3"/>
        <v>992031</v>
      </c>
      <c r="K154" s="104" t="s">
        <v>385</v>
      </c>
      <c r="L154" s="162"/>
    </row>
    <row r="155" spans="1:12" s="6" customFormat="1" ht="38.25" customHeight="1">
      <c r="A155" s="123">
        <v>126</v>
      </c>
      <c r="B155" s="99" t="s">
        <v>488</v>
      </c>
      <c r="C155" s="100">
        <v>43577</v>
      </c>
      <c r="D155" s="99" t="s">
        <v>860</v>
      </c>
      <c r="E155" s="100">
        <v>43627</v>
      </c>
      <c r="F155" s="124" t="s">
        <v>89</v>
      </c>
      <c r="G155" s="99" t="s">
        <v>861</v>
      </c>
      <c r="H155" s="102">
        <v>6646</v>
      </c>
      <c r="I155" s="102">
        <v>0</v>
      </c>
      <c r="J155" s="103">
        <f t="shared" si="3"/>
        <v>6646</v>
      </c>
      <c r="K155" s="104" t="s">
        <v>265</v>
      </c>
      <c r="L155" s="162"/>
    </row>
    <row r="156" spans="1:12" s="6" customFormat="1" ht="38.25" customHeight="1">
      <c r="A156" s="123">
        <v>127</v>
      </c>
      <c r="B156" s="99" t="s">
        <v>496</v>
      </c>
      <c r="C156" s="100">
        <v>43538</v>
      </c>
      <c r="D156" s="99" t="s">
        <v>862</v>
      </c>
      <c r="E156" s="100">
        <v>43636</v>
      </c>
      <c r="F156" s="124" t="s">
        <v>89</v>
      </c>
      <c r="G156" s="99" t="s">
        <v>863</v>
      </c>
      <c r="H156" s="102">
        <v>13050</v>
      </c>
      <c r="I156" s="102">
        <v>0</v>
      </c>
      <c r="J156" s="103">
        <f t="shared" si="3"/>
        <v>13050</v>
      </c>
      <c r="K156" s="104" t="s">
        <v>265</v>
      </c>
      <c r="L156" s="162"/>
    </row>
    <row r="157" spans="1:12" s="6" customFormat="1" ht="38.25" customHeight="1">
      <c r="A157" s="123">
        <v>128</v>
      </c>
      <c r="B157" s="99" t="s">
        <v>558</v>
      </c>
      <c r="C157" s="100">
        <v>43598</v>
      </c>
      <c r="D157" s="99" t="s">
        <v>864</v>
      </c>
      <c r="E157" s="100">
        <v>43650</v>
      </c>
      <c r="F157" s="124" t="s">
        <v>89</v>
      </c>
      <c r="G157" s="99" t="s">
        <v>865</v>
      </c>
      <c r="H157" s="102">
        <v>16650</v>
      </c>
      <c r="I157" s="102">
        <v>0</v>
      </c>
      <c r="J157" s="103">
        <f t="shared" si="3"/>
        <v>16650</v>
      </c>
      <c r="K157" s="104" t="s">
        <v>265</v>
      </c>
      <c r="L157" s="162"/>
    </row>
    <row r="158" spans="1:12" s="6" customFormat="1" ht="38.25" customHeight="1">
      <c r="A158" s="123">
        <v>129</v>
      </c>
      <c r="B158" s="99">
        <v>11</v>
      </c>
      <c r="C158" s="100">
        <v>43613</v>
      </c>
      <c r="D158" s="99" t="s">
        <v>866</v>
      </c>
      <c r="E158" s="100">
        <v>43650</v>
      </c>
      <c r="F158" s="124" t="s">
        <v>89</v>
      </c>
      <c r="G158" s="99" t="s">
        <v>867</v>
      </c>
      <c r="H158" s="102">
        <v>11670</v>
      </c>
      <c r="I158" s="102">
        <v>0</v>
      </c>
      <c r="J158" s="103">
        <f t="shared" si="3"/>
        <v>11670</v>
      </c>
      <c r="K158" s="104" t="s">
        <v>265</v>
      </c>
      <c r="L158" s="162"/>
    </row>
    <row r="159" spans="1:12" s="6" customFormat="1" ht="38.25" customHeight="1">
      <c r="A159" s="123">
        <v>130</v>
      </c>
      <c r="B159" s="99">
        <v>49</v>
      </c>
      <c r="C159" s="100">
        <v>43655</v>
      </c>
      <c r="D159" s="99" t="s">
        <v>868</v>
      </c>
      <c r="E159" s="100">
        <v>43670</v>
      </c>
      <c r="F159" s="124" t="s">
        <v>112</v>
      </c>
      <c r="G159" s="99" t="s">
        <v>869</v>
      </c>
      <c r="H159" s="102">
        <v>4131257</v>
      </c>
      <c r="I159" s="102">
        <v>3715399</v>
      </c>
      <c r="J159" s="103">
        <f t="shared" si="3"/>
        <v>415858</v>
      </c>
      <c r="K159" s="104" t="s">
        <v>385</v>
      </c>
      <c r="L159" s="162"/>
    </row>
    <row r="160" spans="1:12" s="6" customFormat="1" ht="38.25" customHeight="1">
      <c r="A160" s="123">
        <v>131</v>
      </c>
      <c r="B160" s="99" t="s">
        <v>483</v>
      </c>
      <c r="C160" s="100">
        <v>43607</v>
      </c>
      <c r="D160" s="99" t="s">
        <v>870</v>
      </c>
      <c r="E160" s="100">
        <v>43686</v>
      </c>
      <c r="F160" s="124" t="s">
        <v>112</v>
      </c>
      <c r="G160" s="99" t="s">
        <v>871</v>
      </c>
      <c r="H160" s="102">
        <v>1807321</v>
      </c>
      <c r="I160" s="102">
        <v>1713525</v>
      </c>
      <c r="J160" s="103">
        <f t="shared" si="3"/>
        <v>93796</v>
      </c>
      <c r="K160" s="104" t="s">
        <v>385</v>
      </c>
      <c r="L160" s="162"/>
    </row>
    <row r="161" spans="1:12" s="6" customFormat="1" ht="38.25" customHeight="1">
      <c r="A161" s="123">
        <v>132</v>
      </c>
      <c r="B161" s="99">
        <v>11</v>
      </c>
      <c r="C161" s="100">
        <v>43691</v>
      </c>
      <c r="D161" s="99" t="s">
        <v>872</v>
      </c>
      <c r="E161" s="100">
        <v>43775</v>
      </c>
      <c r="F161" s="124" t="s">
        <v>112</v>
      </c>
      <c r="G161" s="99" t="s">
        <v>873</v>
      </c>
      <c r="H161" s="102">
        <v>4223796</v>
      </c>
      <c r="I161" s="102">
        <v>0</v>
      </c>
      <c r="J161" s="103">
        <f t="shared" si="3"/>
        <v>4223796</v>
      </c>
      <c r="K161" s="104" t="s">
        <v>265</v>
      </c>
      <c r="L161" s="162"/>
    </row>
    <row r="162" spans="1:12" s="6" customFormat="1" ht="38.25" customHeight="1">
      <c r="A162" s="123">
        <v>133</v>
      </c>
      <c r="B162" s="99" t="s">
        <v>850</v>
      </c>
      <c r="C162" s="100">
        <v>43635</v>
      </c>
      <c r="D162" s="99" t="s">
        <v>874</v>
      </c>
      <c r="E162" s="100">
        <v>43692</v>
      </c>
      <c r="F162" s="124" t="s">
        <v>115</v>
      </c>
      <c r="G162" s="99" t="s">
        <v>875</v>
      </c>
      <c r="H162" s="102">
        <v>633631</v>
      </c>
      <c r="I162" s="102">
        <v>0</v>
      </c>
      <c r="J162" s="103">
        <f t="shared" si="3"/>
        <v>633631</v>
      </c>
      <c r="K162" s="104" t="s">
        <v>265</v>
      </c>
      <c r="L162" s="162"/>
    </row>
    <row r="163" spans="1:12" s="80" customFormat="1" ht="31.5" customHeight="1">
      <c r="A163" s="117" t="s">
        <v>20</v>
      </c>
      <c r="B163" s="139" t="s">
        <v>396</v>
      </c>
      <c r="C163" s="142"/>
      <c r="D163" s="141"/>
      <c r="E163" s="142"/>
      <c r="F163" s="143"/>
      <c r="G163" s="144"/>
      <c r="H163" s="146">
        <f>SUBTOTAL(9,H164:H202)</f>
        <v>27051336.667</v>
      </c>
      <c r="I163" s="146">
        <f>SUBTOTAL(9,I164:I202)</f>
        <v>3591998</v>
      </c>
      <c r="J163" s="146">
        <f>SUBTOTAL(9,J164:J202)</f>
        <v>23459338.667</v>
      </c>
      <c r="K163" s="145"/>
      <c r="L163" s="163"/>
    </row>
    <row r="164" spans="1:12" s="6" customFormat="1" ht="38.25" customHeight="1">
      <c r="A164" s="123">
        <v>1</v>
      </c>
      <c r="B164" s="129" t="s">
        <v>457</v>
      </c>
      <c r="C164" s="100">
        <v>41535</v>
      </c>
      <c r="D164" s="99">
        <v>44</v>
      </c>
      <c r="E164" s="100">
        <v>41561</v>
      </c>
      <c r="F164" s="101" t="s">
        <v>115</v>
      </c>
      <c r="G164" s="99" t="s">
        <v>482</v>
      </c>
      <c r="H164" s="102">
        <v>97429</v>
      </c>
      <c r="I164" s="102">
        <v>0</v>
      </c>
      <c r="J164" s="103">
        <f>H164-I164</f>
        <v>97429</v>
      </c>
      <c r="K164" s="104" t="s">
        <v>265</v>
      </c>
      <c r="L164" s="162"/>
    </row>
    <row r="165" spans="1:12" s="6" customFormat="1" ht="38.25" customHeight="1">
      <c r="A165" s="123">
        <v>2</v>
      </c>
      <c r="B165" s="99" t="s">
        <v>483</v>
      </c>
      <c r="C165" s="100">
        <v>42625</v>
      </c>
      <c r="D165" s="99">
        <v>165</v>
      </c>
      <c r="E165" s="100">
        <v>42808</v>
      </c>
      <c r="F165" s="101" t="s">
        <v>115</v>
      </c>
      <c r="G165" s="99" t="s">
        <v>484</v>
      </c>
      <c r="H165" s="102">
        <v>130794</v>
      </c>
      <c r="I165" s="102">
        <v>0</v>
      </c>
      <c r="J165" s="103">
        <f aca="true" t="shared" si="4" ref="J165:J202">H165-I165</f>
        <v>130794</v>
      </c>
      <c r="K165" s="104" t="s">
        <v>385</v>
      </c>
      <c r="L165" s="162"/>
    </row>
    <row r="166" spans="1:12" s="6" customFormat="1" ht="38.25" customHeight="1">
      <c r="A166" s="123">
        <v>3</v>
      </c>
      <c r="B166" s="99" t="s">
        <v>463</v>
      </c>
      <c r="C166" s="100">
        <v>41653</v>
      </c>
      <c r="D166" s="99" t="s">
        <v>437</v>
      </c>
      <c r="E166" s="100">
        <v>43027</v>
      </c>
      <c r="F166" s="101" t="s">
        <v>115</v>
      </c>
      <c r="G166" s="99" t="s">
        <v>485</v>
      </c>
      <c r="H166" s="102">
        <v>738511</v>
      </c>
      <c r="I166" s="102">
        <v>0</v>
      </c>
      <c r="J166" s="103">
        <f t="shared" si="4"/>
        <v>738511</v>
      </c>
      <c r="K166" s="104" t="s">
        <v>385</v>
      </c>
      <c r="L166" s="162"/>
    </row>
    <row r="167" spans="1:12" s="6" customFormat="1" ht="38.25" customHeight="1">
      <c r="A167" s="123">
        <v>4</v>
      </c>
      <c r="B167" s="99" t="s">
        <v>486</v>
      </c>
      <c r="C167" s="100">
        <v>41248</v>
      </c>
      <c r="D167" s="99" t="s">
        <v>486</v>
      </c>
      <c r="E167" s="100">
        <v>43027</v>
      </c>
      <c r="F167" s="101" t="s">
        <v>115</v>
      </c>
      <c r="G167" s="99" t="s">
        <v>487</v>
      </c>
      <c r="H167" s="102">
        <v>488908</v>
      </c>
      <c r="I167" s="102">
        <v>0</v>
      </c>
      <c r="J167" s="103">
        <f t="shared" si="4"/>
        <v>488908</v>
      </c>
      <c r="K167" s="104" t="s">
        <v>385</v>
      </c>
      <c r="L167" s="162"/>
    </row>
    <row r="168" spans="1:12" s="6" customFormat="1" ht="38.25" customHeight="1">
      <c r="A168" s="123">
        <v>5</v>
      </c>
      <c r="B168" s="99" t="s">
        <v>463</v>
      </c>
      <c r="C168" s="100">
        <v>41373</v>
      </c>
      <c r="D168" s="99" t="s">
        <v>488</v>
      </c>
      <c r="E168" s="100">
        <v>43027</v>
      </c>
      <c r="F168" s="101" t="s">
        <v>115</v>
      </c>
      <c r="G168" s="99" t="s">
        <v>489</v>
      </c>
      <c r="H168" s="102">
        <v>213188</v>
      </c>
      <c r="I168" s="102">
        <v>0</v>
      </c>
      <c r="J168" s="103">
        <f t="shared" si="4"/>
        <v>213188</v>
      </c>
      <c r="K168" s="104" t="s">
        <v>385</v>
      </c>
      <c r="L168" s="162"/>
    </row>
    <row r="169" spans="1:12" s="6" customFormat="1" ht="38.25" customHeight="1">
      <c r="A169" s="123">
        <v>6</v>
      </c>
      <c r="B169" s="99" t="s">
        <v>463</v>
      </c>
      <c r="C169" s="100">
        <v>42968</v>
      </c>
      <c r="D169" s="99" t="s">
        <v>475</v>
      </c>
      <c r="E169" s="100">
        <v>43011</v>
      </c>
      <c r="F169" s="101" t="s">
        <v>114</v>
      </c>
      <c r="G169" s="99" t="s">
        <v>490</v>
      </c>
      <c r="H169" s="102">
        <v>795332</v>
      </c>
      <c r="I169" s="102">
        <v>0</v>
      </c>
      <c r="J169" s="103">
        <f t="shared" si="4"/>
        <v>795332</v>
      </c>
      <c r="K169" s="104" t="s">
        <v>385</v>
      </c>
      <c r="L169" s="162"/>
    </row>
    <row r="170" spans="1:12" s="6" customFormat="1" ht="38.25" customHeight="1">
      <c r="A170" s="123">
        <v>7</v>
      </c>
      <c r="B170" s="99" t="s">
        <v>463</v>
      </c>
      <c r="C170" s="100">
        <v>41561</v>
      </c>
      <c r="D170" s="99" t="s">
        <v>491</v>
      </c>
      <c r="E170" s="100">
        <v>43027</v>
      </c>
      <c r="F170" s="101" t="s">
        <v>114</v>
      </c>
      <c r="G170" s="99" t="s">
        <v>492</v>
      </c>
      <c r="H170" s="102">
        <v>230891</v>
      </c>
      <c r="I170" s="102">
        <v>0</v>
      </c>
      <c r="J170" s="103">
        <f t="shared" si="4"/>
        <v>230891</v>
      </c>
      <c r="K170" s="104" t="s">
        <v>385</v>
      </c>
      <c r="L170" s="162"/>
    </row>
    <row r="171" spans="1:12" s="6" customFormat="1" ht="38.25" customHeight="1">
      <c r="A171" s="123">
        <v>8</v>
      </c>
      <c r="B171" s="99" t="s">
        <v>493</v>
      </c>
      <c r="C171" s="100">
        <v>41437</v>
      </c>
      <c r="D171" s="99" t="s">
        <v>494</v>
      </c>
      <c r="E171" s="100">
        <v>43027</v>
      </c>
      <c r="F171" s="101" t="s">
        <v>104</v>
      </c>
      <c r="G171" s="99" t="s">
        <v>495</v>
      </c>
      <c r="H171" s="102">
        <v>647866</v>
      </c>
      <c r="I171" s="102">
        <v>0</v>
      </c>
      <c r="J171" s="103">
        <f t="shared" si="4"/>
        <v>647866</v>
      </c>
      <c r="K171" s="104" t="s">
        <v>385</v>
      </c>
      <c r="L171" s="162"/>
    </row>
    <row r="172" spans="1:12" s="6" customFormat="1" ht="38.25" customHeight="1">
      <c r="A172" s="123">
        <v>9</v>
      </c>
      <c r="B172" s="99" t="s">
        <v>496</v>
      </c>
      <c r="C172" s="100">
        <v>41410</v>
      </c>
      <c r="D172" s="99" t="s">
        <v>497</v>
      </c>
      <c r="E172" s="100">
        <v>43027</v>
      </c>
      <c r="F172" s="101" t="s">
        <v>104</v>
      </c>
      <c r="G172" s="99" t="s">
        <v>498</v>
      </c>
      <c r="H172" s="102">
        <v>1041933</v>
      </c>
      <c r="I172" s="102">
        <v>0</v>
      </c>
      <c r="J172" s="103">
        <f t="shared" si="4"/>
        <v>1041933</v>
      </c>
      <c r="K172" s="104" t="s">
        <v>385</v>
      </c>
      <c r="L172" s="162"/>
    </row>
    <row r="173" spans="1:12" s="6" customFormat="1" ht="38.25" customHeight="1">
      <c r="A173" s="123">
        <v>10</v>
      </c>
      <c r="B173" s="99" t="s">
        <v>475</v>
      </c>
      <c r="C173" s="100">
        <v>41708</v>
      </c>
      <c r="D173" s="99" t="s">
        <v>499</v>
      </c>
      <c r="E173" s="100">
        <v>43027</v>
      </c>
      <c r="F173" s="101" t="s">
        <v>115</v>
      </c>
      <c r="G173" s="99" t="s">
        <v>500</v>
      </c>
      <c r="H173" s="102">
        <v>551495</v>
      </c>
      <c r="I173" s="102">
        <v>0</v>
      </c>
      <c r="J173" s="103">
        <f t="shared" si="4"/>
        <v>551495</v>
      </c>
      <c r="K173" s="104" t="s">
        <v>385</v>
      </c>
      <c r="L173" s="162"/>
    </row>
    <row r="174" spans="1:12" s="6" customFormat="1" ht="38.25" customHeight="1">
      <c r="A174" s="123">
        <v>11</v>
      </c>
      <c r="B174" s="99">
        <v>13</v>
      </c>
      <c r="C174" s="100">
        <v>41161</v>
      </c>
      <c r="D174" s="99">
        <v>54</v>
      </c>
      <c r="E174" s="100">
        <v>41207</v>
      </c>
      <c r="F174" s="101" t="s">
        <v>115</v>
      </c>
      <c r="G174" s="99" t="s">
        <v>501</v>
      </c>
      <c r="H174" s="102">
        <v>953134</v>
      </c>
      <c r="I174" s="102">
        <v>0</v>
      </c>
      <c r="J174" s="103">
        <f t="shared" si="4"/>
        <v>953134</v>
      </c>
      <c r="K174" s="104" t="s">
        <v>385</v>
      </c>
      <c r="L174" s="162"/>
    </row>
    <row r="175" spans="1:12" s="6" customFormat="1" ht="38.25" customHeight="1">
      <c r="A175" s="123">
        <v>12</v>
      </c>
      <c r="B175" s="99">
        <v>11</v>
      </c>
      <c r="C175" s="100">
        <v>41106</v>
      </c>
      <c r="D175" s="99">
        <v>254</v>
      </c>
      <c r="E175" s="100">
        <v>41106</v>
      </c>
      <c r="F175" s="101" t="s">
        <v>114</v>
      </c>
      <c r="G175" s="99" t="s">
        <v>502</v>
      </c>
      <c r="H175" s="102">
        <v>178093.667</v>
      </c>
      <c r="I175" s="102">
        <v>0</v>
      </c>
      <c r="J175" s="103">
        <f t="shared" si="4"/>
        <v>178093.667</v>
      </c>
      <c r="K175" s="104" t="s">
        <v>385</v>
      </c>
      <c r="L175" s="162"/>
    </row>
    <row r="176" spans="1:12" s="6" customFormat="1" ht="38.25" customHeight="1">
      <c r="A176" s="123">
        <v>13</v>
      </c>
      <c r="B176" s="129" t="s">
        <v>465</v>
      </c>
      <c r="C176" s="100">
        <v>41708</v>
      </c>
      <c r="D176" s="99">
        <v>241</v>
      </c>
      <c r="E176" s="100">
        <v>41745</v>
      </c>
      <c r="F176" s="101" t="s">
        <v>114</v>
      </c>
      <c r="G176" s="99" t="s">
        <v>503</v>
      </c>
      <c r="H176" s="102">
        <v>915632</v>
      </c>
      <c r="I176" s="102">
        <v>0</v>
      </c>
      <c r="J176" s="103">
        <f t="shared" si="4"/>
        <v>915632</v>
      </c>
      <c r="K176" s="104" t="s">
        <v>385</v>
      </c>
      <c r="L176" s="162"/>
    </row>
    <row r="177" spans="1:12" s="6" customFormat="1" ht="38.25" customHeight="1">
      <c r="A177" s="123">
        <v>14</v>
      </c>
      <c r="B177" s="99" t="s">
        <v>463</v>
      </c>
      <c r="C177" s="100">
        <v>42269</v>
      </c>
      <c r="D177" s="99">
        <v>237</v>
      </c>
      <c r="E177" s="100">
        <v>42930</v>
      </c>
      <c r="F177" s="101" t="s">
        <v>114</v>
      </c>
      <c r="G177" s="99" t="s">
        <v>504</v>
      </c>
      <c r="H177" s="102">
        <v>209693</v>
      </c>
      <c r="I177" s="102">
        <v>0</v>
      </c>
      <c r="J177" s="103">
        <f t="shared" si="4"/>
        <v>209693</v>
      </c>
      <c r="K177" s="104" t="s">
        <v>265</v>
      </c>
      <c r="L177" s="162"/>
    </row>
    <row r="178" spans="1:12" s="6" customFormat="1" ht="38.25" customHeight="1">
      <c r="A178" s="123">
        <v>15</v>
      </c>
      <c r="B178" s="99" t="s">
        <v>463</v>
      </c>
      <c r="C178" s="100">
        <v>42733</v>
      </c>
      <c r="D178" s="99">
        <v>153</v>
      </c>
      <c r="E178" s="100">
        <v>42790</v>
      </c>
      <c r="F178" s="101" t="s">
        <v>281</v>
      </c>
      <c r="G178" s="99" t="s">
        <v>505</v>
      </c>
      <c r="H178" s="102">
        <v>177421</v>
      </c>
      <c r="I178" s="102">
        <v>0</v>
      </c>
      <c r="J178" s="103">
        <f t="shared" si="4"/>
        <v>177421</v>
      </c>
      <c r="K178" s="104" t="s">
        <v>385</v>
      </c>
      <c r="L178" s="162"/>
    </row>
    <row r="179" spans="1:12" s="6" customFormat="1" ht="38.25" customHeight="1">
      <c r="A179" s="123">
        <v>16</v>
      </c>
      <c r="B179" s="129" t="s">
        <v>465</v>
      </c>
      <c r="C179" s="100">
        <v>42100</v>
      </c>
      <c r="D179" s="99">
        <v>296</v>
      </c>
      <c r="E179" s="100">
        <v>42192</v>
      </c>
      <c r="F179" s="101" t="s">
        <v>112</v>
      </c>
      <c r="G179" s="99" t="s">
        <v>506</v>
      </c>
      <c r="H179" s="102">
        <v>343531</v>
      </c>
      <c r="I179" s="102">
        <v>0</v>
      </c>
      <c r="J179" s="103">
        <f t="shared" si="4"/>
        <v>343531</v>
      </c>
      <c r="K179" s="104" t="s">
        <v>385</v>
      </c>
      <c r="L179" s="162"/>
    </row>
    <row r="180" spans="1:12" s="6" customFormat="1" ht="38.25" customHeight="1">
      <c r="A180" s="123">
        <v>17</v>
      </c>
      <c r="B180" s="99">
        <v>38</v>
      </c>
      <c r="C180" s="100">
        <v>41508</v>
      </c>
      <c r="D180" s="99">
        <v>118</v>
      </c>
      <c r="E180" s="100">
        <v>43158</v>
      </c>
      <c r="F180" s="101" t="s">
        <v>115</v>
      </c>
      <c r="G180" s="99" t="s">
        <v>507</v>
      </c>
      <c r="H180" s="102">
        <v>78769</v>
      </c>
      <c r="I180" s="102">
        <v>46779</v>
      </c>
      <c r="J180" s="103">
        <f t="shared" si="4"/>
        <v>31990</v>
      </c>
      <c r="K180" s="104" t="s">
        <v>385</v>
      </c>
      <c r="L180" s="162"/>
    </row>
    <row r="181" spans="1:12" s="6" customFormat="1" ht="38.25" customHeight="1">
      <c r="A181" s="123">
        <v>18</v>
      </c>
      <c r="B181" s="129" t="s">
        <v>463</v>
      </c>
      <c r="C181" s="100">
        <v>43006</v>
      </c>
      <c r="D181" s="99">
        <v>90</v>
      </c>
      <c r="E181" s="100">
        <v>43111</v>
      </c>
      <c r="F181" s="101" t="s">
        <v>114</v>
      </c>
      <c r="G181" s="99" t="s">
        <v>508</v>
      </c>
      <c r="H181" s="102">
        <v>279222</v>
      </c>
      <c r="I181" s="102">
        <v>0</v>
      </c>
      <c r="J181" s="103">
        <f t="shared" si="4"/>
        <v>279222</v>
      </c>
      <c r="K181" s="104" t="s">
        <v>385</v>
      </c>
      <c r="L181" s="162"/>
    </row>
    <row r="182" spans="1:12" s="6" customFormat="1" ht="38.25" customHeight="1">
      <c r="A182" s="123">
        <v>19</v>
      </c>
      <c r="B182" s="129" t="s">
        <v>563</v>
      </c>
      <c r="C182" s="100">
        <v>42276</v>
      </c>
      <c r="D182" s="99">
        <v>129</v>
      </c>
      <c r="E182" s="100">
        <v>43158</v>
      </c>
      <c r="F182" s="101" t="s">
        <v>115</v>
      </c>
      <c r="G182" s="99" t="s">
        <v>509</v>
      </c>
      <c r="H182" s="102">
        <v>1231080</v>
      </c>
      <c r="I182" s="102">
        <v>42045</v>
      </c>
      <c r="J182" s="103">
        <f t="shared" si="4"/>
        <v>1189035</v>
      </c>
      <c r="K182" s="104" t="s">
        <v>265</v>
      </c>
      <c r="L182" s="162"/>
    </row>
    <row r="183" spans="1:12" s="6" customFormat="1" ht="38.25" customHeight="1">
      <c r="A183" s="123">
        <v>20</v>
      </c>
      <c r="B183" s="129">
        <v>35</v>
      </c>
      <c r="C183" s="100">
        <v>42622</v>
      </c>
      <c r="D183" s="99">
        <v>186</v>
      </c>
      <c r="E183" s="100">
        <v>43195</v>
      </c>
      <c r="F183" s="101" t="s">
        <v>89</v>
      </c>
      <c r="G183" s="99" t="s">
        <v>510</v>
      </c>
      <c r="H183" s="102">
        <v>52261</v>
      </c>
      <c r="I183" s="102">
        <v>0</v>
      </c>
      <c r="J183" s="103">
        <f t="shared" si="4"/>
        <v>52261</v>
      </c>
      <c r="K183" s="104" t="s">
        <v>385</v>
      </c>
      <c r="L183" s="162"/>
    </row>
    <row r="184" spans="1:12" s="6" customFormat="1" ht="38.25" customHeight="1">
      <c r="A184" s="123">
        <v>21</v>
      </c>
      <c r="B184" s="129" t="s">
        <v>465</v>
      </c>
      <c r="C184" s="100">
        <v>43006</v>
      </c>
      <c r="D184" s="99">
        <v>214</v>
      </c>
      <c r="E184" s="100">
        <v>43229</v>
      </c>
      <c r="F184" s="101" t="s">
        <v>114</v>
      </c>
      <c r="G184" s="99" t="s">
        <v>511</v>
      </c>
      <c r="H184" s="102">
        <v>257653</v>
      </c>
      <c r="I184" s="102">
        <v>0</v>
      </c>
      <c r="J184" s="103">
        <f t="shared" si="4"/>
        <v>257653</v>
      </c>
      <c r="K184" s="104" t="s">
        <v>265</v>
      </c>
      <c r="L184" s="162"/>
    </row>
    <row r="185" spans="1:12" s="6" customFormat="1" ht="38.25" customHeight="1">
      <c r="A185" s="123">
        <v>22</v>
      </c>
      <c r="B185" s="129" t="s">
        <v>463</v>
      </c>
      <c r="C185" s="100">
        <v>41004</v>
      </c>
      <c r="D185" s="99">
        <v>54</v>
      </c>
      <c r="E185" s="100">
        <v>43395</v>
      </c>
      <c r="F185" s="101" t="s">
        <v>114</v>
      </c>
      <c r="G185" s="99" t="s">
        <v>512</v>
      </c>
      <c r="H185" s="102">
        <v>220287</v>
      </c>
      <c r="I185" s="102">
        <v>0</v>
      </c>
      <c r="J185" s="103">
        <f t="shared" si="4"/>
        <v>220287</v>
      </c>
      <c r="K185" s="104" t="s">
        <v>385</v>
      </c>
      <c r="L185" s="162"/>
    </row>
    <row r="186" spans="1:12" s="6" customFormat="1" ht="38.25" customHeight="1">
      <c r="A186" s="123">
        <v>23</v>
      </c>
      <c r="B186" s="129">
        <v>27</v>
      </c>
      <c r="C186" s="100">
        <v>43321</v>
      </c>
      <c r="D186" s="99">
        <v>110</v>
      </c>
      <c r="E186" s="100">
        <v>43458</v>
      </c>
      <c r="F186" s="101" t="s">
        <v>98</v>
      </c>
      <c r="G186" s="99" t="s">
        <v>513</v>
      </c>
      <c r="H186" s="102">
        <v>607069</v>
      </c>
      <c r="I186" s="102">
        <v>0</v>
      </c>
      <c r="J186" s="103">
        <f t="shared" si="4"/>
        <v>607069</v>
      </c>
      <c r="K186" s="104" t="s">
        <v>265</v>
      </c>
      <c r="L186" s="162"/>
    </row>
    <row r="187" spans="1:12" s="6" customFormat="1" ht="38.25" customHeight="1">
      <c r="A187" s="123">
        <v>24</v>
      </c>
      <c r="B187" s="129">
        <v>16</v>
      </c>
      <c r="C187" s="100">
        <v>43612</v>
      </c>
      <c r="D187" s="99">
        <v>294</v>
      </c>
      <c r="E187" s="100">
        <v>43636</v>
      </c>
      <c r="F187" s="101" t="s">
        <v>105</v>
      </c>
      <c r="G187" s="99" t="s">
        <v>514</v>
      </c>
      <c r="H187" s="102">
        <v>566504</v>
      </c>
      <c r="I187" s="102">
        <v>566504</v>
      </c>
      <c r="J187" s="103">
        <f t="shared" si="4"/>
        <v>0</v>
      </c>
      <c r="K187" s="104" t="s">
        <v>273</v>
      </c>
      <c r="L187" s="162"/>
    </row>
    <row r="188" spans="1:12" s="6" customFormat="1" ht="38.25" customHeight="1">
      <c r="A188" s="123">
        <v>25</v>
      </c>
      <c r="B188" s="129">
        <v>28</v>
      </c>
      <c r="C188" s="100">
        <v>43579</v>
      </c>
      <c r="D188" s="99">
        <v>45</v>
      </c>
      <c r="E188" s="100">
        <v>43754</v>
      </c>
      <c r="F188" s="101" t="s">
        <v>112</v>
      </c>
      <c r="G188" s="99" t="s">
        <v>515</v>
      </c>
      <c r="H188" s="102">
        <v>553133</v>
      </c>
      <c r="I188" s="102">
        <v>0</v>
      </c>
      <c r="J188" s="103">
        <f t="shared" si="4"/>
        <v>553133</v>
      </c>
      <c r="K188" s="104" t="s">
        <v>265</v>
      </c>
      <c r="L188" s="162"/>
    </row>
    <row r="189" spans="1:12" s="6" customFormat="1" ht="38.25" customHeight="1">
      <c r="A189" s="123">
        <v>26</v>
      </c>
      <c r="B189" s="129">
        <v>14</v>
      </c>
      <c r="C189" s="100">
        <v>43635</v>
      </c>
      <c r="D189" s="99">
        <v>51</v>
      </c>
      <c r="E189" s="100">
        <v>43767</v>
      </c>
      <c r="F189" s="101" t="s">
        <v>115</v>
      </c>
      <c r="G189" s="99" t="s">
        <v>516</v>
      </c>
      <c r="H189" s="102">
        <v>806029</v>
      </c>
      <c r="I189" s="102">
        <v>0</v>
      </c>
      <c r="J189" s="103">
        <f t="shared" si="4"/>
        <v>806029</v>
      </c>
      <c r="K189" s="104" t="s">
        <v>265</v>
      </c>
      <c r="L189" s="162"/>
    </row>
    <row r="190" spans="1:12" s="6" customFormat="1" ht="38.25" customHeight="1">
      <c r="A190" s="123">
        <v>27</v>
      </c>
      <c r="B190" s="129" t="s">
        <v>475</v>
      </c>
      <c r="C190" s="100">
        <v>43223</v>
      </c>
      <c r="D190" s="99">
        <v>140</v>
      </c>
      <c r="E190" s="100">
        <v>43802</v>
      </c>
      <c r="F190" s="101" t="s">
        <v>114</v>
      </c>
      <c r="G190" s="99" t="s">
        <v>517</v>
      </c>
      <c r="H190" s="102">
        <v>769941</v>
      </c>
      <c r="I190" s="102">
        <v>0</v>
      </c>
      <c r="J190" s="103">
        <f t="shared" si="4"/>
        <v>769941</v>
      </c>
      <c r="K190" s="104" t="s">
        <v>385</v>
      </c>
      <c r="L190" s="162"/>
    </row>
    <row r="191" spans="1:12" s="6" customFormat="1" ht="38.25" customHeight="1">
      <c r="A191" s="123">
        <v>28</v>
      </c>
      <c r="B191" s="129">
        <v>44</v>
      </c>
      <c r="C191" s="100">
        <v>43752</v>
      </c>
      <c r="D191" s="99">
        <v>141</v>
      </c>
      <c r="E191" s="100">
        <v>43802</v>
      </c>
      <c r="F191" s="101" t="s">
        <v>105</v>
      </c>
      <c r="G191" s="99" t="s">
        <v>518</v>
      </c>
      <c r="H191" s="102">
        <v>977841</v>
      </c>
      <c r="I191" s="102">
        <v>0</v>
      </c>
      <c r="J191" s="103">
        <f t="shared" si="4"/>
        <v>977841</v>
      </c>
      <c r="K191" s="104" t="s">
        <v>265</v>
      </c>
      <c r="L191" s="162"/>
    </row>
    <row r="192" spans="1:12" s="6" customFormat="1" ht="38.25" customHeight="1">
      <c r="A192" s="123">
        <v>29</v>
      </c>
      <c r="B192" s="129" t="s">
        <v>463</v>
      </c>
      <c r="C192" s="100">
        <v>43609</v>
      </c>
      <c r="D192" s="99">
        <v>38</v>
      </c>
      <c r="E192" s="100">
        <v>43746</v>
      </c>
      <c r="F192" s="101" t="s">
        <v>278</v>
      </c>
      <c r="G192" s="99" t="s">
        <v>519</v>
      </c>
      <c r="H192" s="102">
        <v>2936670</v>
      </c>
      <c r="I192" s="102">
        <v>2936670</v>
      </c>
      <c r="J192" s="103">
        <f t="shared" si="4"/>
        <v>0</v>
      </c>
      <c r="K192" s="104" t="s">
        <v>273</v>
      </c>
      <c r="L192" s="162"/>
    </row>
    <row r="193" spans="1:12" s="6" customFormat="1" ht="38.25" customHeight="1">
      <c r="A193" s="123">
        <v>30</v>
      </c>
      <c r="B193" s="129" t="s">
        <v>475</v>
      </c>
      <c r="C193" s="100">
        <v>43789</v>
      </c>
      <c r="D193" s="99">
        <v>179</v>
      </c>
      <c r="E193" s="100">
        <v>43816</v>
      </c>
      <c r="F193" s="101" t="s">
        <v>281</v>
      </c>
      <c r="G193" s="99" t="s">
        <v>520</v>
      </c>
      <c r="H193" s="102">
        <v>2254999</v>
      </c>
      <c r="I193" s="102">
        <v>0</v>
      </c>
      <c r="J193" s="103">
        <f t="shared" si="4"/>
        <v>2254999</v>
      </c>
      <c r="K193" s="104" t="s">
        <v>265</v>
      </c>
      <c r="L193" s="162"/>
    </row>
    <row r="194" spans="1:12" s="6" customFormat="1" ht="38.25" customHeight="1">
      <c r="A194" s="123">
        <v>31</v>
      </c>
      <c r="B194" s="129" t="s">
        <v>463</v>
      </c>
      <c r="C194" s="100">
        <v>43676</v>
      </c>
      <c r="D194" s="99">
        <v>49</v>
      </c>
      <c r="E194" s="100">
        <v>43759</v>
      </c>
      <c r="F194" s="101" t="s">
        <v>281</v>
      </c>
      <c r="G194" s="99" t="s">
        <v>521</v>
      </c>
      <c r="H194" s="102">
        <v>4414467</v>
      </c>
      <c r="I194" s="102">
        <v>0</v>
      </c>
      <c r="J194" s="103">
        <f t="shared" si="4"/>
        <v>4414467</v>
      </c>
      <c r="K194" s="104" t="s">
        <v>265</v>
      </c>
      <c r="L194" s="162"/>
    </row>
    <row r="195" spans="1:12" s="6" customFormat="1" ht="38.25" customHeight="1">
      <c r="A195" s="123">
        <v>32</v>
      </c>
      <c r="B195" s="129">
        <v>37</v>
      </c>
      <c r="C195" s="100">
        <v>43395</v>
      </c>
      <c r="D195" s="99">
        <v>219</v>
      </c>
      <c r="E195" s="100">
        <v>43865</v>
      </c>
      <c r="F195" s="101" t="s">
        <v>114</v>
      </c>
      <c r="G195" s="99" t="s">
        <v>522</v>
      </c>
      <c r="H195" s="102">
        <v>669048</v>
      </c>
      <c r="I195" s="102">
        <v>0</v>
      </c>
      <c r="J195" s="103">
        <f t="shared" si="4"/>
        <v>669048</v>
      </c>
      <c r="K195" s="104" t="s">
        <v>265</v>
      </c>
      <c r="L195" s="162"/>
    </row>
    <row r="196" spans="1:12" s="6" customFormat="1" ht="38.25" customHeight="1">
      <c r="A196" s="123">
        <v>33</v>
      </c>
      <c r="B196" s="129">
        <v>12</v>
      </c>
      <c r="C196" s="100">
        <v>43803</v>
      </c>
      <c r="D196" s="99">
        <v>248</v>
      </c>
      <c r="E196" s="100">
        <v>43886</v>
      </c>
      <c r="F196" s="101" t="s">
        <v>105</v>
      </c>
      <c r="G196" s="99" t="s">
        <v>523</v>
      </c>
      <c r="H196" s="102">
        <v>341475</v>
      </c>
      <c r="I196" s="102">
        <v>0</v>
      </c>
      <c r="J196" s="103">
        <f t="shared" si="4"/>
        <v>341475</v>
      </c>
      <c r="K196" s="104" t="s">
        <v>265</v>
      </c>
      <c r="L196" s="162"/>
    </row>
    <row r="197" spans="1:12" s="6" customFormat="1" ht="38.25" customHeight="1">
      <c r="A197" s="123">
        <v>34</v>
      </c>
      <c r="B197" s="99">
        <v>47</v>
      </c>
      <c r="C197" s="100">
        <v>43760</v>
      </c>
      <c r="D197" s="99">
        <v>250</v>
      </c>
      <c r="E197" s="100">
        <v>43886</v>
      </c>
      <c r="F197" s="101" t="s">
        <v>98</v>
      </c>
      <c r="G197" s="99" t="s">
        <v>524</v>
      </c>
      <c r="H197" s="102">
        <v>810904</v>
      </c>
      <c r="I197" s="102">
        <v>0</v>
      </c>
      <c r="J197" s="103">
        <f t="shared" si="4"/>
        <v>810904</v>
      </c>
      <c r="K197" s="104" t="s">
        <v>265</v>
      </c>
      <c r="L197" s="162"/>
    </row>
    <row r="198" spans="1:12" s="6" customFormat="1" ht="38.25" customHeight="1">
      <c r="A198" s="123">
        <v>35</v>
      </c>
      <c r="B198" s="99">
        <v>11</v>
      </c>
      <c r="C198" s="100">
        <v>43803</v>
      </c>
      <c r="D198" s="99">
        <v>249</v>
      </c>
      <c r="E198" s="100">
        <v>43886</v>
      </c>
      <c r="F198" s="101" t="s">
        <v>105</v>
      </c>
      <c r="G198" s="99" t="s">
        <v>525</v>
      </c>
      <c r="H198" s="102">
        <v>256021</v>
      </c>
      <c r="I198" s="102">
        <v>0</v>
      </c>
      <c r="J198" s="103">
        <f t="shared" si="4"/>
        <v>256021</v>
      </c>
      <c r="K198" s="104" t="s">
        <v>265</v>
      </c>
      <c r="L198" s="162"/>
    </row>
    <row r="199" spans="1:12" s="6" customFormat="1" ht="38.25" customHeight="1">
      <c r="A199" s="123">
        <v>36</v>
      </c>
      <c r="B199" s="99" t="s">
        <v>455</v>
      </c>
      <c r="C199" s="100">
        <v>43791</v>
      </c>
      <c r="D199" s="99">
        <v>288</v>
      </c>
      <c r="E199" s="100">
        <v>43906</v>
      </c>
      <c r="F199" s="101" t="s">
        <v>114</v>
      </c>
      <c r="G199" s="99" t="s">
        <v>526</v>
      </c>
      <c r="H199" s="102">
        <v>637991</v>
      </c>
      <c r="I199" s="102">
        <v>0</v>
      </c>
      <c r="J199" s="103">
        <f t="shared" si="4"/>
        <v>637991</v>
      </c>
      <c r="K199" s="104" t="s">
        <v>265</v>
      </c>
      <c r="L199" s="162"/>
    </row>
    <row r="200" spans="1:12" s="6" customFormat="1" ht="38.25" customHeight="1">
      <c r="A200" s="123">
        <v>37</v>
      </c>
      <c r="B200" s="99">
        <v>35</v>
      </c>
      <c r="C200" s="100">
        <v>43697</v>
      </c>
      <c r="D200" s="99">
        <v>289</v>
      </c>
      <c r="E200" s="100">
        <v>43906</v>
      </c>
      <c r="F200" s="101" t="s">
        <v>125</v>
      </c>
      <c r="G200" s="99" t="s">
        <v>527</v>
      </c>
      <c r="H200" s="102">
        <v>37458</v>
      </c>
      <c r="I200" s="102">
        <v>0</v>
      </c>
      <c r="J200" s="103">
        <f t="shared" si="4"/>
        <v>37458</v>
      </c>
      <c r="K200" s="104" t="s">
        <v>265</v>
      </c>
      <c r="L200" s="162"/>
    </row>
    <row r="201" spans="1:12" s="6" customFormat="1" ht="38.25" customHeight="1">
      <c r="A201" s="123">
        <v>38</v>
      </c>
      <c r="B201" s="99">
        <v>22</v>
      </c>
      <c r="C201" s="100">
        <v>43654</v>
      </c>
      <c r="D201" s="99">
        <v>306</v>
      </c>
      <c r="E201" s="100">
        <v>43914</v>
      </c>
      <c r="F201" s="101" t="s">
        <v>89</v>
      </c>
      <c r="G201" s="99" t="s">
        <v>528</v>
      </c>
      <c r="H201" s="102">
        <v>109275</v>
      </c>
      <c r="I201" s="102">
        <v>0</v>
      </c>
      <c r="J201" s="103">
        <f t="shared" si="4"/>
        <v>109275</v>
      </c>
      <c r="K201" s="104" t="s">
        <v>265</v>
      </c>
      <c r="L201" s="162"/>
    </row>
    <row r="202" spans="1:12" s="6" customFormat="1" ht="38.25" customHeight="1">
      <c r="A202" s="123">
        <v>39</v>
      </c>
      <c r="B202" s="99" t="s">
        <v>475</v>
      </c>
      <c r="C202" s="100">
        <v>43766</v>
      </c>
      <c r="D202" s="99">
        <v>307</v>
      </c>
      <c r="E202" s="100">
        <v>43914</v>
      </c>
      <c r="F202" s="101" t="s">
        <v>89</v>
      </c>
      <c r="G202" s="99" t="s">
        <v>529</v>
      </c>
      <c r="H202" s="102">
        <v>469388</v>
      </c>
      <c r="I202" s="102">
        <v>0</v>
      </c>
      <c r="J202" s="103">
        <f t="shared" si="4"/>
        <v>469388</v>
      </c>
      <c r="K202" s="104" t="s">
        <v>265</v>
      </c>
      <c r="L202" s="162"/>
    </row>
    <row r="203" spans="1:12" s="65" customFormat="1" ht="32.25" customHeight="1">
      <c r="A203" s="117" t="s">
        <v>388</v>
      </c>
      <c r="B203" s="139" t="s">
        <v>397</v>
      </c>
      <c r="C203" s="142"/>
      <c r="D203" s="141"/>
      <c r="E203" s="142"/>
      <c r="F203" s="147"/>
      <c r="G203" s="141"/>
      <c r="H203" s="148">
        <f>SUBTOTAL(9,H204:H215)</f>
        <v>6705416</v>
      </c>
      <c r="I203" s="148">
        <f>SUBTOTAL(9,I204:I215)</f>
        <v>2873495</v>
      </c>
      <c r="J203" s="148">
        <f>SUBTOTAL(9,J204:J215)</f>
        <v>3831921</v>
      </c>
      <c r="K203" s="145"/>
      <c r="L203" s="163"/>
    </row>
    <row r="204" spans="1:12" s="6" customFormat="1" ht="38.25" customHeight="1">
      <c r="A204" s="123">
        <v>1</v>
      </c>
      <c r="B204" s="138" t="s">
        <v>563</v>
      </c>
      <c r="C204" s="100">
        <v>42090</v>
      </c>
      <c r="D204" s="99">
        <v>17</v>
      </c>
      <c r="E204" s="100">
        <v>42300</v>
      </c>
      <c r="F204" s="101" t="s">
        <v>125</v>
      </c>
      <c r="G204" s="99" t="s">
        <v>454</v>
      </c>
      <c r="H204" s="102">
        <v>31863</v>
      </c>
      <c r="I204" s="102">
        <v>0</v>
      </c>
      <c r="J204" s="103">
        <f>H204-I204</f>
        <v>31863</v>
      </c>
      <c r="K204" s="104" t="s">
        <v>385</v>
      </c>
      <c r="L204" s="162"/>
    </row>
    <row r="205" spans="1:12" s="6" customFormat="1" ht="38.25" customHeight="1">
      <c r="A205" s="123">
        <v>2</v>
      </c>
      <c r="B205" s="138" t="s">
        <v>483</v>
      </c>
      <c r="C205" s="100">
        <v>42090</v>
      </c>
      <c r="D205" s="99">
        <v>18</v>
      </c>
      <c r="E205" s="100">
        <v>42300</v>
      </c>
      <c r="F205" s="101" t="s">
        <v>125</v>
      </c>
      <c r="G205" s="99" t="s">
        <v>454</v>
      </c>
      <c r="H205" s="102">
        <v>30495</v>
      </c>
      <c r="I205" s="102">
        <v>0</v>
      </c>
      <c r="J205" s="103">
        <f aca="true" t="shared" si="5" ref="J205:J215">H205-I205</f>
        <v>30495</v>
      </c>
      <c r="K205" s="104" t="s">
        <v>385</v>
      </c>
      <c r="L205" s="162"/>
    </row>
    <row r="206" spans="1:12" s="6" customFormat="1" ht="38.25" customHeight="1">
      <c r="A206" s="123">
        <v>3</v>
      </c>
      <c r="B206" s="138" t="s">
        <v>468</v>
      </c>
      <c r="C206" s="100">
        <v>42090</v>
      </c>
      <c r="D206" s="99">
        <v>19</v>
      </c>
      <c r="E206" s="100">
        <v>42300</v>
      </c>
      <c r="F206" s="101" t="s">
        <v>125</v>
      </c>
      <c r="G206" s="99" t="s">
        <v>454</v>
      </c>
      <c r="H206" s="102">
        <v>32460</v>
      </c>
      <c r="I206" s="102">
        <v>0</v>
      </c>
      <c r="J206" s="103">
        <f t="shared" si="5"/>
        <v>32460</v>
      </c>
      <c r="K206" s="104" t="s">
        <v>385</v>
      </c>
      <c r="L206" s="162"/>
    </row>
    <row r="207" spans="1:12" s="6" customFormat="1" ht="38.25" customHeight="1">
      <c r="A207" s="123">
        <v>4</v>
      </c>
      <c r="B207" s="138" t="s">
        <v>558</v>
      </c>
      <c r="C207" s="100">
        <v>43336</v>
      </c>
      <c r="D207" s="99" t="s">
        <v>455</v>
      </c>
      <c r="E207" s="100">
        <v>43376</v>
      </c>
      <c r="F207" s="101" t="s">
        <v>125</v>
      </c>
      <c r="G207" s="99" t="s">
        <v>456</v>
      </c>
      <c r="H207" s="102">
        <v>30010</v>
      </c>
      <c r="I207" s="102">
        <v>30010</v>
      </c>
      <c r="J207" s="103">
        <f t="shared" si="5"/>
        <v>0</v>
      </c>
      <c r="K207" s="104" t="s">
        <v>273</v>
      </c>
      <c r="L207" s="162"/>
    </row>
    <row r="208" spans="1:12" s="6" customFormat="1" ht="38.25" customHeight="1">
      <c r="A208" s="123">
        <v>5</v>
      </c>
      <c r="B208" s="138" t="s">
        <v>475</v>
      </c>
      <c r="C208" s="100">
        <v>43241</v>
      </c>
      <c r="D208" s="99" t="s">
        <v>457</v>
      </c>
      <c r="E208" s="100">
        <v>43376</v>
      </c>
      <c r="F208" s="101" t="s">
        <v>125</v>
      </c>
      <c r="G208" s="99" t="s">
        <v>458</v>
      </c>
      <c r="H208" s="102">
        <v>11631</v>
      </c>
      <c r="I208" s="102">
        <v>11631</v>
      </c>
      <c r="J208" s="103">
        <f t="shared" si="5"/>
        <v>0</v>
      </c>
      <c r="K208" s="104" t="s">
        <v>272</v>
      </c>
      <c r="L208" s="162"/>
    </row>
    <row r="209" spans="1:12" s="6" customFormat="1" ht="38.25" customHeight="1">
      <c r="A209" s="123">
        <v>6</v>
      </c>
      <c r="B209" s="138" t="s">
        <v>455</v>
      </c>
      <c r="C209" s="100">
        <v>43433</v>
      </c>
      <c r="D209" s="99">
        <v>152</v>
      </c>
      <c r="E209" s="100">
        <v>43546</v>
      </c>
      <c r="F209" s="101" t="s">
        <v>125</v>
      </c>
      <c r="G209" s="99" t="s">
        <v>459</v>
      </c>
      <c r="H209" s="102">
        <v>35044</v>
      </c>
      <c r="I209" s="102">
        <v>0</v>
      </c>
      <c r="J209" s="103">
        <f t="shared" si="5"/>
        <v>35044</v>
      </c>
      <c r="K209" s="104" t="s">
        <v>385</v>
      </c>
      <c r="L209" s="162"/>
    </row>
    <row r="210" spans="1:12" s="6" customFormat="1" ht="38.25" customHeight="1">
      <c r="A210" s="123">
        <v>7</v>
      </c>
      <c r="B210" s="138" t="s">
        <v>465</v>
      </c>
      <c r="C210" s="100">
        <v>42825</v>
      </c>
      <c r="D210" s="99">
        <v>153</v>
      </c>
      <c r="E210" s="100">
        <v>43546</v>
      </c>
      <c r="F210" s="101" t="s">
        <v>125</v>
      </c>
      <c r="G210" s="99" t="s">
        <v>460</v>
      </c>
      <c r="H210" s="102">
        <v>11000</v>
      </c>
      <c r="I210" s="102">
        <v>6000</v>
      </c>
      <c r="J210" s="103">
        <f t="shared" si="5"/>
        <v>5000</v>
      </c>
      <c r="K210" s="104" t="s">
        <v>265</v>
      </c>
      <c r="L210" s="162"/>
    </row>
    <row r="211" spans="1:12" s="6" customFormat="1" ht="38.25" customHeight="1">
      <c r="A211" s="123">
        <v>8</v>
      </c>
      <c r="B211" s="138" t="s">
        <v>457</v>
      </c>
      <c r="C211" s="100">
        <v>43433</v>
      </c>
      <c r="D211" s="99">
        <v>154</v>
      </c>
      <c r="E211" s="100">
        <v>43546</v>
      </c>
      <c r="F211" s="101" t="s">
        <v>125</v>
      </c>
      <c r="G211" s="99" t="s">
        <v>461</v>
      </c>
      <c r="H211" s="102">
        <v>25637</v>
      </c>
      <c r="I211" s="102">
        <v>0</v>
      </c>
      <c r="J211" s="103">
        <f t="shared" si="5"/>
        <v>25637</v>
      </c>
      <c r="K211" s="104" t="s">
        <v>265</v>
      </c>
      <c r="L211" s="162"/>
    </row>
    <row r="212" spans="1:12" s="6" customFormat="1" ht="38.25" customHeight="1">
      <c r="A212" s="123">
        <v>9</v>
      </c>
      <c r="B212" s="138" t="s">
        <v>463</v>
      </c>
      <c r="C212" s="100">
        <v>43592</v>
      </c>
      <c r="D212" s="99">
        <v>217</v>
      </c>
      <c r="E212" s="100">
        <v>43636</v>
      </c>
      <c r="F212" s="101" t="s">
        <v>114</v>
      </c>
      <c r="G212" s="99" t="s">
        <v>462</v>
      </c>
      <c r="H212" s="102">
        <v>1394449</v>
      </c>
      <c r="I212" s="102">
        <v>112223</v>
      </c>
      <c r="J212" s="103">
        <f t="shared" si="5"/>
        <v>1282226</v>
      </c>
      <c r="K212" s="104" t="s">
        <v>265</v>
      </c>
      <c r="L212" s="162"/>
    </row>
    <row r="213" spans="1:12" s="6" customFormat="1" ht="38.25" customHeight="1">
      <c r="A213" s="123">
        <v>10</v>
      </c>
      <c r="B213" s="138" t="s">
        <v>463</v>
      </c>
      <c r="C213" s="100">
        <v>43376</v>
      </c>
      <c r="D213" s="99" t="s">
        <v>463</v>
      </c>
      <c r="E213" s="100">
        <v>43746</v>
      </c>
      <c r="F213" s="101" t="s">
        <v>112</v>
      </c>
      <c r="G213" s="99" t="s">
        <v>464</v>
      </c>
      <c r="H213" s="102">
        <v>1107043</v>
      </c>
      <c r="I213" s="102">
        <v>677430</v>
      </c>
      <c r="J213" s="103">
        <f t="shared" si="5"/>
        <v>429613</v>
      </c>
      <c r="K213" s="104" t="s">
        <v>265</v>
      </c>
      <c r="L213" s="162"/>
    </row>
    <row r="214" spans="1:12" s="6" customFormat="1" ht="38.25" customHeight="1">
      <c r="A214" s="123">
        <v>11</v>
      </c>
      <c r="B214" s="138" t="s">
        <v>465</v>
      </c>
      <c r="C214" s="100">
        <v>43655</v>
      </c>
      <c r="D214" s="99" t="s">
        <v>465</v>
      </c>
      <c r="E214" s="100">
        <v>43746</v>
      </c>
      <c r="F214" s="101" t="s">
        <v>112</v>
      </c>
      <c r="G214" s="99" t="s">
        <v>466</v>
      </c>
      <c r="H214" s="102">
        <v>2036201</v>
      </c>
      <c r="I214" s="102">
        <v>2036201</v>
      </c>
      <c r="J214" s="103">
        <f t="shared" si="5"/>
        <v>0</v>
      </c>
      <c r="K214" s="104" t="s">
        <v>272</v>
      </c>
      <c r="L214" s="162"/>
    </row>
    <row r="215" spans="1:12" s="6" customFormat="1" ht="38.25" customHeight="1">
      <c r="A215" s="123">
        <v>12</v>
      </c>
      <c r="B215" s="138" t="s">
        <v>463</v>
      </c>
      <c r="C215" s="100">
        <v>43787</v>
      </c>
      <c r="D215" s="99">
        <v>86</v>
      </c>
      <c r="E215" s="100">
        <v>43871</v>
      </c>
      <c r="F215" s="101" t="s">
        <v>98</v>
      </c>
      <c r="G215" s="99" t="s">
        <v>467</v>
      </c>
      <c r="H215" s="102">
        <v>1959583</v>
      </c>
      <c r="I215" s="102">
        <v>0</v>
      </c>
      <c r="J215" s="103">
        <f t="shared" si="5"/>
        <v>1959583</v>
      </c>
      <c r="K215" s="104" t="s">
        <v>265</v>
      </c>
      <c r="L215" s="162"/>
    </row>
    <row r="216" spans="1:12" s="65" customFormat="1" ht="30.75" customHeight="1">
      <c r="A216" s="117" t="s">
        <v>389</v>
      </c>
      <c r="B216" s="139" t="s">
        <v>398</v>
      </c>
      <c r="C216" s="142"/>
      <c r="D216" s="141"/>
      <c r="E216" s="142"/>
      <c r="F216" s="143"/>
      <c r="G216" s="144"/>
      <c r="H216" s="146">
        <f>SUBTOTAL(9,H217:H245)</f>
        <v>23104194</v>
      </c>
      <c r="I216" s="146">
        <f>SUBTOTAL(9,I217:I245)</f>
        <v>844217</v>
      </c>
      <c r="J216" s="146">
        <f>SUBTOTAL(9,J217:J245)</f>
        <v>22259977</v>
      </c>
      <c r="K216" s="145"/>
      <c r="L216" s="163"/>
    </row>
    <row r="217" spans="1:12" s="6" customFormat="1" ht="38.25" customHeight="1">
      <c r="A217" s="123">
        <v>1</v>
      </c>
      <c r="B217" s="102" t="s">
        <v>451</v>
      </c>
      <c r="C217" s="100">
        <v>41143</v>
      </c>
      <c r="D217" s="99" t="s">
        <v>581</v>
      </c>
      <c r="E217" s="100">
        <v>42464</v>
      </c>
      <c r="F217" s="101" t="s">
        <v>126</v>
      </c>
      <c r="G217" s="99" t="s">
        <v>582</v>
      </c>
      <c r="H217" s="102">
        <v>7217495</v>
      </c>
      <c r="I217" s="102">
        <v>0</v>
      </c>
      <c r="J217" s="103">
        <v>7217495</v>
      </c>
      <c r="K217" s="104" t="s">
        <v>385</v>
      </c>
      <c r="L217" s="162"/>
    </row>
    <row r="218" spans="1:12" s="6" customFormat="1" ht="38.25" customHeight="1">
      <c r="A218" s="123">
        <v>2</v>
      </c>
      <c r="B218" s="102" t="s">
        <v>491</v>
      </c>
      <c r="C218" s="100">
        <v>42728</v>
      </c>
      <c r="D218" s="99" t="s">
        <v>583</v>
      </c>
      <c r="E218" s="100">
        <v>42802</v>
      </c>
      <c r="F218" s="101" t="s">
        <v>125</v>
      </c>
      <c r="G218" s="99" t="s">
        <v>584</v>
      </c>
      <c r="H218" s="102">
        <v>44719</v>
      </c>
      <c r="I218" s="102"/>
      <c r="J218" s="103">
        <v>44719</v>
      </c>
      <c r="K218" s="104" t="s">
        <v>385</v>
      </c>
      <c r="L218" s="162"/>
    </row>
    <row r="219" spans="1:12" s="6" customFormat="1" ht="38.25" customHeight="1">
      <c r="A219" s="123">
        <v>3</v>
      </c>
      <c r="B219" s="102" t="s">
        <v>455</v>
      </c>
      <c r="C219" s="100">
        <v>42760</v>
      </c>
      <c r="D219" s="99" t="s">
        <v>583</v>
      </c>
      <c r="E219" s="100">
        <v>42802</v>
      </c>
      <c r="F219" s="101" t="s">
        <v>125</v>
      </c>
      <c r="G219" s="99" t="s">
        <v>585</v>
      </c>
      <c r="H219" s="102">
        <v>26490</v>
      </c>
      <c r="I219" s="102"/>
      <c r="J219" s="103">
        <v>26490</v>
      </c>
      <c r="K219" s="104" t="s">
        <v>385</v>
      </c>
      <c r="L219" s="162"/>
    </row>
    <row r="220" spans="1:12" s="6" customFormat="1" ht="38.25" customHeight="1">
      <c r="A220" s="123">
        <v>4</v>
      </c>
      <c r="B220" s="99" t="s">
        <v>463</v>
      </c>
      <c r="C220" s="100">
        <v>42674</v>
      </c>
      <c r="D220" s="99" t="s">
        <v>586</v>
      </c>
      <c r="E220" s="100">
        <v>43042</v>
      </c>
      <c r="F220" s="101" t="s">
        <v>112</v>
      </c>
      <c r="G220" s="99" t="s">
        <v>587</v>
      </c>
      <c r="H220" s="102">
        <v>985073</v>
      </c>
      <c r="I220" s="102">
        <v>0</v>
      </c>
      <c r="J220" s="103">
        <v>985073</v>
      </c>
      <c r="K220" s="104" t="s">
        <v>265</v>
      </c>
      <c r="L220" s="162"/>
    </row>
    <row r="221" spans="1:12" s="6" customFormat="1" ht="38.25" customHeight="1">
      <c r="A221" s="123">
        <v>5</v>
      </c>
      <c r="B221" s="99" t="s">
        <v>475</v>
      </c>
      <c r="C221" s="100">
        <v>42870</v>
      </c>
      <c r="D221" s="99" t="s">
        <v>588</v>
      </c>
      <c r="E221" s="100">
        <v>43073</v>
      </c>
      <c r="F221" s="101" t="s">
        <v>114</v>
      </c>
      <c r="G221" s="99" t="s">
        <v>589</v>
      </c>
      <c r="H221" s="102">
        <v>593061</v>
      </c>
      <c r="I221" s="102">
        <v>0</v>
      </c>
      <c r="J221" s="103">
        <v>593061</v>
      </c>
      <c r="K221" s="104" t="s">
        <v>385</v>
      </c>
      <c r="L221" s="162"/>
    </row>
    <row r="222" spans="1:12" s="6" customFormat="1" ht="38.25" customHeight="1">
      <c r="A222" s="123">
        <v>6</v>
      </c>
      <c r="B222" s="99" t="s">
        <v>465</v>
      </c>
      <c r="C222" s="100">
        <v>42874</v>
      </c>
      <c r="D222" s="99" t="s">
        <v>590</v>
      </c>
      <c r="E222" s="100">
        <v>43237</v>
      </c>
      <c r="F222" s="101" t="s">
        <v>114</v>
      </c>
      <c r="G222" s="99" t="s">
        <v>591</v>
      </c>
      <c r="H222" s="102">
        <v>424158</v>
      </c>
      <c r="I222" s="102">
        <v>0</v>
      </c>
      <c r="J222" s="103">
        <v>424158</v>
      </c>
      <c r="K222" s="104" t="s">
        <v>385</v>
      </c>
      <c r="L222" s="162"/>
    </row>
    <row r="223" spans="1:12" s="6" customFormat="1" ht="38.25" customHeight="1">
      <c r="A223" s="123">
        <v>7</v>
      </c>
      <c r="B223" s="99" t="s">
        <v>463</v>
      </c>
      <c r="C223" s="100">
        <v>43398</v>
      </c>
      <c r="D223" s="99" t="s">
        <v>592</v>
      </c>
      <c r="E223" s="100">
        <v>43438</v>
      </c>
      <c r="F223" s="101" t="s">
        <v>114</v>
      </c>
      <c r="G223" s="99" t="s">
        <v>593</v>
      </c>
      <c r="H223" s="102">
        <v>595591</v>
      </c>
      <c r="I223" s="102">
        <v>451080</v>
      </c>
      <c r="J223" s="103">
        <v>144511</v>
      </c>
      <c r="K223" s="104" t="s">
        <v>385</v>
      </c>
      <c r="L223" s="162"/>
    </row>
    <row r="224" spans="1:12" s="6" customFormat="1" ht="38.25" customHeight="1">
      <c r="A224" s="123">
        <v>8</v>
      </c>
      <c r="B224" s="99" t="s">
        <v>457</v>
      </c>
      <c r="C224" s="100">
        <v>43056</v>
      </c>
      <c r="D224" s="99" t="s">
        <v>594</v>
      </c>
      <c r="E224" s="100">
        <v>43237</v>
      </c>
      <c r="F224" s="101" t="s">
        <v>595</v>
      </c>
      <c r="G224" s="99" t="s">
        <v>596</v>
      </c>
      <c r="H224" s="102">
        <v>550414</v>
      </c>
      <c r="I224" s="102">
        <v>0</v>
      </c>
      <c r="J224" s="103">
        <v>550414</v>
      </c>
      <c r="K224" s="104" t="s">
        <v>265</v>
      </c>
      <c r="L224" s="162"/>
    </row>
    <row r="225" spans="1:12" s="6" customFormat="1" ht="38.25" customHeight="1">
      <c r="A225" s="123">
        <v>9</v>
      </c>
      <c r="B225" s="99" t="s">
        <v>455</v>
      </c>
      <c r="C225" s="100">
        <v>42948</v>
      </c>
      <c r="D225" s="99" t="s">
        <v>583</v>
      </c>
      <c r="E225" s="100">
        <v>43480</v>
      </c>
      <c r="F225" s="101" t="s">
        <v>104</v>
      </c>
      <c r="G225" s="99" t="s">
        <v>597</v>
      </c>
      <c r="H225" s="102">
        <v>2706683</v>
      </c>
      <c r="I225" s="102"/>
      <c r="J225" s="103">
        <v>2706683</v>
      </c>
      <c r="K225" s="104" t="s">
        <v>385</v>
      </c>
      <c r="L225" s="162"/>
    </row>
    <row r="226" spans="1:12" s="6" customFormat="1" ht="38.25" customHeight="1">
      <c r="A226" s="123">
        <v>10</v>
      </c>
      <c r="B226" s="99" t="s">
        <v>491</v>
      </c>
      <c r="C226" s="100">
        <v>42954</v>
      </c>
      <c r="D226" s="99" t="s">
        <v>598</v>
      </c>
      <c r="E226" s="100">
        <v>43417</v>
      </c>
      <c r="F226" s="101" t="s">
        <v>89</v>
      </c>
      <c r="G226" s="99" t="s">
        <v>599</v>
      </c>
      <c r="H226" s="102">
        <v>60093</v>
      </c>
      <c r="I226" s="102">
        <v>60093</v>
      </c>
      <c r="J226" s="103">
        <v>0</v>
      </c>
      <c r="K226" s="104" t="s">
        <v>272</v>
      </c>
      <c r="L226" s="162"/>
    </row>
    <row r="227" spans="1:12" s="6" customFormat="1" ht="38.25" customHeight="1">
      <c r="A227" s="123">
        <v>11</v>
      </c>
      <c r="B227" s="99" t="s">
        <v>600</v>
      </c>
      <c r="C227" s="100">
        <v>43360</v>
      </c>
      <c r="D227" s="99" t="s">
        <v>601</v>
      </c>
      <c r="E227" s="100">
        <v>43444</v>
      </c>
      <c r="F227" s="101" t="s">
        <v>114</v>
      </c>
      <c r="G227" s="99" t="s">
        <v>602</v>
      </c>
      <c r="H227" s="102">
        <v>1588309</v>
      </c>
      <c r="I227" s="102"/>
      <c r="J227" s="103">
        <v>1588309</v>
      </c>
      <c r="K227" s="104" t="s">
        <v>265</v>
      </c>
      <c r="L227" s="162"/>
    </row>
    <row r="228" spans="1:12" s="6" customFormat="1" ht="38.25" customHeight="1">
      <c r="A228" s="123">
        <v>12</v>
      </c>
      <c r="B228" s="99" t="s">
        <v>463</v>
      </c>
      <c r="C228" s="100">
        <v>43146</v>
      </c>
      <c r="D228" s="99" t="s">
        <v>603</v>
      </c>
      <c r="E228" s="100">
        <v>43635</v>
      </c>
      <c r="F228" s="101" t="s">
        <v>89</v>
      </c>
      <c r="G228" s="99" t="s">
        <v>604</v>
      </c>
      <c r="H228" s="102">
        <v>51425</v>
      </c>
      <c r="I228" s="102">
        <v>51425</v>
      </c>
      <c r="J228" s="103">
        <v>0</v>
      </c>
      <c r="K228" s="104" t="s">
        <v>272</v>
      </c>
      <c r="L228" s="162"/>
    </row>
    <row r="229" spans="1:12" s="6" customFormat="1" ht="38.25" customHeight="1">
      <c r="A229" s="123">
        <v>13</v>
      </c>
      <c r="B229" s="102" t="s">
        <v>605</v>
      </c>
      <c r="C229" s="100">
        <v>43349</v>
      </c>
      <c r="D229" s="99" t="s">
        <v>606</v>
      </c>
      <c r="E229" s="100">
        <v>43619</v>
      </c>
      <c r="F229" s="101" t="s">
        <v>89</v>
      </c>
      <c r="G229" s="99" t="s">
        <v>607</v>
      </c>
      <c r="H229" s="102">
        <v>37960</v>
      </c>
      <c r="I229" s="102">
        <v>37960</v>
      </c>
      <c r="J229" s="103">
        <v>0</v>
      </c>
      <c r="K229" s="104" t="s">
        <v>272</v>
      </c>
      <c r="L229" s="162"/>
    </row>
    <row r="230" spans="1:12" s="6" customFormat="1" ht="38.25" customHeight="1">
      <c r="A230" s="123">
        <v>14</v>
      </c>
      <c r="B230" s="102" t="s">
        <v>463</v>
      </c>
      <c r="C230" s="100">
        <v>43567</v>
      </c>
      <c r="D230" s="99" t="s">
        <v>608</v>
      </c>
      <c r="E230" s="100">
        <v>43619</v>
      </c>
      <c r="F230" s="101" t="s">
        <v>112</v>
      </c>
      <c r="G230" s="99" t="s">
        <v>609</v>
      </c>
      <c r="H230" s="102">
        <v>115593</v>
      </c>
      <c r="I230" s="102"/>
      <c r="J230" s="103">
        <v>115593</v>
      </c>
      <c r="K230" s="104" t="s">
        <v>265</v>
      </c>
      <c r="L230" s="162"/>
    </row>
    <row r="231" spans="1:12" s="6" customFormat="1" ht="38.25" customHeight="1">
      <c r="A231" s="123">
        <v>15</v>
      </c>
      <c r="B231" s="99" t="s">
        <v>463</v>
      </c>
      <c r="C231" s="100">
        <v>43535</v>
      </c>
      <c r="D231" s="99" t="s">
        <v>610</v>
      </c>
      <c r="E231" s="100">
        <v>43607</v>
      </c>
      <c r="F231" s="101" t="s">
        <v>112</v>
      </c>
      <c r="G231" s="99" t="s">
        <v>611</v>
      </c>
      <c r="H231" s="102">
        <v>3157540</v>
      </c>
      <c r="I231" s="102">
        <v>0</v>
      </c>
      <c r="J231" s="103">
        <v>3157540</v>
      </c>
      <c r="K231" s="104" t="s">
        <v>265</v>
      </c>
      <c r="L231" s="162"/>
    </row>
    <row r="232" spans="1:12" s="6" customFormat="1" ht="38.25" customHeight="1">
      <c r="A232" s="123">
        <v>16</v>
      </c>
      <c r="B232" s="99" t="s">
        <v>465</v>
      </c>
      <c r="C232" s="100">
        <v>43335</v>
      </c>
      <c r="D232" s="99" t="s">
        <v>612</v>
      </c>
      <c r="E232" s="100">
        <v>43546</v>
      </c>
      <c r="F232" s="101" t="s">
        <v>114</v>
      </c>
      <c r="G232" s="99" t="s">
        <v>613</v>
      </c>
      <c r="H232" s="102">
        <v>172890</v>
      </c>
      <c r="I232" s="102">
        <v>149650</v>
      </c>
      <c r="J232" s="103">
        <v>23240</v>
      </c>
      <c r="K232" s="104" t="s">
        <v>265</v>
      </c>
      <c r="L232" s="162"/>
    </row>
    <row r="233" spans="1:12" s="6" customFormat="1" ht="38.25" customHeight="1">
      <c r="A233" s="123">
        <v>17</v>
      </c>
      <c r="B233" s="99" t="s">
        <v>605</v>
      </c>
      <c r="C233" s="100">
        <v>43341</v>
      </c>
      <c r="D233" s="99" t="s">
        <v>614</v>
      </c>
      <c r="E233" s="100">
        <v>43619</v>
      </c>
      <c r="F233" s="101" t="s">
        <v>89</v>
      </c>
      <c r="G233" s="99" t="s">
        <v>615</v>
      </c>
      <c r="H233" s="102">
        <v>83284</v>
      </c>
      <c r="I233" s="102">
        <v>83284</v>
      </c>
      <c r="J233" s="103">
        <v>0</v>
      </c>
      <c r="K233" s="104" t="s">
        <v>272</v>
      </c>
      <c r="L233" s="162"/>
    </row>
    <row r="234" spans="1:12" s="6" customFormat="1" ht="38.25" customHeight="1">
      <c r="A234" s="123">
        <v>18</v>
      </c>
      <c r="B234" s="99" t="s">
        <v>616</v>
      </c>
      <c r="C234" s="100">
        <v>43349</v>
      </c>
      <c r="D234" s="99" t="s">
        <v>617</v>
      </c>
      <c r="E234" s="100">
        <v>43619</v>
      </c>
      <c r="F234" s="101" t="s">
        <v>89</v>
      </c>
      <c r="G234" s="99" t="s">
        <v>618</v>
      </c>
      <c r="H234" s="102">
        <v>60823</v>
      </c>
      <c r="I234" s="102"/>
      <c r="J234" s="103">
        <v>60823</v>
      </c>
      <c r="K234" s="104" t="s">
        <v>265</v>
      </c>
      <c r="L234" s="162"/>
    </row>
    <row r="235" spans="1:12" s="80" customFormat="1" ht="38.25" customHeight="1">
      <c r="A235" s="123">
        <v>19</v>
      </c>
      <c r="B235" s="105" t="s">
        <v>479</v>
      </c>
      <c r="C235" s="126">
        <v>43620</v>
      </c>
      <c r="D235" s="124" t="s">
        <v>619</v>
      </c>
      <c r="E235" s="126">
        <v>43649</v>
      </c>
      <c r="F235" s="101" t="s">
        <v>89</v>
      </c>
      <c r="G235" s="124" t="s">
        <v>620</v>
      </c>
      <c r="H235" s="105">
        <v>837378</v>
      </c>
      <c r="I235" s="105"/>
      <c r="J235" s="133">
        <v>837378</v>
      </c>
      <c r="K235" s="128" t="s">
        <v>265</v>
      </c>
      <c r="L235" s="164"/>
    </row>
    <row r="236" spans="1:12" s="6" customFormat="1" ht="38.25" customHeight="1">
      <c r="A236" s="123">
        <v>20</v>
      </c>
      <c r="B236" s="102" t="s">
        <v>455</v>
      </c>
      <c r="C236" s="100">
        <v>43559</v>
      </c>
      <c r="D236" s="99" t="s">
        <v>621</v>
      </c>
      <c r="E236" s="100">
        <v>43649</v>
      </c>
      <c r="F236" s="101" t="s">
        <v>114</v>
      </c>
      <c r="G236" s="99" t="s">
        <v>622</v>
      </c>
      <c r="H236" s="102">
        <v>1155859</v>
      </c>
      <c r="I236" s="102"/>
      <c r="J236" s="103">
        <v>1155859</v>
      </c>
      <c r="K236" s="104" t="s">
        <v>265</v>
      </c>
      <c r="L236" s="162"/>
    </row>
    <row r="237" spans="1:12" s="6" customFormat="1" ht="38.25" customHeight="1">
      <c r="A237" s="123">
        <v>21</v>
      </c>
      <c r="B237" s="102" t="s">
        <v>457</v>
      </c>
      <c r="C237" s="100">
        <v>43580</v>
      </c>
      <c r="D237" s="99" t="s">
        <v>623</v>
      </c>
      <c r="E237" s="100">
        <v>43649</v>
      </c>
      <c r="F237" s="101" t="s">
        <v>112</v>
      </c>
      <c r="G237" s="99" t="s">
        <v>624</v>
      </c>
      <c r="H237" s="102">
        <v>391719</v>
      </c>
      <c r="I237" s="102"/>
      <c r="J237" s="103">
        <v>391719</v>
      </c>
      <c r="K237" s="104" t="s">
        <v>265</v>
      </c>
      <c r="L237" s="162"/>
    </row>
    <row r="238" spans="1:12" s="6" customFormat="1" ht="38.25" customHeight="1">
      <c r="A238" s="123">
        <v>22</v>
      </c>
      <c r="B238" s="102" t="s">
        <v>558</v>
      </c>
      <c r="C238" s="100">
        <v>43588</v>
      </c>
      <c r="D238" s="99" t="s">
        <v>625</v>
      </c>
      <c r="E238" s="100">
        <v>43754</v>
      </c>
      <c r="F238" s="101" t="s">
        <v>278</v>
      </c>
      <c r="G238" s="99" t="s">
        <v>626</v>
      </c>
      <c r="H238" s="102">
        <v>229443</v>
      </c>
      <c r="I238" s="102">
        <v>0</v>
      </c>
      <c r="J238" s="103">
        <v>229443</v>
      </c>
      <c r="K238" s="104" t="s">
        <v>265</v>
      </c>
      <c r="L238" s="162"/>
    </row>
    <row r="239" spans="1:12" s="6" customFormat="1" ht="38.25" customHeight="1">
      <c r="A239" s="123">
        <v>23</v>
      </c>
      <c r="B239" s="102" t="s">
        <v>457</v>
      </c>
      <c r="C239" s="100">
        <v>43599</v>
      </c>
      <c r="D239" s="99" t="s">
        <v>627</v>
      </c>
      <c r="E239" s="100">
        <v>43754</v>
      </c>
      <c r="F239" s="101" t="s">
        <v>89</v>
      </c>
      <c r="G239" s="99" t="s">
        <v>628</v>
      </c>
      <c r="H239" s="102">
        <v>358842</v>
      </c>
      <c r="I239" s="102"/>
      <c r="J239" s="103">
        <v>358842</v>
      </c>
      <c r="K239" s="104" t="s">
        <v>265</v>
      </c>
      <c r="L239" s="162"/>
    </row>
    <row r="240" spans="1:12" s="6" customFormat="1" ht="38.25" customHeight="1">
      <c r="A240" s="123">
        <v>24</v>
      </c>
      <c r="B240" s="102" t="s">
        <v>473</v>
      </c>
      <c r="C240" s="100">
        <v>43558</v>
      </c>
      <c r="D240" s="99" t="s">
        <v>598</v>
      </c>
      <c r="E240" s="100">
        <v>43787</v>
      </c>
      <c r="F240" s="101" t="s">
        <v>89</v>
      </c>
      <c r="G240" s="99" t="s">
        <v>629</v>
      </c>
      <c r="H240" s="102">
        <v>27870</v>
      </c>
      <c r="I240" s="102"/>
      <c r="J240" s="103">
        <v>27870</v>
      </c>
      <c r="K240" s="104" t="s">
        <v>265</v>
      </c>
      <c r="L240" s="162"/>
    </row>
    <row r="241" spans="1:12" s="6" customFormat="1" ht="38.25" customHeight="1">
      <c r="A241" s="123">
        <v>25</v>
      </c>
      <c r="B241" s="102" t="s">
        <v>605</v>
      </c>
      <c r="C241" s="100">
        <v>43098</v>
      </c>
      <c r="D241" s="99" t="s">
        <v>581</v>
      </c>
      <c r="E241" s="100">
        <v>43125</v>
      </c>
      <c r="F241" s="101" t="s">
        <v>105</v>
      </c>
      <c r="G241" s="99" t="s">
        <v>630</v>
      </c>
      <c r="H241" s="102">
        <v>10725</v>
      </c>
      <c r="I241" s="102">
        <v>10725</v>
      </c>
      <c r="J241" s="103">
        <v>0</v>
      </c>
      <c r="K241" s="104" t="s">
        <v>272</v>
      </c>
      <c r="L241" s="162"/>
    </row>
    <row r="242" spans="1:12" s="6" customFormat="1" ht="38.25" customHeight="1">
      <c r="A242" s="123">
        <v>26</v>
      </c>
      <c r="B242" s="102" t="s">
        <v>465</v>
      </c>
      <c r="C242" s="100">
        <v>43794</v>
      </c>
      <c r="D242" s="99" t="s">
        <v>631</v>
      </c>
      <c r="E242" s="100">
        <v>43913</v>
      </c>
      <c r="F242" s="101" t="s">
        <v>114</v>
      </c>
      <c r="G242" s="99" t="s">
        <v>632</v>
      </c>
      <c r="H242" s="102">
        <v>229822</v>
      </c>
      <c r="I242" s="102"/>
      <c r="J242" s="103">
        <v>229822</v>
      </c>
      <c r="K242" s="104" t="s">
        <v>265</v>
      </c>
      <c r="L242" s="162"/>
    </row>
    <row r="243" spans="1:12" s="6" customFormat="1" ht="38.25" customHeight="1">
      <c r="A243" s="123">
        <v>27</v>
      </c>
      <c r="B243" s="102" t="s">
        <v>493</v>
      </c>
      <c r="C243" s="100">
        <v>43797</v>
      </c>
      <c r="D243" s="99" t="s">
        <v>633</v>
      </c>
      <c r="E243" s="100">
        <v>43913</v>
      </c>
      <c r="F243" s="101" t="s">
        <v>114</v>
      </c>
      <c r="G243" s="99" t="s">
        <v>634</v>
      </c>
      <c r="H243" s="102">
        <v>599874</v>
      </c>
      <c r="I243" s="102"/>
      <c r="J243" s="103">
        <v>599874</v>
      </c>
      <c r="K243" s="104" t="s">
        <v>265</v>
      </c>
      <c r="L243" s="162"/>
    </row>
    <row r="244" spans="1:12" s="6" customFormat="1" ht="38.25" customHeight="1">
      <c r="A244" s="123">
        <v>28</v>
      </c>
      <c r="B244" s="99" t="s">
        <v>635</v>
      </c>
      <c r="C244" s="100">
        <v>43784</v>
      </c>
      <c r="D244" s="99" t="s">
        <v>636</v>
      </c>
      <c r="E244" s="100">
        <v>43832</v>
      </c>
      <c r="F244" s="101" t="s">
        <v>105</v>
      </c>
      <c r="G244" s="99" t="s">
        <v>637</v>
      </c>
      <c r="H244" s="102">
        <v>170601</v>
      </c>
      <c r="I244" s="102"/>
      <c r="J244" s="103">
        <v>170601</v>
      </c>
      <c r="K244" s="104" t="s">
        <v>265</v>
      </c>
      <c r="L244" s="162"/>
    </row>
    <row r="245" spans="1:12" s="6" customFormat="1" ht="38.25" customHeight="1">
      <c r="A245" s="123">
        <v>29</v>
      </c>
      <c r="B245" s="102" t="s">
        <v>463</v>
      </c>
      <c r="C245" s="100">
        <v>43846</v>
      </c>
      <c r="D245" s="99" t="s">
        <v>638</v>
      </c>
      <c r="E245" s="100">
        <v>43913</v>
      </c>
      <c r="F245" s="101" t="s">
        <v>114</v>
      </c>
      <c r="G245" s="99" t="s">
        <v>639</v>
      </c>
      <c r="H245" s="102">
        <v>620460</v>
      </c>
      <c r="I245" s="102"/>
      <c r="J245" s="103">
        <v>620460</v>
      </c>
      <c r="K245" s="104" t="s">
        <v>265</v>
      </c>
      <c r="L245" s="162"/>
    </row>
    <row r="246" spans="1:12" s="80" customFormat="1" ht="34.5" customHeight="1">
      <c r="A246" s="117" t="s">
        <v>390</v>
      </c>
      <c r="B246" s="139" t="s">
        <v>399</v>
      </c>
      <c r="C246" s="142"/>
      <c r="D246" s="141"/>
      <c r="E246" s="142"/>
      <c r="F246" s="143"/>
      <c r="G246" s="144"/>
      <c r="H246" s="146">
        <f>SUBTOTAL(9,H247:H253)</f>
        <v>2699304.376</v>
      </c>
      <c r="I246" s="146">
        <f>SUBTOTAL(9,I247:I253)</f>
        <v>574156.5</v>
      </c>
      <c r="J246" s="146">
        <f>SUBTOTAL(9,J247:J253)</f>
        <v>2125147.876</v>
      </c>
      <c r="K246" s="145"/>
      <c r="L246" s="163"/>
    </row>
    <row r="247" spans="1:12" s="80" customFormat="1" ht="38.25" customHeight="1">
      <c r="A247" s="134">
        <v>1</v>
      </c>
      <c r="B247" s="124" t="s">
        <v>640</v>
      </c>
      <c r="C247" s="126">
        <v>42948</v>
      </c>
      <c r="D247" s="124">
        <v>18</v>
      </c>
      <c r="E247" s="126">
        <v>43014</v>
      </c>
      <c r="F247" s="105" t="s">
        <v>105</v>
      </c>
      <c r="G247" s="124" t="s">
        <v>572</v>
      </c>
      <c r="H247" s="105">
        <v>361155.236</v>
      </c>
      <c r="I247" s="105">
        <v>0</v>
      </c>
      <c r="J247" s="133">
        <v>361155.236</v>
      </c>
      <c r="K247" s="135" t="s">
        <v>385</v>
      </c>
      <c r="L247" s="165"/>
    </row>
    <row r="248" spans="1:12" s="80" customFormat="1" ht="38.25" customHeight="1">
      <c r="A248" s="134">
        <v>2</v>
      </c>
      <c r="B248" s="124" t="s">
        <v>641</v>
      </c>
      <c r="C248" s="126">
        <v>41484</v>
      </c>
      <c r="D248" s="124">
        <v>24</v>
      </c>
      <c r="E248" s="126">
        <v>41596</v>
      </c>
      <c r="F248" s="105" t="s">
        <v>89</v>
      </c>
      <c r="G248" s="124" t="s">
        <v>573</v>
      </c>
      <c r="H248" s="105">
        <v>48187</v>
      </c>
      <c r="I248" s="105">
        <v>0</v>
      </c>
      <c r="J248" s="133">
        <v>48187</v>
      </c>
      <c r="K248" s="135" t="s">
        <v>385</v>
      </c>
      <c r="L248" s="165"/>
    </row>
    <row r="249" spans="1:12" s="80" customFormat="1" ht="38.25" customHeight="1">
      <c r="A249" s="134">
        <v>3</v>
      </c>
      <c r="B249" s="124" t="s">
        <v>642</v>
      </c>
      <c r="C249" s="126">
        <v>43112</v>
      </c>
      <c r="D249" s="124">
        <v>169</v>
      </c>
      <c r="E249" s="126">
        <v>43203</v>
      </c>
      <c r="F249" s="105" t="s">
        <v>114</v>
      </c>
      <c r="G249" s="124" t="s">
        <v>574</v>
      </c>
      <c r="H249" s="105">
        <v>49617.64</v>
      </c>
      <c r="I249" s="105">
        <v>0</v>
      </c>
      <c r="J249" s="133">
        <v>49617.64</v>
      </c>
      <c r="K249" s="135" t="s">
        <v>385</v>
      </c>
      <c r="L249" s="165"/>
    </row>
    <row r="250" spans="1:12" s="80" customFormat="1" ht="38.25" customHeight="1">
      <c r="A250" s="134">
        <v>4</v>
      </c>
      <c r="B250" s="124" t="s">
        <v>642</v>
      </c>
      <c r="C250" s="126">
        <v>43739</v>
      </c>
      <c r="D250" s="124">
        <v>185</v>
      </c>
      <c r="E250" s="126">
        <v>43543</v>
      </c>
      <c r="F250" s="105" t="s">
        <v>278</v>
      </c>
      <c r="G250" s="124" t="s">
        <v>575</v>
      </c>
      <c r="H250" s="105">
        <v>427662</v>
      </c>
      <c r="I250" s="105">
        <v>265474</v>
      </c>
      <c r="J250" s="133">
        <v>162188</v>
      </c>
      <c r="K250" s="135" t="s">
        <v>385</v>
      </c>
      <c r="L250" s="165"/>
    </row>
    <row r="251" spans="1:12" s="80" customFormat="1" ht="38.25" customHeight="1">
      <c r="A251" s="134">
        <v>5</v>
      </c>
      <c r="B251" s="137" t="s">
        <v>483</v>
      </c>
      <c r="C251" s="126" t="s">
        <v>576</v>
      </c>
      <c r="D251" s="124">
        <v>26</v>
      </c>
      <c r="E251" s="126">
        <v>43718</v>
      </c>
      <c r="F251" s="105" t="s">
        <v>112</v>
      </c>
      <c r="G251" s="124" t="s">
        <v>577</v>
      </c>
      <c r="H251" s="105">
        <v>308682.5</v>
      </c>
      <c r="I251" s="105">
        <v>308682.5</v>
      </c>
      <c r="J251" s="133">
        <v>0</v>
      </c>
      <c r="K251" s="135" t="s">
        <v>272</v>
      </c>
      <c r="L251" s="165"/>
    </row>
    <row r="252" spans="1:12" s="80" customFormat="1" ht="38.25" customHeight="1">
      <c r="A252" s="134">
        <v>6</v>
      </c>
      <c r="B252" s="137" t="s">
        <v>455</v>
      </c>
      <c r="C252" s="126" t="s">
        <v>578</v>
      </c>
      <c r="D252" s="124">
        <v>126</v>
      </c>
      <c r="E252" s="126">
        <v>43880</v>
      </c>
      <c r="F252" s="105" t="s">
        <v>278</v>
      </c>
      <c r="G252" s="124" t="s">
        <v>579</v>
      </c>
      <c r="H252" s="105">
        <v>1499000</v>
      </c>
      <c r="I252" s="105">
        <v>0</v>
      </c>
      <c r="J252" s="133">
        <v>1499000</v>
      </c>
      <c r="K252" s="135" t="s">
        <v>265</v>
      </c>
      <c r="L252" s="165" t="s">
        <v>580</v>
      </c>
    </row>
    <row r="253" spans="1:12" s="80" customFormat="1" ht="38.25" customHeight="1">
      <c r="A253" s="134">
        <v>7</v>
      </c>
      <c r="B253" s="137" t="s">
        <v>643</v>
      </c>
      <c r="C253" s="126" t="s">
        <v>578</v>
      </c>
      <c r="D253" s="124">
        <v>125</v>
      </c>
      <c r="E253" s="126">
        <v>43880</v>
      </c>
      <c r="F253" s="105" t="s">
        <v>278</v>
      </c>
      <c r="G253" s="124" t="s">
        <v>579</v>
      </c>
      <c r="H253" s="105">
        <v>5000</v>
      </c>
      <c r="I253" s="105">
        <v>0</v>
      </c>
      <c r="J253" s="133">
        <v>5000</v>
      </c>
      <c r="K253" s="135" t="s">
        <v>265</v>
      </c>
      <c r="L253" s="165" t="s">
        <v>580</v>
      </c>
    </row>
    <row r="254" spans="1:12" s="80" customFormat="1" ht="37.5" customHeight="1">
      <c r="A254" s="117" t="s">
        <v>391</v>
      </c>
      <c r="B254" s="149" t="s">
        <v>400</v>
      </c>
      <c r="C254" s="150"/>
      <c r="D254" s="141"/>
      <c r="E254" s="150"/>
      <c r="F254" s="151"/>
      <c r="G254" s="152"/>
      <c r="H254" s="146">
        <f>SUBTOTAL(9,H255:H279)</f>
        <v>10860403</v>
      </c>
      <c r="I254" s="146">
        <f>SUBTOTAL(9,I255:I279)</f>
        <v>1660787</v>
      </c>
      <c r="J254" s="146">
        <f>SUBTOTAL(9,J255:J279)</f>
        <v>9199616</v>
      </c>
      <c r="K254" s="145"/>
      <c r="L254" s="163"/>
    </row>
    <row r="255" spans="1:12" s="6" customFormat="1" ht="39.75" customHeight="1">
      <c r="A255" s="123">
        <v>1</v>
      </c>
      <c r="B255" s="129" t="s">
        <v>463</v>
      </c>
      <c r="C255" s="100">
        <v>42836</v>
      </c>
      <c r="D255" s="99" t="s">
        <v>432</v>
      </c>
      <c r="E255" s="100">
        <v>43042</v>
      </c>
      <c r="F255" s="105" t="s">
        <v>112</v>
      </c>
      <c r="G255" s="102" t="s">
        <v>530</v>
      </c>
      <c r="H255" s="102">
        <v>153175</v>
      </c>
      <c r="I255" s="102">
        <v>0</v>
      </c>
      <c r="J255" s="133">
        <v>153175</v>
      </c>
      <c r="K255" s="104" t="s">
        <v>385</v>
      </c>
      <c r="L255" s="162"/>
    </row>
    <row r="256" spans="1:12" s="6" customFormat="1" ht="39.75" customHeight="1">
      <c r="A256" s="123">
        <v>2</v>
      </c>
      <c r="B256" s="129" t="s">
        <v>463</v>
      </c>
      <c r="C256" s="100">
        <v>43048</v>
      </c>
      <c r="D256" s="99" t="s">
        <v>531</v>
      </c>
      <c r="E256" s="100">
        <v>43097</v>
      </c>
      <c r="F256" s="105" t="s">
        <v>105</v>
      </c>
      <c r="G256" s="102" t="s">
        <v>532</v>
      </c>
      <c r="H256" s="102">
        <v>43562</v>
      </c>
      <c r="I256" s="102">
        <v>0</v>
      </c>
      <c r="J256" s="103">
        <v>43562</v>
      </c>
      <c r="K256" s="104" t="s">
        <v>385</v>
      </c>
      <c r="L256" s="162"/>
    </row>
    <row r="257" spans="1:12" s="6" customFormat="1" ht="39.75" customHeight="1">
      <c r="A257" s="123">
        <v>3</v>
      </c>
      <c r="B257" s="129" t="s">
        <v>465</v>
      </c>
      <c r="C257" s="100">
        <v>43181</v>
      </c>
      <c r="D257" s="99">
        <v>95</v>
      </c>
      <c r="E257" s="100">
        <v>43283</v>
      </c>
      <c r="F257" s="105" t="s">
        <v>125</v>
      </c>
      <c r="G257" s="102" t="s">
        <v>533</v>
      </c>
      <c r="H257" s="102">
        <v>44391</v>
      </c>
      <c r="I257" s="102">
        <v>0</v>
      </c>
      <c r="J257" s="103">
        <v>44391</v>
      </c>
      <c r="K257" s="104" t="s">
        <v>265</v>
      </c>
      <c r="L257" s="162" t="s">
        <v>565</v>
      </c>
    </row>
    <row r="258" spans="1:12" s="6" customFormat="1" ht="39.75" customHeight="1">
      <c r="A258" s="123">
        <v>4</v>
      </c>
      <c r="B258" s="129" t="s">
        <v>465</v>
      </c>
      <c r="C258" s="100">
        <v>43238</v>
      </c>
      <c r="D258" s="99">
        <v>9</v>
      </c>
      <c r="E258" s="100">
        <v>43396</v>
      </c>
      <c r="F258" s="105" t="s">
        <v>112</v>
      </c>
      <c r="G258" s="102" t="s">
        <v>534</v>
      </c>
      <c r="H258" s="102">
        <v>351068</v>
      </c>
      <c r="I258" s="102">
        <v>0</v>
      </c>
      <c r="J258" s="103">
        <v>351068</v>
      </c>
      <c r="K258" s="104" t="s">
        <v>265</v>
      </c>
      <c r="L258" s="162" t="s">
        <v>535</v>
      </c>
    </row>
    <row r="259" spans="1:12" s="6" customFormat="1" ht="39.75" customHeight="1">
      <c r="A259" s="123">
        <v>5</v>
      </c>
      <c r="B259" s="129" t="s">
        <v>463</v>
      </c>
      <c r="C259" s="100">
        <v>43234</v>
      </c>
      <c r="D259" s="99">
        <v>8</v>
      </c>
      <c r="E259" s="100">
        <v>43386</v>
      </c>
      <c r="F259" s="105" t="s">
        <v>112</v>
      </c>
      <c r="G259" s="102" t="s">
        <v>536</v>
      </c>
      <c r="H259" s="102">
        <v>466465</v>
      </c>
      <c r="I259" s="102">
        <v>0</v>
      </c>
      <c r="J259" s="103">
        <v>466465</v>
      </c>
      <c r="K259" s="104" t="s">
        <v>265</v>
      </c>
      <c r="L259" s="162" t="s">
        <v>566</v>
      </c>
    </row>
    <row r="260" spans="1:12" s="6" customFormat="1" ht="39.75" customHeight="1">
      <c r="A260" s="123">
        <v>6</v>
      </c>
      <c r="B260" s="129" t="s">
        <v>457</v>
      </c>
      <c r="C260" s="100">
        <v>43409</v>
      </c>
      <c r="D260" s="99">
        <v>57</v>
      </c>
      <c r="E260" s="100">
        <v>43780</v>
      </c>
      <c r="F260" s="105" t="s">
        <v>105</v>
      </c>
      <c r="G260" s="102" t="s">
        <v>537</v>
      </c>
      <c r="H260" s="102">
        <v>4800</v>
      </c>
      <c r="I260" s="102">
        <v>2400</v>
      </c>
      <c r="J260" s="103">
        <v>2400</v>
      </c>
      <c r="K260" s="104" t="s">
        <v>265</v>
      </c>
      <c r="L260" s="162" t="s">
        <v>538</v>
      </c>
    </row>
    <row r="261" spans="1:12" s="6" customFormat="1" ht="39.75" customHeight="1">
      <c r="A261" s="123">
        <v>7</v>
      </c>
      <c r="B261" s="129">
        <v>14</v>
      </c>
      <c r="C261" s="100">
        <v>43416</v>
      </c>
      <c r="D261" s="99">
        <v>166</v>
      </c>
      <c r="E261" s="100">
        <v>43703</v>
      </c>
      <c r="F261" s="105" t="s">
        <v>539</v>
      </c>
      <c r="G261" s="102" t="s">
        <v>540</v>
      </c>
      <c r="H261" s="102">
        <v>353698</v>
      </c>
      <c r="I261" s="102">
        <v>0</v>
      </c>
      <c r="J261" s="103">
        <v>353698</v>
      </c>
      <c r="K261" s="104" t="s">
        <v>265</v>
      </c>
      <c r="L261" s="162" t="s">
        <v>567</v>
      </c>
    </row>
    <row r="262" spans="1:12" s="6" customFormat="1" ht="46.5" customHeight="1">
      <c r="A262" s="123">
        <v>8</v>
      </c>
      <c r="B262" s="129" t="s">
        <v>455</v>
      </c>
      <c r="C262" s="100">
        <v>43706</v>
      </c>
      <c r="D262" s="99">
        <v>59</v>
      </c>
      <c r="E262" s="100">
        <v>43788</v>
      </c>
      <c r="F262" s="105" t="s">
        <v>278</v>
      </c>
      <c r="G262" s="102" t="s">
        <v>541</v>
      </c>
      <c r="H262" s="102">
        <v>331878</v>
      </c>
      <c r="I262" s="102">
        <v>0</v>
      </c>
      <c r="J262" s="103">
        <v>331878</v>
      </c>
      <c r="K262" s="104" t="s">
        <v>265</v>
      </c>
      <c r="L262" s="162" t="s">
        <v>542</v>
      </c>
    </row>
    <row r="263" spans="1:12" s="6" customFormat="1" ht="39.75" customHeight="1">
      <c r="A263" s="130">
        <v>9</v>
      </c>
      <c r="B263" s="137">
        <v>14</v>
      </c>
      <c r="C263" s="126">
        <v>43773</v>
      </c>
      <c r="D263" s="124">
        <v>67</v>
      </c>
      <c r="E263" s="126">
        <v>43803</v>
      </c>
      <c r="F263" s="105" t="s">
        <v>105</v>
      </c>
      <c r="G263" s="105" t="s">
        <v>543</v>
      </c>
      <c r="H263" s="105">
        <v>535069</v>
      </c>
      <c r="I263" s="105">
        <v>86900</v>
      </c>
      <c r="J263" s="133">
        <v>448169</v>
      </c>
      <c r="K263" s="128" t="s">
        <v>265</v>
      </c>
      <c r="L263" s="164" t="s">
        <v>544</v>
      </c>
    </row>
    <row r="264" spans="1:12" s="6" customFormat="1" ht="39.75" customHeight="1">
      <c r="A264" s="123">
        <v>10</v>
      </c>
      <c r="B264" s="129" t="s">
        <v>455</v>
      </c>
      <c r="C264" s="100">
        <v>43410</v>
      </c>
      <c r="D264" s="99" t="s">
        <v>483</v>
      </c>
      <c r="E264" s="100">
        <v>43745</v>
      </c>
      <c r="F264" s="105" t="s">
        <v>112</v>
      </c>
      <c r="G264" s="102" t="s">
        <v>545</v>
      </c>
      <c r="H264" s="102">
        <v>547826</v>
      </c>
      <c r="I264" s="102">
        <v>0</v>
      </c>
      <c r="J264" s="103">
        <v>547826</v>
      </c>
      <c r="K264" s="104" t="s">
        <v>265</v>
      </c>
      <c r="L264" s="162" t="s">
        <v>544</v>
      </c>
    </row>
    <row r="265" spans="1:12" s="6" customFormat="1" ht="39.75" customHeight="1">
      <c r="A265" s="123">
        <v>11</v>
      </c>
      <c r="B265" s="129" t="s">
        <v>475</v>
      </c>
      <c r="C265" s="100">
        <v>43647</v>
      </c>
      <c r="D265" s="99" t="s">
        <v>468</v>
      </c>
      <c r="E265" s="100">
        <v>43745</v>
      </c>
      <c r="F265" s="105" t="s">
        <v>112</v>
      </c>
      <c r="G265" s="102" t="s">
        <v>546</v>
      </c>
      <c r="H265" s="102">
        <v>2857412</v>
      </c>
      <c r="I265" s="102">
        <v>1571487</v>
      </c>
      <c r="J265" s="103">
        <v>1285925</v>
      </c>
      <c r="K265" s="104" t="s">
        <v>265</v>
      </c>
      <c r="L265" s="162" t="s">
        <v>568</v>
      </c>
    </row>
    <row r="266" spans="1:12" s="6" customFormat="1" ht="39.75" customHeight="1">
      <c r="A266" s="123">
        <v>12</v>
      </c>
      <c r="B266" s="129" t="s">
        <v>465</v>
      </c>
      <c r="C266" s="100">
        <v>43654</v>
      </c>
      <c r="D266" s="99">
        <v>22</v>
      </c>
      <c r="E266" s="100">
        <v>43761</v>
      </c>
      <c r="F266" s="105" t="s">
        <v>112</v>
      </c>
      <c r="G266" s="102" t="s">
        <v>547</v>
      </c>
      <c r="H266" s="102">
        <v>1604054</v>
      </c>
      <c r="I266" s="102">
        <v>0</v>
      </c>
      <c r="J266" s="103">
        <v>1604054</v>
      </c>
      <c r="K266" s="104" t="s">
        <v>265</v>
      </c>
      <c r="L266" s="162" t="s">
        <v>569</v>
      </c>
    </row>
    <row r="267" spans="1:12" s="6" customFormat="1" ht="46.5" customHeight="1">
      <c r="A267" s="123">
        <v>13</v>
      </c>
      <c r="B267" s="129" t="s">
        <v>465</v>
      </c>
      <c r="C267" s="100">
        <v>43614</v>
      </c>
      <c r="D267" s="99">
        <v>21</v>
      </c>
      <c r="E267" s="100">
        <v>43755</v>
      </c>
      <c r="F267" s="105" t="s">
        <v>278</v>
      </c>
      <c r="G267" s="102" t="s">
        <v>548</v>
      </c>
      <c r="H267" s="102">
        <v>75763</v>
      </c>
      <c r="I267" s="102">
        <v>0</v>
      </c>
      <c r="J267" s="103">
        <v>75763</v>
      </c>
      <c r="K267" s="104" t="s">
        <v>265</v>
      </c>
      <c r="L267" s="162" t="s">
        <v>544</v>
      </c>
    </row>
    <row r="268" spans="1:12" s="6" customFormat="1" ht="47.25" customHeight="1">
      <c r="A268" s="123">
        <v>14</v>
      </c>
      <c r="B268" s="129" t="s">
        <v>475</v>
      </c>
      <c r="C268" s="100">
        <v>43616</v>
      </c>
      <c r="D268" s="99">
        <v>31</v>
      </c>
      <c r="E268" s="100">
        <v>43773</v>
      </c>
      <c r="F268" s="105" t="s">
        <v>278</v>
      </c>
      <c r="G268" s="102" t="s">
        <v>549</v>
      </c>
      <c r="H268" s="102">
        <v>62197</v>
      </c>
      <c r="I268" s="102">
        <v>0</v>
      </c>
      <c r="J268" s="103">
        <v>62197</v>
      </c>
      <c r="K268" s="104" t="s">
        <v>265</v>
      </c>
      <c r="L268" s="162" t="s">
        <v>542</v>
      </c>
    </row>
    <row r="269" spans="1:12" s="6" customFormat="1" ht="49.5" customHeight="1">
      <c r="A269" s="123">
        <v>15</v>
      </c>
      <c r="B269" s="129" t="s">
        <v>475</v>
      </c>
      <c r="C269" s="100">
        <v>43767</v>
      </c>
      <c r="D269" s="99">
        <v>104</v>
      </c>
      <c r="E269" s="100">
        <v>43845</v>
      </c>
      <c r="F269" s="105" t="s">
        <v>278</v>
      </c>
      <c r="G269" s="102" t="s">
        <v>550</v>
      </c>
      <c r="H269" s="102">
        <v>185566</v>
      </c>
      <c r="I269" s="102">
        <v>0</v>
      </c>
      <c r="J269" s="103">
        <v>185566</v>
      </c>
      <c r="K269" s="104" t="s">
        <v>265</v>
      </c>
      <c r="L269" s="162" t="s">
        <v>551</v>
      </c>
    </row>
    <row r="270" spans="1:12" s="6" customFormat="1" ht="39.75" customHeight="1">
      <c r="A270" s="123">
        <v>16</v>
      </c>
      <c r="B270" s="129" t="s">
        <v>468</v>
      </c>
      <c r="C270" s="100">
        <v>43749</v>
      </c>
      <c r="D270" s="99">
        <v>140</v>
      </c>
      <c r="E270" s="100" t="s">
        <v>552</v>
      </c>
      <c r="F270" s="105" t="s">
        <v>112</v>
      </c>
      <c r="G270" s="102" t="s">
        <v>553</v>
      </c>
      <c r="H270" s="102">
        <v>549435</v>
      </c>
      <c r="I270" s="102">
        <v>0</v>
      </c>
      <c r="J270" s="103">
        <v>549435</v>
      </c>
      <c r="K270" s="104" t="s">
        <v>265</v>
      </c>
      <c r="L270" s="162" t="s">
        <v>542</v>
      </c>
    </row>
    <row r="271" spans="1:12" s="6" customFormat="1" ht="39.75" customHeight="1">
      <c r="A271" s="123">
        <v>17</v>
      </c>
      <c r="B271" s="129" t="s">
        <v>465</v>
      </c>
      <c r="C271" s="100">
        <v>43546</v>
      </c>
      <c r="D271" s="99">
        <v>147</v>
      </c>
      <c r="E271" s="100">
        <v>43917</v>
      </c>
      <c r="F271" s="105" t="s">
        <v>89</v>
      </c>
      <c r="G271" s="102" t="s">
        <v>554</v>
      </c>
      <c r="H271" s="102">
        <v>632075</v>
      </c>
      <c r="I271" s="102">
        <v>0</v>
      </c>
      <c r="J271" s="103">
        <v>632075</v>
      </c>
      <c r="K271" s="104" t="s">
        <v>555</v>
      </c>
      <c r="L271" s="162" t="s">
        <v>570</v>
      </c>
    </row>
    <row r="272" spans="1:12" s="6" customFormat="1" ht="39.75" customHeight="1">
      <c r="A272" s="123">
        <v>18</v>
      </c>
      <c r="B272" s="129">
        <v>11</v>
      </c>
      <c r="C272" s="100">
        <v>43672</v>
      </c>
      <c r="D272" s="99">
        <v>148</v>
      </c>
      <c r="E272" s="100">
        <v>43917</v>
      </c>
      <c r="F272" s="105" t="s">
        <v>89</v>
      </c>
      <c r="G272" s="102" t="s">
        <v>556</v>
      </c>
      <c r="H272" s="102">
        <v>18000</v>
      </c>
      <c r="I272" s="102">
        <v>0</v>
      </c>
      <c r="J272" s="133">
        <v>18000</v>
      </c>
      <c r="K272" s="104" t="s">
        <v>555</v>
      </c>
      <c r="L272" s="162" t="s">
        <v>570</v>
      </c>
    </row>
    <row r="273" spans="1:12" s="6" customFormat="1" ht="48" customHeight="1">
      <c r="A273" s="123">
        <v>19</v>
      </c>
      <c r="B273" s="129" t="s">
        <v>457</v>
      </c>
      <c r="C273" s="100">
        <v>43717</v>
      </c>
      <c r="D273" s="99">
        <v>137</v>
      </c>
      <c r="E273" s="100">
        <v>43892</v>
      </c>
      <c r="F273" s="105" t="s">
        <v>278</v>
      </c>
      <c r="G273" s="102" t="s">
        <v>557</v>
      </c>
      <c r="H273" s="102">
        <v>192962</v>
      </c>
      <c r="I273" s="102">
        <v>0</v>
      </c>
      <c r="J273" s="133">
        <v>192962</v>
      </c>
      <c r="K273" s="104" t="s">
        <v>265</v>
      </c>
      <c r="L273" s="162" t="s">
        <v>542</v>
      </c>
    </row>
    <row r="274" spans="1:12" s="6" customFormat="1" ht="39.75" customHeight="1">
      <c r="A274" s="123">
        <v>20</v>
      </c>
      <c r="B274" s="129" t="s">
        <v>558</v>
      </c>
      <c r="C274" s="100">
        <v>43738</v>
      </c>
      <c r="D274" s="99">
        <v>141</v>
      </c>
      <c r="E274" s="100">
        <v>43913</v>
      </c>
      <c r="F274" s="105" t="s">
        <v>112</v>
      </c>
      <c r="G274" s="102" t="s">
        <v>559</v>
      </c>
      <c r="H274" s="102">
        <v>224355</v>
      </c>
      <c r="I274" s="102">
        <v>0</v>
      </c>
      <c r="J274" s="103">
        <v>224355</v>
      </c>
      <c r="K274" s="104" t="s">
        <v>555</v>
      </c>
      <c r="L274" s="162" t="s">
        <v>542</v>
      </c>
    </row>
    <row r="275" spans="1:12" s="6" customFormat="1" ht="39.75" customHeight="1">
      <c r="A275" s="123">
        <v>21</v>
      </c>
      <c r="B275" s="129" t="s">
        <v>483</v>
      </c>
      <c r="C275" s="100">
        <v>43749</v>
      </c>
      <c r="D275" s="99">
        <v>142</v>
      </c>
      <c r="E275" s="100">
        <v>43913</v>
      </c>
      <c r="F275" s="105" t="s">
        <v>112</v>
      </c>
      <c r="G275" s="102" t="s">
        <v>560</v>
      </c>
      <c r="H275" s="102">
        <v>437572</v>
      </c>
      <c r="I275" s="102">
        <v>0</v>
      </c>
      <c r="J275" s="103">
        <v>437572</v>
      </c>
      <c r="K275" s="104" t="s">
        <v>555</v>
      </c>
      <c r="L275" s="162" t="s">
        <v>542</v>
      </c>
    </row>
    <row r="276" spans="1:12" s="6" customFormat="1" ht="48" customHeight="1">
      <c r="A276" s="123">
        <v>22</v>
      </c>
      <c r="B276" s="129" t="s">
        <v>457</v>
      </c>
      <c r="C276" s="100">
        <v>43798</v>
      </c>
      <c r="D276" s="99">
        <v>143</v>
      </c>
      <c r="E276" s="100">
        <v>43913</v>
      </c>
      <c r="F276" s="105" t="s">
        <v>112</v>
      </c>
      <c r="G276" s="102" t="s">
        <v>561</v>
      </c>
      <c r="H276" s="102">
        <v>614528</v>
      </c>
      <c r="I276" s="102">
        <v>0</v>
      </c>
      <c r="J276" s="103">
        <v>614528</v>
      </c>
      <c r="K276" s="104" t="s">
        <v>555</v>
      </c>
      <c r="L276" s="162" t="s">
        <v>542</v>
      </c>
    </row>
    <row r="277" spans="1:12" s="6" customFormat="1" ht="39.75" customHeight="1">
      <c r="A277" s="123">
        <v>23</v>
      </c>
      <c r="B277" s="129">
        <v>13</v>
      </c>
      <c r="C277" s="100">
        <v>43784</v>
      </c>
      <c r="D277" s="99">
        <v>144</v>
      </c>
      <c r="E277" s="100">
        <v>43915</v>
      </c>
      <c r="F277" s="105" t="s">
        <v>114</v>
      </c>
      <c r="G277" s="102" t="s">
        <v>560</v>
      </c>
      <c r="H277" s="102">
        <v>383380</v>
      </c>
      <c r="I277" s="102">
        <v>0</v>
      </c>
      <c r="J277" s="103">
        <v>383380</v>
      </c>
      <c r="K277" s="104" t="s">
        <v>555</v>
      </c>
      <c r="L277" s="162" t="s">
        <v>542</v>
      </c>
    </row>
    <row r="278" spans="1:12" s="6" customFormat="1" ht="39.75" customHeight="1">
      <c r="A278" s="123">
        <v>24</v>
      </c>
      <c r="B278" s="129" t="s">
        <v>455</v>
      </c>
      <c r="C278" s="100">
        <v>43777</v>
      </c>
      <c r="D278" s="99">
        <v>149</v>
      </c>
      <c r="E278" s="100">
        <v>43917</v>
      </c>
      <c r="F278" s="105" t="s">
        <v>89</v>
      </c>
      <c r="G278" s="102" t="s">
        <v>562</v>
      </c>
      <c r="H278" s="102">
        <v>171172</v>
      </c>
      <c r="I278" s="102">
        <v>0</v>
      </c>
      <c r="J278" s="133">
        <v>171172</v>
      </c>
      <c r="K278" s="104" t="s">
        <v>555</v>
      </c>
      <c r="L278" s="162" t="s">
        <v>542</v>
      </c>
    </row>
    <row r="279" spans="1:12" s="6" customFormat="1" ht="39.75" customHeight="1">
      <c r="A279" s="123">
        <v>25</v>
      </c>
      <c r="B279" s="129" t="s">
        <v>563</v>
      </c>
      <c r="C279" s="100">
        <v>43630</v>
      </c>
      <c r="D279" s="99">
        <v>150</v>
      </c>
      <c r="E279" s="100">
        <v>43917</v>
      </c>
      <c r="F279" s="105" t="s">
        <v>89</v>
      </c>
      <c r="G279" s="102" t="s">
        <v>564</v>
      </c>
      <c r="H279" s="102">
        <v>20000</v>
      </c>
      <c r="I279" s="102">
        <v>0</v>
      </c>
      <c r="J279" s="103">
        <v>20000</v>
      </c>
      <c r="K279" s="104" t="s">
        <v>555</v>
      </c>
      <c r="L279" s="162" t="s">
        <v>571</v>
      </c>
    </row>
    <row r="280" spans="1:12" s="80" customFormat="1" ht="31.5" customHeight="1">
      <c r="A280" s="117" t="s">
        <v>392</v>
      </c>
      <c r="B280" s="149" t="s">
        <v>401</v>
      </c>
      <c r="C280" s="150"/>
      <c r="D280" s="150"/>
      <c r="E280" s="150"/>
      <c r="F280" s="151"/>
      <c r="G280" s="152"/>
      <c r="H280" s="146">
        <f>SUBTOTAL(9,H281:H281)</f>
        <v>0</v>
      </c>
      <c r="I280" s="146">
        <f>SUBTOTAL(9,I281:I281)</f>
        <v>0</v>
      </c>
      <c r="J280" s="146">
        <f>SUBTOTAL(9,J281:J281)</f>
        <v>0</v>
      </c>
      <c r="K280" s="145"/>
      <c r="L280" s="163"/>
    </row>
    <row r="281" spans="1:12" s="6" customFormat="1" ht="24.75" customHeight="1">
      <c r="A281" s="123">
        <v>1</v>
      </c>
      <c r="B281" s="153" t="s">
        <v>408</v>
      </c>
      <c r="C281" s="154"/>
      <c r="D281" s="99"/>
      <c r="E281" s="154"/>
      <c r="F281" s="105"/>
      <c r="G281" s="102"/>
      <c r="H281" s="102"/>
      <c r="I281" s="102"/>
      <c r="J281" s="103">
        <f>H281-I281</f>
        <v>0</v>
      </c>
      <c r="K281" s="104"/>
      <c r="L281" s="162"/>
    </row>
    <row r="282" spans="1:12" s="80" customFormat="1" ht="33" customHeight="1">
      <c r="A282" s="117" t="s">
        <v>393</v>
      </c>
      <c r="B282" s="149" t="s">
        <v>403</v>
      </c>
      <c r="C282" s="150"/>
      <c r="D282" s="150"/>
      <c r="E282" s="150"/>
      <c r="F282" s="151"/>
      <c r="G282" s="152"/>
      <c r="H282" s="146">
        <f>SUBTOTAL(9,H283:H286)</f>
        <v>4907849</v>
      </c>
      <c r="I282" s="146">
        <f>SUBTOTAL(9,I283:I286)</f>
        <v>0</v>
      </c>
      <c r="J282" s="146">
        <f>SUBTOTAL(9,J283:J286)</f>
        <v>4907849</v>
      </c>
      <c r="K282" s="145"/>
      <c r="L282" s="163"/>
    </row>
    <row r="283" spans="1:12" s="80" customFormat="1" ht="38.25" customHeight="1">
      <c r="A283" s="130">
        <v>1</v>
      </c>
      <c r="B283" s="131" t="s">
        <v>463</v>
      </c>
      <c r="C283" s="126">
        <v>42751</v>
      </c>
      <c r="D283" s="131" t="s">
        <v>457</v>
      </c>
      <c r="E283" s="126">
        <v>43024</v>
      </c>
      <c r="F283" s="105" t="s">
        <v>97</v>
      </c>
      <c r="G283" s="105" t="s">
        <v>472</v>
      </c>
      <c r="H283" s="127">
        <v>452707</v>
      </c>
      <c r="I283" s="127">
        <v>0</v>
      </c>
      <c r="J283" s="127">
        <f>H283-I283</f>
        <v>452707</v>
      </c>
      <c r="K283" s="128" t="s">
        <v>385</v>
      </c>
      <c r="L283" s="164"/>
    </row>
    <row r="284" spans="1:12" s="80" customFormat="1" ht="38.25" customHeight="1">
      <c r="A284" s="130">
        <v>2</v>
      </c>
      <c r="B284" s="131" t="s">
        <v>465</v>
      </c>
      <c r="C284" s="126">
        <v>43013</v>
      </c>
      <c r="D284" s="105" t="s">
        <v>473</v>
      </c>
      <c r="E284" s="126">
        <v>43060</v>
      </c>
      <c r="F284" s="105" t="s">
        <v>125</v>
      </c>
      <c r="G284" s="105" t="s">
        <v>474</v>
      </c>
      <c r="H284" s="127">
        <v>30660</v>
      </c>
      <c r="I284" s="127">
        <v>0</v>
      </c>
      <c r="J284" s="127">
        <f>H284-I284</f>
        <v>30660</v>
      </c>
      <c r="K284" s="128" t="s">
        <v>385</v>
      </c>
      <c r="L284" s="164"/>
    </row>
    <row r="285" spans="1:12" s="80" customFormat="1" ht="38.25" customHeight="1">
      <c r="A285" s="130">
        <v>3</v>
      </c>
      <c r="B285" s="131" t="s">
        <v>465</v>
      </c>
      <c r="C285" s="126">
        <v>43700</v>
      </c>
      <c r="D285" s="105" t="s">
        <v>475</v>
      </c>
      <c r="E285" s="105" t="s">
        <v>476</v>
      </c>
      <c r="F285" s="105" t="s">
        <v>112</v>
      </c>
      <c r="G285" s="105" t="s">
        <v>477</v>
      </c>
      <c r="H285" s="127">
        <v>2148592</v>
      </c>
      <c r="I285" s="127">
        <v>0</v>
      </c>
      <c r="J285" s="127">
        <f>H285-I285</f>
        <v>2148592</v>
      </c>
      <c r="K285" s="128" t="s">
        <v>265</v>
      </c>
      <c r="L285" s="164"/>
    </row>
    <row r="286" spans="1:12" s="6" customFormat="1" ht="38.25" customHeight="1">
      <c r="A286" s="130">
        <v>4</v>
      </c>
      <c r="B286" s="132" t="s">
        <v>475</v>
      </c>
      <c r="C286" s="100" t="s">
        <v>478</v>
      </c>
      <c r="D286" s="102" t="s">
        <v>479</v>
      </c>
      <c r="E286" s="102" t="s">
        <v>480</v>
      </c>
      <c r="F286" s="105" t="s">
        <v>112</v>
      </c>
      <c r="G286" s="102" t="s">
        <v>481</v>
      </c>
      <c r="H286" s="125">
        <v>2275890</v>
      </c>
      <c r="I286" s="125">
        <v>0</v>
      </c>
      <c r="J286" s="127">
        <f>H286-I286</f>
        <v>2275890</v>
      </c>
      <c r="K286" s="104" t="s">
        <v>265</v>
      </c>
      <c r="L286" s="162"/>
    </row>
    <row r="287" spans="1:12" s="80" customFormat="1" ht="42.75" customHeight="1">
      <c r="A287" s="117" t="s">
        <v>394</v>
      </c>
      <c r="B287" s="149" t="s">
        <v>402</v>
      </c>
      <c r="C287" s="150"/>
      <c r="D287" s="150"/>
      <c r="E287" s="150"/>
      <c r="F287" s="151"/>
      <c r="G287" s="152"/>
      <c r="H287" s="146">
        <f>SUBTOTAL(9,H288:H289)</f>
        <v>69210.226</v>
      </c>
      <c r="I287" s="146">
        <f>SUBTOTAL(9,I288:I289)</f>
        <v>25750.226</v>
      </c>
      <c r="J287" s="146">
        <f>SUBTOTAL(9,J288:J289)</f>
        <v>43460</v>
      </c>
      <c r="K287" s="145"/>
      <c r="L287" s="163"/>
    </row>
    <row r="288" spans="1:12" s="80" customFormat="1" ht="38.25" customHeight="1">
      <c r="A288" s="130">
        <v>1</v>
      </c>
      <c r="B288" s="131" t="s">
        <v>465</v>
      </c>
      <c r="C288" s="126">
        <v>43600</v>
      </c>
      <c r="D288" s="105" t="s">
        <v>468</v>
      </c>
      <c r="E288" s="105" t="s">
        <v>469</v>
      </c>
      <c r="F288" s="136" t="s">
        <v>89</v>
      </c>
      <c r="G288" s="105" t="s">
        <v>470</v>
      </c>
      <c r="H288" s="127">
        <v>25750.226</v>
      </c>
      <c r="I288" s="127">
        <v>25750.226</v>
      </c>
      <c r="J288" s="127">
        <f>H288-I288</f>
        <v>0</v>
      </c>
      <c r="K288" s="128" t="s">
        <v>272</v>
      </c>
      <c r="L288" s="164"/>
    </row>
    <row r="289" spans="1:12" s="6" customFormat="1" ht="38.25" customHeight="1">
      <c r="A289" s="123">
        <v>2</v>
      </c>
      <c r="B289" s="124">
        <v>16</v>
      </c>
      <c r="C289" s="100">
        <v>43472</v>
      </c>
      <c r="D289" s="102" t="s">
        <v>22</v>
      </c>
      <c r="E289" s="100">
        <v>44013</v>
      </c>
      <c r="F289" s="105" t="s">
        <v>125</v>
      </c>
      <c r="G289" s="102" t="s">
        <v>471</v>
      </c>
      <c r="H289" s="103">
        <v>43460</v>
      </c>
      <c r="I289" s="103"/>
      <c r="J289" s="127">
        <f>H289-I289</f>
        <v>43460</v>
      </c>
      <c r="K289" s="99" t="s">
        <v>265</v>
      </c>
      <c r="L289" s="166"/>
    </row>
    <row r="290" spans="1:12" s="65" customFormat="1" ht="34.5" customHeight="1">
      <c r="A290" s="117" t="s">
        <v>395</v>
      </c>
      <c r="B290" s="149" t="s">
        <v>404</v>
      </c>
      <c r="C290" s="150"/>
      <c r="D290" s="150"/>
      <c r="E290" s="150"/>
      <c r="F290" s="151"/>
      <c r="G290" s="152"/>
      <c r="H290" s="146">
        <f>SUBTOTAL(9,H291)</f>
        <v>0</v>
      </c>
      <c r="I290" s="146">
        <f>SUBTOTAL(9,I291)</f>
        <v>0</v>
      </c>
      <c r="J290" s="146">
        <f>SUBTOTAL(9,J291)</f>
        <v>0</v>
      </c>
      <c r="K290" s="145"/>
      <c r="L290" s="163"/>
    </row>
    <row r="291" spans="1:12" s="6" customFormat="1" ht="25.5" customHeight="1">
      <c r="A291" s="123">
        <v>1</v>
      </c>
      <c r="B291" s="155" t="s">
        <v>408</v>
      </c>
      <c r="C291" s="156"/>
      <c r="D291" s="102"/>
      <c r="E291" s="102"/>
      <c r="F291" s="136"/>
      <c r="G291" s="102"/>
      <c r="H291" s="125"/>
      <c r="I291" s="125"/>
      <c r="J291" s="103"/>
      <c r="K291" s="157"/>
      <c r="L291" s="162"/>
    </row>
    <row r="292" spans="1:12" s="6" customFormat="1" ht="15" customHeight="1">
      <c r="A292" s="3"/>
      <c r="B292" s="82"/>
      <c r="C292" s="90"/>
      <c r="D292" s="82"/>
      <c r="E292" s="3"/>
      <c r="F292" s="63"/>
      <c r="G292" s="3"/>
      <c r="H292" s="3"/>
      <c r="I292" s="176" t="s">
        <v>879</v>
      </c>
      <c r="J292" s="176"/>
      <c r="K292" s="176"/>
      <c r="L292" s="176"/>
    </row>
    <row r="293" spans="1:12" s="6" customFormat="1" ht="15" customHeight="1">
      <c r="A293" s="3"/>
      <c r="B293" s="203" t="s">
        <v>9</v>
      </c>
      <c r="C293" s="203"/>
      <c r="D293" s="82"/>
      <c r="E293" s="3"/>
      <c r="F293" s="63"/>
      <c r="G293" s="3"/>
      <c r="H293" s="3"/>
      <c r="I293" s="177" t="s">
        <v>405</v>
      </c>
      <c r="J293" s="177"/>
      <c r="K293" s="177"/>
      <c r="L293" s="177"/>
    </row>
    <row r="294" spans="1:12" s="6" customFormat="1" ht="15" customHeight="1">
      <c r="A294" s="3"/>
      <c r="B294" s="83"/>
      <c r="C294" s="90"/>
      <c r="D294" s="82"/>
      <c r="E294" s="3"/>
      <c r="F294" s="63"/>
      <c r="G294" s="3"/>
      <c r="H294" s="3"/>
      <c r="I294" s="178"/>
      <c r="J294" s="178"/>
      <c r="K294" s="178"/>
      <c r="L294" s="178"/>
    </row>
    <row r="295" spans="1:12" s="6" customFormat="1" ht="15" customHeight="1">
      <c r="A295" s="3"/>
      <c r="B295" s="83"/>
      <c r="C295" s="90"/>
      <c r="D295" s="82"/>
      <c r="E295" s="3"/>
      <c r="F295" s="63"/>
      <c r="G295" s="3"/>
      <c r="H295" s="3"/>
      <c r="I295" s="92"/>
      <c r="J295" s="92"/>
      <c r="K295" s="92"/>
      <c r="L295" s="167"/>
    </row>
    <row r="296" spans="1:12" s="6" customFormat="1" ht="15" customHeight="1">
      <c r="A296" s="3"/>
      <c r="B296" s="83"/>
      <c r="C296" s="90"/>
      <c r="D296" s="82"/>
      <c r="E296" s="3"/>
      <c r="F296" s="63"/>
      <c r="G296" s="3"/>
      <c r="H296" s="3"/>
      <c r="I296" s="92"/>
      <c r="J296" s="92"/>
      <c r="K296" s="92"/>
      <c r="L296" s="167"/>
    </row>
    <row r="297" spans="1:12" s="6" customFormat="1" ht="15" customHeight="1">
      <c r="A297" s="170"/>
      <c r="B297" s="170"/>
      <c r="C297" s="170"/>
      <c r="D297" s="82"/>
      <c r="E297" s="3"/>
      <c r="F297" s="63"/>
      <c r="G297" s="3"/>
      <c r="H297" s="3"/>
      <c r="I297" s="171"/>
      <c r="J297" s="171"/>
      <c r="K297" s="171"/>
      <c r="L297" s="168"/>
    </row>
    <row r="298" spans="1:12" s="6" customFormat="1" ht="15" customHeight="1">
      <c r="A298" s="67"/>
      <c r="B298" s="84"/>
      <c r="C298" s="91"/>
      <c r="D298" s="82"/>
      <c r="E298" s="3"/>
      <c r="F298" s="63"/>
      <c r="G298" s="3"/>
      <c r="H298" s="3"/>
      <c r="I298" s="68"/>
      <c r="J298" s="68"/>
      <c r="K298" s="68"/>
      <c r="L298" s="168"/>
    </row>
    <row r="299" spans="1:12" s="6" customFormat="1" ht="15" customHeight="1">
      <c r="A299" s="3"/>
      <c r="B299" s="204" t="s">
        <v>406</v>
      </c>
      <c r="C299" s="204"/>
      <c r="D299" s="82"/>
      <c r="E299" s="3"/>
      <c r="F299" s="63"/>
      <c r="G299" s="3"/>
      <c r="H299" s="3"/>
      <c r="I299" s="169" t="s">
        <v>407</v>
      </c>
      <c r="J299" s="169"/>
      <c r="K299" s="169"/>
      <c r="L299" s="169"/>
    </row>
    <row r="300" spans="1:12" s="6" customFormat="1" ht="15" customHeight="1">
      <c r="A300" s="3"/>
      <c r="B300" s="82"/>
      <c r="C300" s="90"/>
      <c r="D300" s="82"/>
      <c r="E300" s="3"/>
      <c r="F300" s="63"/>
      <c r="G300" s="3"/>
      <c r="H300" s="3"/>
      <c r="I300" s="3"/>
      <c r="J300" s="3"/>
      <c r="K300" s="3"/>
      <c r="L300" s="168"/>
    </row>
    <row r="301" spans="1:12" s="6" customFormat="1" ht="15" customHeight="1">
      <c r="A301" s="3"/>
      <c r="B301" s="82"/>
      <c r="C301" s="90"/>
      <c r="D301" s="82"/>
      <c r="E301" s="3"/>
      <c r="F301" s="63"/>
      <c r="G301" s="3"/>
      <c r="H301" s="3"/>
      <c r="I301" s="3"/>
      <c r="J301" s="3"/>
      <c r="K301" s="3"/>
      <c r="L301" s="168"/>
    </row>
    <row r="302" spans="1:12" s="6" customFormat="1" ht="15" customHeight="1">
      <c r="A302" s="3"/>
      <c r="B302" s="82"/>
      <c r="C302" s="90"/>
      <c r="D302" s="82"/>
      <c r="E302" s="3"/>
      <c r="F302" s="63"/>
      <c r="G302" s="3"/>
      <c r="H302" s="3"/>
      <c r="I302" s="3"/>
      <c r="J302" s="3"/>
      <c r="K302" s="3"/>
      <c r="L302" s="168"/>
    </row>
    <row r="303" spans="1:12" s="6" customFormat="1" ht="15" customHeight="1">
      <c r="A303" s="3"/>
      <c r="B303" s="82"/>
      <c r="C303" s="90"/>
      <c r="D303" s="82"/>
      <c r="E303" s="3"/>
      <c r="F303" s="63"/>
      <c r="G303" s="3"/>
      <c r="H303" s="3"/>
      <c r="I303" s="3"/>
      <c r="J303" s="3"/>
      <c r="K303" s="3"/>
      <c r="L303" s="168"/>
    </row>
    <row r="304" spans="1:12" s="6" customFormat="1" ht="29.25" customHeight="1">
      <c r="A304" s="3"/>
      <c r="B304" s="82"/>
      <c r="C304" s="90"/>
      <c r="D304" s="82"/>
      <c r="E304" s="3"/>
      <c r="F304" s="63"/>
      <c r="G304" s="3"/>
      <c r="H304" s="3"/>
      <c r="I304" s="3"/>
      <c r="J304" s="3"/>
      <c r="K304" s="3"/>
      <c r="L304" s="168"/>
    </row>
    <row r="305" spans="1:12" s="6" customFormat="1" ht="15" customHeight="1">
      <c r="A305" s="3"/>
      <c r="B305" s="82"/>
      <c r="C305" s="90"/>
      <c r="D305" s="82"/>
      <c r="E305" s="3"/>
      <c r="F305" s="63"/>
      <c r="G305" s="3"/>
      <c r="H305" s="3"/>
      <c r="I305" s="3"/>
      <c r="J305" s="3"/>
      <c r="K305" s="3"/>
      <c r="L305" s="168"/>
    </row>
    <row r="306" spans="1:12" s="6" customFormat="1" ht="15" customHeight="1">
      <c r="A306" s="3"/>
      <c r="B306" s="82"/>
      <c r="C306" s="90"/>
      <c r="D306" s="82"/>
      <c r="E306" s="3"/>
      <c r="F306" s="63"/>
      <c r="G306" s="3"/>
      <c r="H306" s="3"/>
      <c r="I306" s="3"/>
      <c r="J306" s="3"/>
      <c r="K306" s="3"/>
      <c r="L306" s="168"/>
    </row>
    <row r="307" spans="1:12" s="80" customFormat="1" ht="15" customHeight="1">
      <c r="A307" s="3"/>
      <c r="B307" s="82"/>
      <c r="C307" s="90"/>
      <c r="D307" s="82"/>
      <c r="E307" s="3"/>
      <c r="F307" s="63"/>
      <c r="G307" s="3"/>
      <c r="H307" s="3"/>
      <c r="I307" s="3"/>
      <c r="J307" s="3"/>
      <c r="K307" s="3"/>
      <c r="L307" s="168"/>
    </row>
    <row r="308" ht="19.5" customHeight="1"/>
  </sheetData>
  <sheetProtection/>
  <mergeCells count="18">
    <mergeCell ref="B293:C293"/>
    <mergeCell ref="B299:C299"/>
    <mergeCell ref="A1:B1"/>
    <mergeCell ref="K1:L1"/>
    <mergeCell ref="A7:A8"/>
    <mergeCell ref="D2:H4"/>
    <mergeCell ref="A2:B2"/>
    <mergeCell ref="A4:C4"/>
    <mergeCell ref="I299:L299"/>
    <mergeCell ref="A297:C297"/>
    <mergeCell ref="I297:K297"/>
    <mergeCell ref="I2:L5"/>
    <mergeCell ref="J6:L6"/>
    <mergeCell ref="A3:C3"/>
    <mergeCell ref="A5:C5"/>
    <mergeCell ref="I292:L292"/>
    <mergeCell ref="I293:L293"/>
    <mergeCell ref="I294:L294"/>
  </mergeCells>
  <conditionalFormatting sqref="E30 E203 E216 E246 E254 E280 E282:E291 E163">
    <cfRule type="cellIs" priority="25" dxfId="0" operator="lessThan" stopIfTrue="1">
      <formula>C30</formula>
    </cfRule>
  </conditionalFormatting>
  <dataValidations count="4">
    <dataValidation type="date" allowBlank="1" showInputMessage="1" showErrorMessage="1" errorTitle="Thông báo" error="Không được nhập quá ngày hiện tại" sqref="E163 C163 E282:E291 E203 C203 E216 C216 E246 C246 E254 C254 E280 C280 E30 C282:C290">
      <formula1>25569</formula1>
      <formula2>TODAY()</formula2>
    </dataValidation>
    <dataValidation allowBlank="1" showInputMessage="1" errorTitle="Thông báo" error="Lựa chọn theo danh sách có sẵn" sqref="K10:L10"/>
    <dataValidation type="list" allowBlank="1" showInputMessage="1" showErrorMessage="1" errorTitle="Thông báo" error="Lựa chọn theo danh sách (nếu chưa có tên tổ chức tín dụng đề nghị bổ sung thêm vào Sheet TCTD)" sqref="F11:F291">
      <formula1>INDIRECT("TCTD!$c$6:$c$100")</formula1>
    </dataValidation>
    <dataValidation type="list" allowBlank="1" showInputMessage="1" showErrorMessage="1" errorTitle="Thông báo" error="Lựa chọn theo danh sách có sẵn" sqref="K11:K291">
      <formula1>Nguyennhan</formula1>
    </dataValidation>
  </dataValidations>
  <printOptions/>
  <pageMargins left="0.41" right="0.25" top="0.24" bottom="0.34" header="0.26" footer="0.2"/>
  <pageSetup horizontalDpi="600" verticalDpi="600" orientation="landscape" paperSize="9" r:id="rId2"/>
  <headerFooter>
    <oddFooter>&amp;R&amp;P</oddFooter>
  </headerFooter>
  <ignoredErrors>
    <ignoredError sqref="C8:L8 B255:B279 D283:D286 D288:D289 D255:D256 D264:D265 D207:D214 B190:B198 B199:B202 D11:D29 B217:D245 B204:B215 B251 B252:B253 B283:B288 B28:B29 B20 B12 D166:D178 B179:B182 B176 B177:B178 B183:B187 B164:B173 B31:D124 B174:C175 C164:D165 C183:D187 C179:D182 C177:C178 C176 C166:C173 B125:D163" numberStoredAsText="1"/>
    <ignoredError sqref="H10:J1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B12"/>
  <sheetViews>
    <sheetView view="pageBreakPreview" zoomScaleSheetLayoutView="100" zoomScalePageLayoutView="0" workbookViewId="0" topLeftCell="A1">
      <selection activeCell="B3" sqref="B3:B12"/>
    </sheetView>
  </sheetViews>
  <sheetFormatPr defaultColWidth="9.140625" defaultRowHeight="15"/>
  <cols>
    <col min="1" max="1" width="3.8515625" style="1" customWidth="1"/>
    <col min="2" max="2" width="87.7109375" style="0" customWidth="1"/>
    <col min="5" max="5" width="30.8515625" style="0" customWidth="1"/>
    <col min="6" max="6" width="30.7109375" style="0" customWidth="1"/>
  </cols>
  <sheetData>
    <row r="2" spans="1:2" ht="21" customHeight="1">
      <c r="A2" s="45" t="s">
        <v>28</v>
      </c>
      <c r="B2" s="45" t="s">
        <v>29</v>
      </c>
    </row>
    <row r="3" spans="1:2" ht="21" customHeight="1">
      <c r="A3" s="71">
        <v>1</v>
      </c>
      <c r="B3" s="69" t="s">
        <v>272</v>
      </c>
    </row>
    <row r="4" spans="1:2" ht="21" customHeight="1">
      <c r="A4" s="71">
        <v>2</v>
      </c>
      <c r="B4" s="69" t="s">
        <v>273</v>
      </c>
    </row>
    <row r="5" spans="1:2" ht="21" customHeight="1">
      <c r="A5" s="71">
        <v>3</v>
      </c>
      <c r="B5" s="69" t="s">
        <v>265</v>
      </c>
    </row>
    <row r="6" spans="1:2" ht="21" customHeight="1">
      <c r="A6" s="71">
        <v>4</v>
      </c>
      <c r="B6" s="69" t="s">
        <v>266</v>
      </c>
    </row>
    <row r="7" spans="1:2" ht="21" customHeight="1">
      <c r="A7" s="71">
        <v>5</v>
      </c>
      <c r="B7" s="69" t="s">
        <v>267</v>
      </c>
    </row>
    <row r="8" spans="1:2" ht="21" customHeight="1">
      <c r="A8" s="71">
        <v>6</v>
      </c>
      <c r="B8" s="69" t="s">
        <v>268</v>
      </c>
    </row>
    <row r="9" spans="1:2" ht="21" customHeight="1">
      <c r="A9" s="71">
        <v>7</v>
      </c>
      <c r="B9" s="69" t="s">
        <v>269</v>
      </c>
    </row>
    <row r="10" spans="1:2" ht="21" customHeight="1">
      <c r="A10" s="71">
        <v>8</v>
      </c>
      <c r="B10" s="69" t="s">
        <v>270</v>
      </c>
    </row>
    <row r="11" spans="1:2" ht="21" customHeight="1">
      <c r="A11" s="71">
        <v>9</v>
      </c>
      <c r="B11" s="69" t="s">
        <v>271</v>
      </c>
    </row>
    <row r="12" spans="1:2" ht="24" customHeight="1">
      <c r="A12" s="71">
        <v>10</v>
      </c>
      <c r="B12" s="70" t="s">
        <v>385</v>
      </c>
    </row>
  </sheetData>
  <sheetProtection password="C763" sheet="1"/>
  <printOptions/>
  <pageMargins left="0.63" right="0.3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R200"/>
  <sheetViews>
    <sheetView view="pageBreakPreview" zoomScaleSheetLayoutView="100" zoomScalePageLayoutView="0" workbookViewId="0" topLeftCell="A1">
      <pane ySplit="5" topLeftCell="A18" activePane="bottomLeft" state="frozen"/>
      <selection pane="topLeft" activeCell="A1" sqref="A1"/>
      <selection pane="bottomLeft" activeCell="C81" sqref="C81:C91"/>
    </sheetView>
  </sheetViews>
  <sheetFormatPr defaultColWidth="9.140625" defaultRowHeight="15"/>
  <cols>
    <col min="1" max="1" width="1.1484375" style="7" customWidth="1"/>
    <col min="2" max="2" width="5.00390625" style="10" customWidth="1"/>
    <col min="3" max="3" width="84.8515625" style="7" customWidth="1"/>
    <col min="4" max="4" width="4.28125" style="7" customWidth="1"/>
    <col min="5" max="5" width="5.00390625" style="10" hidden="1" customWidth="1"/>
    <col min="6" max="6" width="40.00390625" style="7" hidden="1" customWidth="1"/>
    <col min="7" max="7" width="4.28125" style="7" hidden="1" customWidth="1"/>
    <col min="8" max="8" width="5.00390625" style="10" hidden="1" customWidth="1"/>
    <col min="9" max="9" width="40.00390625" style="7" hidden="1" customWidth="1"/>
    <col min="10" max="10" width="4.28125" style="7" hidden="1" customWidth="1"/>
    <col min="11" max="11" width="5.00390625" style="10" hidden="1" customWidth="1"/>
    <col min="12" max="12" width="40.00390625" style="7" hidden="1" customWidth="1"/>
    <col min="13" max="13" width="4.28125" style="7" hidden="1" customWidth="1"/>
    <col min="14" max="14" width="5.00390625" style="10" hidden="1" customWidth="1"/>
    <col min="15" max="15" width="40.00390625" style="7" hidden="1" customWidth="1"/>
    <col min="16" max="16" width="4.28125" style="7" hidden="1" customWidth="1"/>
    <col min="17" max="17" width="5.00390625" style="7" hidden="1" customWidth="1"/>
    <col min="18" max="18" width="40.00390625" style="7" hidden="1" customWidth="1"/>
    <col min="19" max="16384" width="9.140625" style="7" customWidth="1"/>
  </cols>
  <sheetData>
    <row r="1" ht="5.25" customHeight="1"/>
    <row r="2" spans="2:15" ht="23.25" customHeight="1">
      <c r="B2" s="189" t="s">
        <v>258</v>
      </c>
      <c r="C2" s="189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6.7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8" ht="12.75">
      <c r="B4" s="190" t="s">
        <v>28</v>
      </c>
      <c r="C4" s="190" t="s">
        <v>259</v>
      </c>
      <c r="D4" s="19"/>
      <c r="E4" s="185" t="s">
        <v>37</v>
      </c>
      <c r="F4" s="185"/>
      <c r="G4" s="19"/>
      <c r="H4" s="186" t="s">
        <v>38</v>
      </c>
      <c r="I4" s="186"/>
      <c r="J4" s="19"/>
      <c r="K4" s="188" t="s">
        <v>40</v>
      </c>
      <c r="L4" s="188"/>
      <c r="M4" s="19"/>
      <c r="N4" s="187" t="s">
        <v>39</v>
      </c>
      <c r="O4" s="187"/>
      <c r="P4" s="9"/>
      <c r="Q4" s="184" t="s">
        <v>41</v>
      </c>
      <c r="R4" s="184"/>
    </row>
    <row r="5" spans="2:18" s="8" customFormat="1" ht="12.75">
      <c r="B5" s="190"/>
      <c r="C5" s="190"/>
      <c r="E5" s="16" t="s">
        <v>28</v>
      </c>
      <c r="F5" s="16" t="s">
        <v>30</v>
      </c>
      <c r="H5" s="17" t="s">
        <v>28</v>
      </c>
      <c r="I5" s="17" t="s">
        <v>30</v>
      </c>
      <c r="K5" s="14" t="s">
        <v>28</v>
      </c>
      <c r="L5" s="15" t="s">
        <v>30</v>
      </c>
      <c r="N5" s="18" t="s">
        <v>28</v>
      </c>
      <c r="O5" s="18" t="s">
        <v>30</v>
      </c>
      <c r="Q5" s="20" t="s">
        <v>28</v>
      </c>
      <c r="R5" s="20" t="s">
        <v>30</v>
      </c>
    </row>
    <row r="6" spans="1:18" s="8" customFormat="1" ht="12.75">
      <c r="A6" s="27"/>
      <c r="B6" s="25">
        <v>1</v>
      </c>
      <c r="C6" s="24" t="s">
        <v>127</v>
      </c>
      <c r="E6" s="31"/>
      <c r="F6" s="31"/>
      <c r="G6" s="32"/>
      <c r="H6" s="31"/>
      <c r="I6" s="31"/>
      <c r="J6" s="32"/>
      <c r="K6" s="33"/>
      <c r="L6" s="34"/>
      <c r="M6" s="32"/>
      <c r="N6" s="31"/>
      <c r="O6" s="31"/>
      <c r="P6" s="32"/>
      <c r="Q6" s="31"/>
      <c r="R6" s="31"/>
    </row>
    <row r="7" spans="1:18" s="8" customFormat="1" ht="12.75">
      <c r="A7" s="27"/>
      <c r="B7" s="26" t="s">
        <v>42</v>
      </c>
      <c r="C7" s="44" t="s">
        <v>125</v>
      </c>
      <c r="D7" s="11"/>
      <c r="E7" s="35" t="s">
        <v>44</v>
      </c>
      <c r="F7" s="36" t="s">
        <v>31</v>
      </c>
      <c r="G7" s="37"/>
      <c r="H7" s="35">
        <v>1</v>
      </c>
      <c r="I7" s="38" t="s">
        <v>88</v>
      </c>
      <c r="J7" s="37"/>
      <c r="K7" s="35">
        <v>1</v>
      </c>
      <c r="L7" s="34" t="s">
        <v>32</v>
      </c>
      <c r="M7" s="37"/>
      <c r="N7" s="35">
        <v>1</v>
      </c>
      <c r="O7" s="39" t="s">
        <v>119</v>
      </c>
      <c r="P7" s="37"/>
      <c r="Q7" s="34"/>
      <c r="R7" s="34"/>
    </row>
    <row r="8" spans="1:18" s="8" customFormat="1" ht="12.75">
      <c r="A8" s="28"/>
      <c r="B8" s="26" t="s">
        <v>43</v>
      </c>
      <c r="C8" s="44" t="s">
        <v>126</v>
      </c>
      <c r="D8" s="11"/>
      <c r="E8" s="35" t="s">
        <v>45</v>
      </c>
      <c r="F8" s="36"/>
      <c r="G8" s="37"/>
      <c r="H8" s="35">
        <v>6</v>
      </c>
      <c r="I8" s="38" t="s">
        <v>92</v>
      </c>
      <c r="J8" s="37"/>
      <c r="K8" s="35">
        <v>3</v>
      </c>
      <c r="L8" s="36" t="s">
        <v>116</v>
      </c>
      <c r="M8" s="37"/>
      <c r="N8" s="35">
        <v>3</v>
      </c>
      <c r="O8" s="39" t="s">
        <v>121</v>
      </c>
      <c r="P8" s="37"/>
      <c r="Q8" s="34"/>
      <c r="R8" s="34"/>
    </row>
    <row r="9" spans="1:18" s="8" customFormat="1" ht="12.75">
      <c r="A9" s="29"/>
      <c r="B9" s="25">
        <v>2</v>
      </c>
      <c r="C9" s="22" t="s">
        <v>312</v>
      </c>
      <c r="D9" s="11"/>
      <c r="E9" s="35" t="s">
        <v>46</v>
      </c>
      <c r="F9" s="36"/>
      <c r="G9" s="37"/>
      <c r="H9" s="35">
        <v>7</v>
      </c>
      <c r="I9" s="38" t="s">
        <v>94</v>
      </c>
      <c r="J9" s="37"/>
      <c r="K9" s="35">
        <v>13</v>
      </c>
      <c r="L9" s="36" t="s">
        <v>117</v>
      </c>
      <c r="M9" s="37"/>
      <c r="N9" s="36">
        <v>4</v>
      </c>
      <c r="O9" s="39" t="s">
        <v>36</v>
      </c>
      <c r="P9" s="37"/>
      <c r="Q9" s="34"/>
      <c r="R9" s="34"/>
    </row>
    <row r="10" spans="1:18" s="8" customFormat="1" ht="12.75">
      <c r="A10" s="29"/>
      <c r="B10" s="26" t="s">
        <v>44</v>
      </c>
      <c r="C10" s="44" t="s">
        <v>275</v>
      </c>
      <c r="D10" s="11"/>
      <c r="E10" s="35"/>
      <c r="F10" s="36"/>
      <c r="G10" s="37"/>
      <c r="H10" s="35">
        <v>9</v>
      </c>
      <c r="I10" s="38" t="s">
        <v>93</v>
      </c>
      <c r="J10" s="37"/>
      <c r="K10" s="35">
        <v>9</v>
      </c>
      <c r="L10" s="36" t="s">
        <v>34</v>
      </c>
      <c r="M10" s="37"/>
      <c r="N10" s="36">
        <v>6</v>
      </c>
      <c r="O10" s="39" t="s">
        <v>123</v>
      </c>
      <c r="P10" s="37"/>
      <c r="Q10" s="34"/>
      <c r="R10" s="34"/>
    </row>
    <row r="11" spans="1:18" s="8" customFormat="1" ht="12.75">
      <c r="A11" s="29"/>
      <c r="B11" s="26" t="s">
        <v>45</v>
      </c>
      <c r="C11" s="44" t="s">
        <v>274</v>
      </c>
      <c r="D11" s="11"/>
      <c r="E11" s="35"/>
      <c r="F11" s="36"/>
      <c r="G11" s="37"/>
      <c r="H11" s="35"/>
      <c r="I11" s="38"/>
      <c r="J11" s="37"/>
      <c r="K11" s="35"/>
      <c r="L11" s="36"/>
      <c r="M11" s="37"/>
      <c r="N11" s="36"/>
      <c r="O11" s="39"/>
      <c r="P11" s="37"/>
      <c r="Q11" s="34"/>
      <c r="R11" s="34"/>
    </row>
    <row r="12" spans="1:18" s="8" customFormat="1" ht="12.75">
      <c r="A12" s="29"/>
      <c r="B12" s="25">
        <v>3</v>
      </c>
      <c r="C12" s="22" t="s">
        <v>317</v>
      </c>
      <c r="D12" s="11"/>
      <c r="E12" s="35"/>
      <c r="F12" s="36"/>
      <c r="G12" s="37"/>
      <c r="H12" s="35"/>
      <c r="I12" s="38"/>
      <c r="J12" s="37"/>
      <c r="K12" s="35"/>
      <c r="L12" s="36"/>
      <c r="M12" s="37"/>
      <c r="N12" s="36"/>
      <c r="O12" s="39"/>
      <c r="P12" s="37"/>
      <c r="Q12" s="34"/>
      <c r="R12" s="34"/>
    </row>
    <row r="13" spans="1:18" s="8" customFormat="1" ht="12.75">
      <c r="A13" s="29"/>
      <c r="B13" s="26" t="s">
        <v>128</v>
      </c>
      <c r="C13" s="44" t="s">
        <v>91</v>
      </c>
      <c r="D13" s="11"/>
      <c r="E13" s="35"/>
      <c r="F13" s="36"/>
      <c r="G13" s="37"/>
      <c r="H13" s="35"/>
      <c r="I13" s="38"/>
      <c r="J13" s="37"/>
      <c r="K13" s="35"/>
      <c r="L13" s="36"/>
      <c r="M13" s="37"/>
      <c r="N13" s="36"/>
      <c r="O13" s="39"/>
      <c r="P13" s="37"/>
      <c r="Q13" s="34"/>
      <c r="R13" s="34"/>
    </row>
    <row r="14" spans="1:18" s="8" customFormat="1" ht="12.75">
      <c r="A14" s="29"/>
      <c r="B14" s="26" t="s">
        <v>129</v>
      </c>
      <c r="C14" s="44" t="s">
        <v>278</v>
      </c>
      <c r="D14" s="11"/>
      <c r="E14" s="35"/>
      <c r="F14" s="36"/>
      <c r="G14" s="37"/>
      <c r="H14" s="35"/>
      <c r="I14" s="38"/>
      <c r="J14" s="37"/>
      <c r="K14" s="35"/>
      <c r="L14" s="36"/>
      <c r="M14" s="37"/>
      <c r="N14" s="36"/>
      <c r="O14" s="39"/>
      <c r="P14" s="37"/>
      <c r="Q14" s="34"/>
      <c r="R14" s="34"/>
    </row>
    <row r="15" spans="1:18" s="8" customFormat="1" ht="12.75">
      <c r="A15" s="29"/>
      <c r="B15" s="26" t="s">
        <v>130</v>
      </c>
      <c r="C15" s="44" t="s">
        <v>276</v>
      </c>
      <c r="D15" s="11"/>
      <c r="E15" s="35"/>
      <c r="F15" s="36"/>
      <c r="G15" s="37"/>
      <c r="H15" s="35"/>
      <c r="I15" s="38"/>
      <c r="J15" s="37"/>
      <c r="K15" s="35"/>
      <c r="L15" s="36"/>
      <c r="M15" s="37"/>
      <c r="N15" s="36"/>
      <c r="O15" s="39"/>
      <c r="P15" s="37"/>
      <c r="Q15" s="34"/>
      <c r="R15" s="34"/>
    </row>
    <row r="16" spans="1:18" s="8" customFormat="1" ht="12.75">
      <c r="A16" s="28"/>
      <c r="B16" s="25">
        <v>4</v>
      </c>
      <c r="C16" s="22" t="s">
        <v>279</v>
      </c>
      <c r="D16" s="11"/>
      <c r="E16" s="35" t="s">
        <v>47</v>
      </c>
      <c r="F16" s="36"/>
      <c r="G16" s="37"/>
      <c r="H16" s="35">
        <v>27</v>
      </c>
      <c r="I16" s="38" t="s">
        <v>107</v>
      </c>
      <c r="J16" s="37"/>
      <c r="K16" s="35">
        <v>2</v>
      </c>
      <c r="L16" s="36" t="s">
        <v>33</v>
      </c>
      <c r="M16" s="37"/>
      <c r="N16" s="35">
        <v>2</v>
      </c>
      <c r="O16" s="39" t="s">
        <v>120</v>
      </c>
      <c r="P16" s="37"/>
      <c r="Q16" s="34"/>
      <c r="R16" s="34"/>
    </row>
    <row r="17" spans="1:18" s="8" customFormat="1" ht="12.75">
      <c r="A17" s="28"/>
      <c r="B17" s="26" t="s">
        <v>131</v>
      </c>
      <c r="C17" s="44" t="s">
        <v>281</v>
      </c>
      <c r="D17" s="11"/>
      <c r="E17" s="35" t="s">
        <v>48</v>
      </c>
      <c r="F17" s="36"/>
      <c r="G17" s="37"/>
      <c r="H17" s="35">
        <v>31</v>
      </c>
      <c r="I17" s="38" t="s">
        <v>111</v>
      </c>
      <c r="J17" s="37"/>
      <c r="K17" s="35">
        <v>4</v>
      </c>
      <c r="L17" s="36" t="s">
        <v>118</v>
      </c>
      <c r="M17" s="37"/>
      <c r="N17" s="36">
        <v>5</v>
      </c>
      <c r="O17" s="39" t="s">
        <v>122</v>
      </c>
      <c r="P17" s="37"/>
      <c r="Q17" s="34"/>
      <c r="R17" s="34"/>
    </row>
    <row r="18" spans="1:18" s="8" customFormat="1" ht="12.75">
      <c r="A18" s="28"/>
      <c r="B18" s="26" t="s">
        <v>132</v>
      </c>
      <c r="C18" s="44" t="s">
        <v>92</v>
      </c>
      <c r="D18" s="11"/>
      <c r="E18" s="35" t="s">
        <v>49</v>
      </c>
      <c r="F18" s="36"/>
      <c r="G18" s="37"/>
      <c r="H18" s="35">
        <v>36</v>
      </c>
      <c r="I18" s="38" t="s">
        <v>114</v>
      </c>
      <c r="J18" s="37"/>
      <c r="K18" s="35">
        <v>10</v>
      </c>
      <c r="L18" s="36" t="s">
        <v>35</v>
      </c>
      <c r="M18" s="37"/>
      <c r="N18" s="36"/>
      <c r="O18" s="39"/>
      <c r="P18" s="37"/>
      <c r="Q18" s="34"/>
      <c r="R18" s="34"/>
    </row>
    <row r="19" spans="1:18" s="8" customFormat="1" ht="12.75">
      <c r="A19" s="28"/>
      <c r="B19" s="26" t="s">
        <v>133</v>
      </c>
      <c r="C19" s="44" t="s">
        <v>93</v>
      </c>
      <c r="D19" s="11"/>
      <c r="E19" s="35"/>
      <c r="F19" s="36"/>
      <c r="G19" s="37"/>
      <c r="H19" s="35"/>
      <c r="I19" s="38"/>
      <c r="J19" s="37"/>
      <c r="K19" s="35"/>
      <c r="L19" s="36"/>
      <c r="M19" s="37"/>
      <c r="N19" s="36"/>
      <c r="O19" s="39"/>
      <c r="P19" s="37"/>
      <c r="Q19" s="34"/>
      <c r="R19" s="34"/>
    </row>
    <row r="20" spans="1:18" s="8" customFormat="1" ht="12.75">
      <c r="A20" s="28"/>
      <c r="B20" s="26" t="s">
        <v>134</v>
      </c>
      <c r="C20" s="44" t="s">
        <v>107</v>
      </c>
      <c r="D20" s="11"/>
      <c r="E20" s="35"/>
      <c r="F20" s="36"/>
      <c r="G20" s="37"/>
      <c r="H20" s="35"/>
      <c r="I20" s="38"/>
      <c r="J20" s="37"/>
      <c r="K20" s="35"/>
      <c r="L20" s="36"/>
      <c r="M20" s="37"/>
      <c r="N20" s="36"/>
      <c r="O20" s="39"/>
      <c r="P20" s="37"/>
      <c r="Q20" s="34"/>
      <c r="R20" s="34"/>
    </row>
    <row r="21" spans="1:18" s="8" customFormat="1" ht="12.75">
      <c r="A21" s="28"/>
      <c r="B21" s="26" t="s">
        <v>135</v>
      </c>
      <c r="C21" s="44" t="s">
        <v>94</v>
      </c>
      <c r="D21" s="11"/>
      <c r="E21" s="35"/>
      <c r="F21" s="36"/>
      <c r="G21" s="37"/>
      <c r="H21" s="35"/>
      <c r="I21" s="38"/>
      <c r="J21" s="37"/>
      <c r="K21" s="35"/>
      <c r="L21" s="36"/>
      <c r="M21" s="37"/>
      <c r="N21" s="36"/>
      <c r="O21" s="39"/>
      <c r="P21" s="37"/>
      <c r="Q21" s="34"/>
      <c r="R21" s="34"/>
    </row>
    <row r="22" spans="1:18" s="8" customFormat="1" ht="12.75">
      <c r="A22" s="28"/>
      <c r="B22" s="26" t="s">
        <v>136</v>
      </c>
      <c r="C22" s="44" t="s">
        <v>111</v>
      </c>
      <c r="D22" s="11"/>
      <c r="E22" s="35"/>
      <c r="F22" s="36"/>
      <c r="G22" s="37"/>
      <c r="H22" s="35"/>
      <c r="I22" s="38"/>
      <c r="J22" s="37"/>
      <c r="K22" s="35"/>
      <c r="L22" s="36"/>
      <c r="M22" s="37"/>
      <c r="N22" s="36"/>
      <c r="O22" s="39"/>
      <c r="P22" s="37"/>
      <c r="Q22" s="34"/>
      <c r="R22" s="34"/>
    </row>
    <row r="23" spans="1:18" s="8" customFormat="1" ht="12.75">
      <c r="A23" s="28"/>
      <c r="B23" s="26" t="s">
        <v>137</v>
      </c>
      <c r="C23" s="44" t="s">
        <v>114</v>
      </c>
      <c r="D23" s="11"/>
      <c r="E23" s="35"/>
      <c r="F23" s="36"/>
      <c r="G23" s="37"/>
      <c r="H23" s="35"/>
      <c r="I23" s="38"/>
      <c r="J23" s="37"/>
      <c r="K23" s="35"/>
      <c r="L23" s="36"/>
      <c r="M23" s="37"/>
      <c r="N23" s="36"/>
      <c r="O23" s="39"/>
      <c r="P23" s="37"/>
      <c r="Q23" s="34"/>
      <c r="R23" s="34"/>
    </row>
    <row r="24" spans="1:18" s="8" customFormat="1" ht="12.75">
      <c r="A24" s="28"/>
      <c r="B24" s="26" t="s">
        <v>138</v>
      </c>
      <c r="C24" s="44" t="s">
        <v>277</v>
      </c>
      <c r="D24" s="11"/>
      <c r="E24" s="35"/>
      <c r="F24" s="36"/>
      <c r="G24" s="37"/>
      <c r="H24" s="35"/>
      <c r="I24" s="38"/>
      <c r="J24" s="37"/>
      <c r="K24" s="35"/>
      <c r="L24" s="36"/>
      <c r="M24" s="37"/>
      <c r="N24" s="36"/>
      <c r="O24" s="39"/>
      <c r="P24" s="37"/>
      <c r="Q24" s="34"/>
      <c r="R24" s="34"/>
    </row>
    <row r="25" spans="1:18" s="8" customFormat="1" ht="12.75">
      <c r="A25" s="28"/>
      <c r="B25" s="26" t="s">
        <v>139</v>
      </c>
      <c r="C25" s="44" t="s">
        <v>124</v>
      </c>
      <c r="D25" s="11"/>
      <c r="E25" s="35"/>
      <c r="F25" s="36"/>
      <c r="G25" s="37"/>
      <c r="H25" s="35"/>
      <c r="I25" s="38"/>
      <c r="J25" s="37"/>
      <c r="K25" s="35"/>
      <c r="L25" s="36"/>
      <c r="M25" s="37"/>
      <c r="N25" s="36"/>
      <c r="O25" s="39"/>
      <c r="P25" s="37"/>
      <c r="Q25" s="34"/>
      <c r="R25" s="34"/>
    </row>
    <row r="26" spans="1:18" s="8" customFormat="1" ht="12.75">
      <c r="A26" s="28"/>
      <c r="B26" s="26" t="s">
        <v>140</v>
      </c>
      <c r="C26" s="44" t="s">
        <v>115</v>
      </c>
      <c r="D26" s="11"/>
      <c r="E26" s="35"/>
      <c r="F26" s="36"/>
      <c r="G26" s="37"/>
      <c r="H26" s="35"/>
      <c r="I26" s="38"/>
      <c r="J26" s="37"/>
      <c r="K26" s="35"/>
      <c r="L26" s="36"/>
      <c r="M26" s="37"/>
      <c r="N26" s="36"/>
      <c r="O26" s="39"/>
      <c r="P26" s="37"/>
      <c r="Q26" s="34"/>
      <c r="R26" s="34"/>
    </row>
    <row r="27" spans="1:18" s="8" customFormat="1" ht="12.75">
      <c r="A27" s="28"/>
      <c r="B27" s="26" t="s">
        <v>141</v>
      </c>
      <c r="C27" s="44" t="s">
        <v>89</v>
      </c>
      <c r="D27" s="11"/>
      <c r="E27" s="35"/>
      <c r="F27" s="36"/>
      <c r="G27" s="37"/>
      <c r="H27" s="35"/>
      <c r="I27" s="38"/>
      <c r="J27" s="37"/>
      <c r="K27" s="35"/>
      <c r="L27" s="36"/>
      <c r="M27" s="37"/>
      <c r="N27" s="36"/>
      <c r="O27" s="39"/>
      <c r="P27" s="37"/>
      <c r="Q27" s="34"/>
      <c r="R27" s="34"/>
    </row>
    <row r="28" spans="1:18" s="8" customFormat="1" ht="12.75">
      <c r="A28" s="28"/>
      <c r="B28" s="26" t="s">
        <v>142</v>
      </c>
      <c r="C28" s="44" t="s">
        <v>90</v>
      </c>
      <c r="D28" s="11"/>
      <c r="E28" s="35"/>
      <c r="F28" s="36"/>
      <c r="G28" s="37"/>
      <c r="H28" s="35"/>
      <c r="I28" s="38"/>
      <c r="J28" s="37"/>
      <c r="K28" s="35"/>
      <c r="L28" s="36"/>
      <c r="M28" s="37"/>
      <c r="N28" s="36"/>
      <c r="O28" s="39"/>
      <c r="P28" s="37"/>
      <c r="Q28" s="34"/>
      <c r="R28" s="34"/>
    </row>
    <row r="29" spans="1:18" s="8" customFormat="1" ht="12.75">
      <c r="A29" s="28"/>
      <c r="B29" s="26" t="s">
        <v>143</v>
      </c>
      <c r="C29" s="44" t="s">
        <v>282</v>
      </c>
      <c r="D29" s="11"/>
      <c r="E29" s="35"/>
      <c r="F29" s="36"/>
      <c r="G29" s="37"/>
      <c r="H29" s="35"/>
      <c r="I29" s="38"/>
      <c r="J29" s="37"/>
      <c r="K29" s="35"/>
      <c r="L29" s="36"/>
      <c r="M29" s="37"/>
      <c r="N29" s="36"/>
      <c r="O29" s="39"/>
      <c r="P29" s="37"/>
      <c r="Q29" s="34"/>
      <c r="R29" s="34"/>
    </row>
    <row r="30" spans="1:18" s="8" customFormat="1" ht="12.75">
      <c r="A30" s="28"/>
      <c r="B30" s="26" t="s">
        <v>144</v>
      </c>
      <c r="C30" s="44" t="s">
        <v>95</v>
      </c>
      <c r="D30" s="11"/>
      <c r="E30" s="35"/>
      <c r="F30" s="36"/>
      <c r="G30" s="37"/>
      <c r="H30" s="35"/>
      <c r="I30" s="38"/>
      <c r="J30" s="37"/>
      <c r="K30" s="35"/>
      <c r="L30" s="36"/>
      <c r="M30" s="37"/>
      <c r="N30" s="36"/>
      <c r="O30" s="39"/>
      <c r="P30" s="37"/>
      <c r="Q30" s="34"/>
      <c r="R30" s="34"/>
    </row>
    <row r="31" spans="1:18" s="8" customFormat="1" ht="12.75">
      <c r="A31" s="28"/>
      <c r="B31" s="26" t="s">
        <v>285</v>
      </c>
      <c r="C31" s="44" t="s">
        <v>283</v>
      </c>
      <c r="D31" s="11"/>
      <c r="E31" s="35"/>
      <c r="F31" s="36"/>
      <c r="G31" s="37"/>
      <c r="H31" s="35"/>
      <c r="I31" s="38"/>
      <c r="J31" s="37"/>
      <c r="K31" s="35"/>
      <c r="L31" s="36"/>
      <c r="M31" s="37"/>
      <c r="N31" s="36"/>
      <c r="O31" s="39"/>
      <c r="P31" s="37"/>
      <c r="Q31" s="34"/>
      <c r="R31" s="34"/>
    </row>
    <row r="32" spans="1:18" s="8" customFormat="1" ht="12.75">
      <c r="A32" s="28"/>
      <c r="B32" s="26" t="s">
        <v>286</v>
      </c>
      <c r="C32" s="44" t="s">
        <v>96</v>
      </c>
      <c r="D32" s="11"/>
      <c r="E32" s="35"/>
      <c r="F32" s="36"/>
      <c r="G32" s="37"/>
      <c r="H32" s="35"/>
      <c r="I32" s="38"/>
      <c r="J32" s="37"/>
      <c r="K32" s="35"/>
      <c r="L32" s="36"/>
      <c r="M32" s="37"/>
      <c r="N32" s="36"/>
      <c r="O32" s="39"/>
      <c r="P32" s="37"/>
      <c r="Q32" s="34"/>
      <c r="R32" s="34"/>
    </row>
    <row r="33" spans="1:18" s="8" customFormat="1" ht="12.75">
      <c r="A33" s="28"/>
      <c r="B33" s="26" t="s">
        <v>287</v>
      </c>
      <c r="C33" s="44" t="s">
        <v>112</v>
      </c>
      <c r="D33" s="11"/>
      <c r="E33" s="35"/>
      <c r="F33" s="36"/>
      <c r="G33" s="37"/>
      <c r="H33" s="35"/>
      <c r="I33" s="38"/>
      <c r="J33" s="37"/>
      <c r="K33" s="35"/>
      <c r="L33" s="36"/>
      <c r="M33" s="37"/>
      <c r="N33" s="36"/>
      <c r="O33" s="39"/>
      <c r="P33" s="37"/>
      <c r="Q33" s="34"/>
      <c r="R33" s="34"/>
    </row>
    <row r="34" spans="1:18" s="8" customFormat="1" ht="12.75">
      <c r="A34" s="28"/>
      <c r="B34" s="26" t="s">
        <v>288</v>
      </c>
      <c r="C34" s="44" t="s">
        <v>113</v>
      </c>
      <c r="D34" s="11"/>
      <c r="E34" s="35"/>
      <c r="F34" s="36"/>
      <c r="G34" s="37"/>
      <c r="H34" s="35"/>
      <c r="I34" s="38"/>
      <c r="J34" s="37"/>
      <c r="K34" s="35"/>
      <c r="L34" s="36"/>
      <c r="M34" s="37"/>
      <c r="N34" s="36"/>
      <c r="O34" s="39"/>
      <c r="P34" s="37"/>
      <c r="Q34" s="34"/>
      <c r="R34" s="34"/>
    </row>
    <row r="35" spans="1:18" s="8" customFormat="1" ht="12.75">
      <c r="A35" s="28"/>
      <c r="B35" s="26" t="s">
        <v>289</v>
      </c>
      <c r="C35" s="44" t="s">
        <v>98</v>
      </c>
      <c r="D35" s="11"/>
      <c r="E35" s="35"/>
      <c r="F35" s="36"/>
      <c r="G35" s="37"/>
      <c r="H35" s="35"/>
      <c r="I35" s="38"/>
      <c r="J35" s="37"/>
      <c r="K35" s="35"/>
      <c r="L35" s="36"/>
      <c r="M35" s="37"/>
      <c r="N35" s="36"/>
      <c r="O35" s="39"/>
      <c r="P35" s="37"/>
      <c r="Q35" s="34"/>
      <c r="R35" s="34"/>
    </row>
    <row r="36" spans="1:18" s="8" customFormat="1" ht="12.75">
      <c r="A36" s="28"/>
      <c r="B36" s="26" t="s">
        <v>290</v>
      </c>
      <c r="C36" s="44" t="s">
        <v>99</v>
      </c>
      <c r="D36" s="11"/>
      <c r="E36" s="35"/>
      <c r="F36" s="36"/>
      <c r="G36" s="37"/>
      <c r="H36" s="35"/>
      <c r="I36" s="38"/>
      <c r="J36" s="37"/>
      <c r="K36" s="35"/>
      <c r="L36" s="36"/>
      <c r="M36" s="37"/>
      <c r="N36" s="36"/>
      <c r="O36" s="39"/>
      <c r="P36" s="37"/>
      <c r="Q36" s="34"/>
      <c r="R36" s="34"/>
    </row>
    <row r="37" spans="1:18" s="8" customFormat="1" ht="12.75">
      <c r="A37" s="28"/>
      <c r="B37" s="26" t="s">
        <v>291</v>
      </c>
      <c r="C37" s="44" t="s">
        <v>302</v>
      </c>
      <c r="D37" s="11"/>
      <c r="E37" s="35"/>
      <c r="F37" s="36"/>
      <c r="G37" s="37"/>
      <c r="H37" s="35"/>
      <c r="I37" s="38"/>
      <c r="J37" s="37"/>
      <c r="K37" s="35"/>
      <c r="L37" s="36"/>
      <c r="M37" s="37"/>
      <c r="N37" s="36"/>
      <c r="O37" s="39"/>
      <c r="P37" s="37"/>
      <c r="Q37" s="34"/>
      <c r="R37" s="34"/>
    </row>
    <row r="38" spans="1:18" s="8" customFormat="1" ht="12.75">
      <c r="A38" s="28"/>
      <c r="B38" s="26" t="s">
        <v>292</v>
      </c>
      <c r="C38" s="44" t="s">
        <v>100</v>
      </c>
      <c r="D38" s="11"/>
      <c r="E38" s="35"/>
      <c r="F38" s="36"/>
      <c r="G38" s="37"/>
      <c r="H38" s="35"/>
      <c r="I38" s="38"/>
      <c r="J38" s="37"/>
      <c r="K38" s="35"/>
      <c r="L38" s="36"/>
      <c r="M38" s="37"/>
      <c r="N38" s="36"/>
      <c r="O38" s="39"/>
      <c r="P38" s="37"/>
      <c r="Q38" s="34"/>
      <c r="R38" s="34"/>
    </row>
    <row r="39" spans="1:18" s="8" customFormat="1" ht="12.75">
      <c r="A39" s="28"/>
      <c r="B39" s="26" t="s">
        <v>293</v>
      </c>
      <c r="C39" s="44" t="s">
        <v>284</v>
      </c>
      <c r="D39" s="11"/>
      <c r="E39" s="35"/>
      <c r="F39" s="36"/>
      <c r="G39" s="37"/>
      <c r="H39" s="35"/>
      <c r="I39" s="38"/>
      <c r="J39" s="37"/>
      <c r="K39" s="35"/>
      <c r="L39" s="36"/>
      <c r="M39" s="37"/>
      <c r="N39" s="36"/>
      <c r="O39" s="39"/>
      <c r="P39" s="37"/>
      <c r="Q39" s="34"/>
      <c r="R39" s="34"/>
    </row>
    <row r="40" spans="1:18" s="8" customFormat="1" ht="12.75">
      <c r="A40" s="28"/>
      <c r="B40" s="26" t="s">
        <v>294</v>
      </c>
      <c r="C40" s="44" t="s">
        <v>101</v>
      </c>
      <c r="D40" s="11"/>
      <c r="E40" s="35"/>
      <c r="F40" s="36"/>
      <c r="G40" s="37"/>
      <c r="H40" s="35"/>
      <c r="I40" s="38"/>
      <c r="J40" s="37"/>
      <c r="K40" s="35"/>
      <c r="L40" s="36"/>
      <c r="M40" s="37"/>
      <c r="N40" s="36"/>
      <c r="O40" s="39"/>
      <c r="P40" s="37"/>
      <c r="Q40" s="34"/>
      <c r="R40" s="34"/>
    </row>
    <row r="41" spans="1:18" s="8" customFormat="1" ht="12.75">
      <c r="A41" s="28"/>
      <c r="B41" s="26" t="s">
        <v>295</v>
      </c>
      <c r="C41" s="44" t="s">
        <v>102</v>
      </c>
      <c r="D41" s="11"/>
      <c r="E41" s="35"/>
      <c r="F41" s="36"/>
      <c r="G41" s="37"/>
      <c r="H41" s="35"/>
      <c r="I41" s="38"/>
      <c r="J41" s="37"/>
      <c r="K41" s="35"/>
      <c r="L41" s="36"/>
      <c r="M41" s="37"/>
      <c r="N41" s="36"/>
      <c r="O41" s="39"/>
      <c r="P41" s="37"/>
      <c r="Q41" s="34"/>
      <c r="R41" s="34"/>
    </row>
    <row r="42" spans="1:18" s="8" customFormat="1" ht="12.75">
      <c r="A42" s="28"/>
      <c r="B42" s="26" t="s">
        <v>296</v>
      </c>
      <c r="C42" s="44" t="s">
        <v>103</v>
      </c>
      <c r="D42" s="11"/>
      <c r="E42" s="35"/>
      <c r="F42" s="36"/>
      <c r="G42" s="37"/>
      <c r="H42" s="35"/>
      <c r="I42" s="38"/>
      <c r="J42" s="37"/>
      <c r="K42" s="35"/>
      <c r="L42" s="36"/>
      <c r="M42" s="37"/>
      <c r="N42" s="36"/>
      <c r="O42" s="39"/>
      <c r="P42" s="37"/>
      <c r="Q42" s="34"/>
      <c r="R42" s="34"/>
    </row>
    <row r="43" spans="1:18" s="8" customFormat="1" ht="12.75">
      <c r="A43" s="28"/>
      <c r="B43" s="26" t="s">
        <v>297</v>
      </c>
      <c r="C43" s="44" t="s">
        <v>105</v>
      </c>
      <c r="D43" s="11"/>
      <c r="E43" s="35"/>
      <c r="F43" s="36"/>
      <c r="G43" s="37"/>
      <c r="H43" s="35"/>
      <c r="I43" s="38"/>
      <c r="J43" s="37"/>
      <c r="K43" s="35"/>
      <c r="L43" s="36"/>
      <c r="M43" s="37"/>
      <c r="N43" s="36"/>
      <c r="O43" s="39"/>
      <c r="P43" s="37"/>
      <c r="Q43" s="34"/>
      <c r="R43" s="34"/>
    </row>
    <row r="44" spans="1:18" s="8" customFormat="1" ht="12.75">
      <c r="A44" s="28"/>
      <c r="B44" s="26" t="s">
        <v>298</v>
      </c>
      <c r="C44" s="44" t="s">
        <v>104</v>
      </c>
      <c r="D44" s="11"/>
      <c r="E44" s="35"/>
      <c r="F44" s="36"/>
      <c r="G44" s="37"/>
      <c r="H44" s="35"/>
      <c r="I44" s="38"/>
      <c r="J44" s="37"/>
      <c r="K44" s="35"/>
      <c r="L44" s="36"/>
      <c r="M44" s="37"/>
      <c r="N44" s="36"/>
      <c r="O44" s="39"/>
      <c r="P44" s="37"/>
      <c r="Q44" s="34"/>
      <c r="R44" s="34"/>
    </row>
    <row r="45" spans="1:18" s="8" customFormat="1" ht="12.75">
      <c r="A45" s="28"/>
      <c r="B45" s="26" t="s">
        <v>299</v>
      </c>
      <c r="C45" s="44" t="s">
        <v>280</v>
      </c>
      <c r="D45" s="11"/>
      <c r="E45" s="35"/>
      <c r="F45" s="36"/>
      <c r="G45" s="37"/>
      <c r="H45" s="35"/>
      <c r="I45" s="38"/>
      <c r="J45" s="37"/>
      <c r="K45" s="35"/>
      <c r="L45" s="36"/>
      <c r="M45" s="37"/>
      <c r="N45" s="36"/>
      <c r="O45" s="39"/>
      <c r="P45" s="37"/>
      <c r="Q45" s="34"/>
      <c r="R45" s="34"/>
    </row>
    <row r="46" spans="1:18" s="8" customFormat="1" ht="12.75">
      <c r="A46" s="28"/>
      <c r="B46" s="26" t="s">
        <v>300</v>
      </c>
      <c r="C46" s="44" t="s">
        <v>106</v>
      </c>
      <c r="D46" s="11"/>
      <c r="E46" s="35"/>
      <c r="F46" s="36"/>
      <c r="G46" s="37"/>
      <c r="H46" s="35"/>
      <c r="I46" s="38"/>
      <c r="J46" s="37"/>
      <c r="K46" s="35"/>
      <c r="L46" s="36"/>
      <c r="M46" s="37"/>
      <c r="N46" s="36"/>
      <c r="O46" s="39"/>
      <c r="P46" s="37"/>
      <c r="Q46" s="34"/>
      <c r="R46" s="34"/>
    </row>
    <row r="47" spans="1:18" s="8" customFormat="1" ht="12.75">
      <c r="A47" s="28"/>
      <c r="B47" s="26" t="s">
        <v>301</v>
      </c>
      <c r="C47" s="44" t="s">
        <v>97</v>
      </c>
      <c r="D47" s="11"/>
      <c r="E47" s="35"/>
      <c r="F47" s="36"/>
      <c r="G47" s="37"/>
      <c r="H47" s="35"/>
      <c r="I47" s="38"/>
      <c r="J47" s="37"/>
      <c r="K47" s="35"/>
      <c r="L47" s="36"/>
      <c r="M47" s="37"/>
      <c r="N47" s="36"/>
      <c r="O47" s="39"/>
      <c r="P47" s="37"/>
      <c r="Q47" s="34"/>
      <c r="R47" s="34"/>
    </row>
    <row r="48" spans="1:18" s="8" customFormat="1" ht="12.75">
      <c r="A48" s="28"/>
      <c r="B48" s="26" t="s">
        <v>303</v>
      </c>
      <c r="C48" s="44" t="s">
        <v>108</v>
      </c>
      <c r="D48" s="11"/>
      <c r="E48" s="35"/>
      <c r="F48" s="36"/>
      <c r="G48" s="37"/>
      <c r="H48" s="35"/>
      <c r="I48" s="38"/>
      <c r="J48" s="37"/>
      <c r="K48" s="35"/>
      <c r="L48" s="36"/>
      <c r="M48" s="37"/>
      <c r="N48" s="36"/>
      <c r="O48" s="39"/>
      <c r="P48" s="37"/>
      <c r="Q48" s="34"/>
      <c r="R48" s="34"/>
    </row>
    <row r="49" spans="1:18" s="8" customFormat="1" ht="12.75">
      <c r="A49" s="28"/>
      <c r="B49" s="26" t="s">
        <v>304</v>
      </c>
      <c r="C49" s="44" t="s">
        <v>109</v>
      </c>
      <c r="D49" s="11"/>
      <c r="E49" s="35"/>
      <c r="F49" s="36"/>
      <c r="G49" s="37"/>
      <c r="H49" s="35"/>
      <c r="I49" s="38"/>
      <c r="J49" s="37"/>
      <c r="K49" s="35"/>
      <c r="L49" s="36"/>
      <c r="M49" s="37"/>
      <c r="N49" s="36"/>
      <c r="O49" s="39"/>
      <c r="P49" s="37"/>
      <c r="Q49" s="34"/>
      <c r="R49" s="34"/>
    </row>
    <row r="50" spans="1:18" s="8" customFormat="1" ht="13.5" customHeight="1">
      <c r="A50" s="28"/>
      <c r="B50" s="26" t="s">
        <v>305</v>
      </c>
      <c r="C50" s="44" t="s">
        <v>110</v>
      </c>
      <c r="D50" s="11"/>
      <c r="E50" s="35"/>
      <c r="F50" s="36"/>
      <c r="G50" s="37"/>
      <c r="H50" s="35"/>
      <c r="I50" s="38"/>
      <c r="J50" s="37"/>
      <c r="K50" s="35"/>
      <c r="L50" s="36"/>
      <c r="M50" s="37"/>
      <c r="N50" s="36"/>
      <c r="O50" s="39"/>
      <c r="P50" s="37"/>
      <c r="Q50" s="34"/>
      <c r="R50" s="34"/>
    </row>
    <row r="51" spans="1:18" s="8" customFormat="1" ht="12.75">
      <c r="A51" s="28"/>
      <c r="B51" s="25">
        <v>5</v>
      </c>
      <c r="C51" s="22" t="s">
        <v>306</v>
      </c>
      <c r="D51" s="11"/>
      <c r="E51" s="35" t="s">
        <v>50</v>
      </c>
      <c r="F51" s="36"/>
      <c r="G51" s="37"/>
      <c r="H51" s="36"/>
      <c r="I51" s="36"/>
      <c r="J51" s="37"/>
      <c r="K51" s="36"/>
      <c r="L51" s="36"/>
      <c r="M51" s="37"/>
      <c r="N51" s="36"/>
      <c r="O51" s="36"/>
      <c r="P51" s="37"/>
      <c r="Q51" s="34"/>
      <c r="R51" s="34"/>
    </row>
    <row r="52" spans="1:18" s="8" customFormat="1" ht="12.75">
      <c r="A52" s="28"/>
      <c r="B52" s="26" t="s">
        <v>145</v>
      </c>
      <c r="C52" s="44" t="s">
        <v>307</v>
      </c>
      <c r="D52" s="11"/>
      <c r="E52" s="35" t="s">
        <v>51</v>
      </c>
      <c r="F52" s="36"/>
      <c r="G52" s="37"/>
      <c r="H52" s="36"/>
      <c r="I52" s="36"/>
      <c r="J52" s="37"/>
      <c r="K52" s="36"/>
      <c r="L52" s="36"/>
      <c r="M52" s="37"/>
      <c r="N52" s="36"/>
      <c r="O52" s="36"/>
      <c r="P52" s="37"/>
      <c r="Q52" s="34"/>
      <c r="R52" s="34"/>
    </row>
    <row r="53" spans="1:18" s="8" customFormat="1" ht="12.75">
      <c r="A53" s="28"/>
      <c r="B53" s="26" t="s">
        <v>146</v>
      </c>
      <c r="C53" s="44" t="s">
        <v>308</v>
      </c>
      <c r="D53" s="11"/>
      <c r="E53" s="35" t="s">
        <v>52</v>
      </c>
      <c r="F53" s="36"/>
      <c r="G53" s="37"/>
      <c r="H53" s="36"/>
      <c r="I53" s="36"/>
      <c r="J53" s="37"/>
      <c r="K53" s="36"/>
      <c r="L53" s="36"/>
      <c r="M53" s="37"/>
      <c r="N53" s="36"/>
      <c r="O53" s="36"/>
      <c r="P53" s="37"/>
      <c r="Q53" s="34"/>
      <c r="R53" s="34"/>
    </row>
    <row r="54" spans="1:18" s="8" customFormat="1" ht="12.75">
      <c r="A54" s="28"/>
      <c r="B54" s="26" t="s">
        <v>147</v>
      </c>
      <c r="C54" s="44" t="s">
        <v>309</v>
      </c>
      <c r="D54" s="11"/>
      <c r="E54" s="35" t="s">
        <v>53</v>
      </c>
      <c r="F54" s="36"/>
      <c r="G54" s="37"/>
      <c r="H54" s="36"/>
      <c r="I54" s="36"/>
      <c r="J54" s="37"/>
      <c r="K54" s="36"/>
      <c r="L54" s="36"/>
      <c r="M54" s="37"/>
      <c r="N54" s="36"/>
      <c r="O54" s="36"/>
      <c r="P54" s="37"/>
      <c r="Q54" s="34"/>
      <c r="R54" s="34"/>
    </row>
    <row r="55" spans="1:18" s="8" customFormat="1" ht="12.75">
      <c r="A55" s="28"/>
      <c r="B55" s="26" t="s">
        <v>148</v>
      </c>
      <c r="C55" s="44" t="s">
        <v>310</v>
      </c>
      <c r="D55" s="11"/>
      <c r="E55" s="35" t="s">
        <v>54</v>
      </c>
      <c r="F55" s="36"/>
      <c r="G55" s="37"/>
      <c r="H55" s="36"/>
      <c r="I55" s="36"/>
      <c r="J55" s="37"/>
      <c r="K55" s="36"/>
      <c r="L55" s="36"/>
      <c r="M55" s="37"/>
      <c r="N55" s="36"/>
      <c r="O55" s="36"/>
      <c r="P55" s="37"/>
      <c r="Q55" s="34"/>
      <c r="R55" s="34"/>
    </row>
    <row r="56" spans="1:18" s="8" customFormat="1" ht="12.75">
      <c r="A56" s="28"/>
      <c r="B56" s="26" t="s">
        <v>149</v>
      </c>
      <c r="C56" s="44" t="s">
        <v>311</v>
      </c>
      <c r="D56" s="11"/>
      <c r="E56" s="35" t="s">
        <v>55</v>
      </c>
      <c r="F56" s="36"/>
      <c r="G56" s="37"/>
      <c r="H56" s="36"/>
      <c r="I56" s="36"/>
      <c r="J56" s="37"/>
      <c r="K56" s="36"/>
      <c r="L56" s="36"/>
      <c r="M56" s="37"/>
      <c r="N56" s="36"/>
      <c r="O56" s="36"/>
      <c r="P56" s="37"/>
      <c r="Q56" s="34"/>
      <c r="R56" s="34"/>
    </row>
    <row r="57" spans="1:18" s="8" customFormat="1" ht="12.75">
      <c r="A57" s="28"/>
      <c r="B57" s="25">
        <v>6</v>
      </c>
      <c r="C57" s="22" t="s">
        <v>316</v>
      </c>
      <c r="D57" s="11"/>
      <c r="E57" s="35" t="s">
        <v>56</v>
      </c>
      <c r="F57" s="36"/>
      <c r="G57" s="37"/>
      <c r="H57" s="36"/>
      <c r="I57" s="36"/>
      <c r="J57" s="37"/>
      <c r="K57" s="36"/>
      <c r="L57" s="36"/>
      <c r="M57" s="37"/>
      <c r="N57" s="36"/>
      <c r="O57" s="36"/>
      <c r="P57" s="37"/>
      <c r="Q57" s="34"/>
      <c r="R57" s="34"/>
    </row>
    <row r="58" spans="1:18" s="8" customFormat="1" ht="12.75">
      <c r="A58" s="28"/>
      <c r="B58" s="26" t="s">
        <v>154</v>
      </c>
      <c r="C58" s="44" t="s">
        <v>313</v>
      </c>
      <c r="D58" s="11"/>
      <c r="E58" s="35" t="s">
        <v>57</v>
      </c>
      <c r="F58" s="36"/>
      <c r="G58" s="37"/>
      <c r="H58" s="36"/>
      <c r="I58" s="36"/>
      <c r="J58" s="37"/>
      <c r="K58" s="36"/>
      <c r="L58" s="36"/>
      <c r="M58" s="37"/>
      <c r="N58" s="36"/>
      <c r="O58" s="36"/>
      <c r="P58" s="37"/>
      <c r="Q58" s="34"/>
      <c r="R58" s="34"/>
    </row>
    <row r="59" spans="1:18" s="8" customFormat="1" ht="12.75">
      <c r="A59" s="28"/>
      <c r="B59" s="26" t="s">
        <v>155</v>
      </c>
      <c r="C59" s="44" t="s">
        <v>36</v>
      </c>
      <c r="D59" s="11"/>
      <c r="E59" s="35" t="s">
        <v>58</v>
      </c>
      <c r="F59" s="36"/>
      <c r="G59" s="37"/>
      <c r="H59" s="36"/>
      <c r="I59" s="36"/>
      <c r="J59" s="37"/>
      <c r="K59" s="36"/>
      <c r="L59" s="36"/>
      <c r="M59" s="37"/>
      <c r="N59" s="36"/>
      <c r="O59" s="36"/>
      <c r="P59" s="37"/>
      <c r="Q59" s="34"/>
      <c r="R59" s="34"/>
    </row>
    <row r="60" spans="1:18" s="8" customFormat="1" ht="12.75">
      <c r="A60" s="28"/>
      <c r="B60" s="26" t="s">
        <v>156</v>
      </c>
      <c r="C60" s="44" t="s">
        <v>314</v>
      </c>
      <c r="D60" s="11"/>
      <c r="E60" s="35" t="s">
        <v>59</v>
      </c>
      <c r="F60" s="36"/>
      <c r="G60" s="37"/>
      <c r="H60" s="36"/>
      <c r="I60" s="36"/>
      <c r="J60" s="37"/>
      <c r="K60" s="36"/>
      <c r="L60" s="36"/>
      <c r="M60" s="37"/>
      <c r="N60" s="36"/>
      <c r="O60" s="36"/>
      <c r="P60" s="37"/>
      <c r="Q60" s="34"/>
      <c r="R60" s="34"/>
    </row>
    <row r="61" spans="1:18" s="8" customFormat="1" ht="12.75">
      <c r="A61" s="28"/>
      <c r="B61" s="26" t="s">
        <v>157</v>
      </c>
      <c r="C61" s="44" t="s">
        <v>315</v>
      </c>
      <c r="D61" s="11"/>
      <c r="E61" s="35" t="s">
        <v>60</v>
      </c>
      <c r="F61" s="36"/>
      <c r="G61" s="37"/>
      <c r="H61" s="36"/>
      <c r="I61" s="36"/>
      <c r="J61" s="37"/>
      <c r="K61" s="36"/>
      <c r="L61" s="36"/>
      <c r="M61" s="37"/>
      <c r="N61" s="36"/>
      <c r="O61" s="36"/>
      <c r="P61" s="37"/>
      <c r="Q61" s="34"/>
      <c r="R61" s="34"/>
    </row>
    <row r="62" spans="1:18" s="8" customFormat="1" ht="12.75">
      <c r="A62" s="28"/>
      <c r="B62" s="25">
        <v>7</v>
      </c>
      <c r="C62" s="22" t="s">
        <v>318</v>
      </c>
      <c r="D62" s="11"/>
      <c r="E62" s="35" t="s">
        <v>61</v>
      </c>
      <c r="F62" s="36"/>
      <c r="G62" s="37"/>
      <c r="H62" s="36"/>
      <c r="I62" s="36"/>
      <c r="J62" s="37"/>
      <c r="K62" s="36"/>
      <c r="L62" s="36"/>
      <c r="M62" s="37"/>
      <c r="N62" s="36"/>
      <c r="O62" s="36"/>
      <c r="P62" s="37"/>
      <c r="Q62" s="34"/>
      <c r="R62" s="34"/>
    </row>
    <row r="63" spans="1:18" s="8" customFormat="1" ht="12.75">
      <c r="A63" s="28"/>
      <c r="B63" s="26" t="s">
        <v>337</v>
      </c>
      <c r="C63" s="44" t="s">
        <v>322</v>
      </c>
      <c r="D63" s="11"/>
      <c r="E63" s="35" t="s">
        <v>62</v>
      </c>
      <c r="F63" s="36"/>
      <c r="G63" s="37"/>
      <c r="H63" s="36"/>
      <c r="I63" s="36"/>
      <c r="J63" s="37"/>
      <c r="K63" s="36"/>
      <c r="L63" s="36"/>
      <c r="M63" s="37"/>
      <c r="N63" s="36"/>
      <c r="O63" s="36"/>
      <c r="P63" s="37"/>
      <c r="Q63" s="34"/>
      <c r="R63" s="34"/>
    </row>
    <row r="64" spans="1:18" s="8" customFormat="1" ht="12.75">
      <c r="A64" s="28"/>
      <c r="B64" s="26" t="s">
        <v>338</v>
      </c>
      <c r="C64" s="44" t="s">
        <v>323</v>
      </c>
      <c r="D64" s="11"/>
      <c r="E64" s="35" t="s">
        <v>63</v>
      </c>
      <c r="F64" s="36"/>
      <c r="G64" s="37"/>
      <c r="H64" s="36"/>
      <c r="I64" s="36"/>
      <c r="J64" s="37"/>
      <c r="K64" s="36"/>
      <c r="L64" s="36"/>
      <c r="M64" s="37"/>
      <c r="N64" s="36"/>
      <c r="O64" s="36"/>
      <c r="P64" s="37"/>
      <c r="Q64" s="34"/>
      <c r="R64" s="34"/>
    </row>
    <row r="65" spans="1:18" s="8" customFormat="1" ht="12.75">
      <c r="A65" s="28"/>
      <c r="B65" s="26" t="s">
        <v>350</v>
      </c>
      <c r="C65" s="44" t="s">
        <v>331</v>
      </c>
      <c r="D65" s="11"/>
      <c r="E65" s="35" t="s">
        <v>64</v>
      </c>
      <c r="F65" s="36"/>
      <c r="G65" s="37"/>
      <c r="H65" s="36"/>
      <c r="I65" s="36"/>
      <c r="J65" s="37"/>
      <c r="K65" s="36"/>
      <c r="L65" s="36"/>
      <c r="M65" s="37"/>
      <c r="N65" s="36"/>
      <c r="O65" s="36"/>
      <c r="P65" s="37"/>
      <c r="Q65" s="34"/>
      <c r="R65" s="34"/>
    </row>
    <row r="66" spans="1:18" s="8" customFormat="1" ht="12.75">
      <c r="A66" s="28"/>
      <c r="B66" s="26" t="s">
        <v>351</v>
      </c>
      <c r="C66" s="44" t="s">
        <v>334</v>
      </c>
      <c r="D66" s="11"/>
      <c r="E66" s="35" t="s">
        <v>65</v>
      </c>
      <c r="F66" s="36"/>
      <c r="G66" s="37"/>
      <c r="H66" s="36"/>
      <c r="I66" s="36"/>
      <c r="J66" s="37"/>
      <c r="K66" s="36"/>
      <c r="L66" s="36"/>
      <c r="M66" s="37"/>
      <c r="N66" s="36"/>
      <c r="O66" s="36"/>
      <c r="P66" s="37"/>
      <c r="Q66" s="34"/>
      <c r="R66" s="34"/>
    </row>
    <row r="67" spans="1:18" s="8" customFormat="1" ht="12.75">
      <c r="A67" s="28"/>
      <c r="B67" s="26" t="s">
        <v>352</v>
      </c>
      <c r="C67" s="44" t="s">
        <v>335</v>
      </c>
      <c r="D67" s="11"/>
      <c r="E67" s="35" t="s">
        <v>66</v>
      </c>
      <c r="F67" s="36"/>
      <c r="G67" s="37"/>
      <c r="H67" s="36"/>
      <c r="I67" s="36"/>
      <c r="J67" s="37"/>
      <c r="K67" s="36"/>
      <c r="L67" s="36"/>
      <c r="M67" s="37"/>
      <c r="N67" s="36"/>
      <c r="O67" s="36"/>
      <c r="P67" s="37"/>
      <c r="Q67" s="34"/>
      <c r="R67" s="34"/>
    </row>
    <row r="68" spans="1:18" s="8" customFormat="1" ht="12.75">
      <c r="A68" s="28"/>
      <c r="B68" s="26" t="s">
        <v>353</v>
      </c>
      <c r="C68" s="44" t="s">
        <v>327</v>
      </c>
      <c r="D68" s="11"/>
      <c r="E68" s="35" t="s">
        <v>67</v>
      </c>
      <c r="F68" s="36"/>
      <c r="G68" s="37"/>
      <c r="H68" s="36"/>
      <c r="I68" s="36"/>
      <c r="J68" s="37"/>
      <c r="K68" s="36"/>
      <c r="L68" s="36"/>
      <c r="M68" s="37"/>
      <c r="N68" s="36"/>
      <c r="O68" s="36"/>
      <c r="P68" s="37"/>
      <c r="Q68" s="34"/>
      <c r="R68" s="34"/>
    </row>
    <row r="69" spans="1:18" s="8" customFormat="1" ht="12.75">
      <c r="A69" s="28"/>
      <c r="B69" s="26" t="s">
        <v>354</v>
      </c>
      <c r="C69" s="44" t="s">
        <v>319</v>
      </c>
      <c r="D69" s="11"/>
      <c r="E69" s="35" t="s">
        <v>68</v>
      </c>
      <c r="F69" s="36"/>
      <c r="G69" s="37"/>
      <c r="H69" s="36"/>
      <c r="I69" s="36"/>
      <c r="J69" s="37"/>
      <c r="K69" s="36"/>
      <c r="L69" s="36"/>
      <c r="M69" s="37"/>
      <c r="N69" s="36"/>
      <c r="O69" s="36"/>
      <c r="P69" s="37"/>
      <c r="Q69" s="34"/>
      <c r="R69" s="34"/>
    </row>
    <row r="70" spans="1:18" s="8" customFormat="1" ht="12.75">
      <c r="A70" s="28"/>
      <c r="B70" s="26" t="s">
        <v>355</v>
      </c>
      <c r="C70" s="44" t="s">
        <v>320</v>
      </c>
      <c r="D70" s="11"/>
      <c r="E70" s="35" t="s">
        <v>69</v>
      </c>
      <c r="F70" s="36"/>
      <c r="G70" s="37"/>
      <c r="H70" s="36"/>
      <c r="I70" s="36"/>
      <c r="J70" s="37"/>
      <c r="K70" s="36"/>
      <c r="L70" s="36"/>
      <c r="M70" s="37"/>
      <c r="N70" s="36"/>
      <c r="O70" s="36"/>
      <c r="P70" s="37"/>
      <c r="Q70" s="34"/>
      <c r="R70" s="34"/>
    </row>
    <row r="71" spans="1:18" s="8" customFormat="1" ht="12.75">
      <c r="A71" s="28"/>
      <c r="B71" s="26" t="s">
        <v>356</v>
      </c>
      <c r="C71" s="44" t="s">
        <v>328</v>
      </c>
      <c r="D71" s="11"/>
      <c r="E71" s="35" t="s">
        <v>70</v>
      </c>
      <c r="F71" s="36"/>
      <c r="G71" s="37"/>
      <c r="H71" s="36"/>
      <c r="I71" s="36"/>
      <c r="J71" s="37"/>
      <c r="K71" s="36"/>
      <c r="L71" s="36"/>
      <c r="M71" s="37"/>
      <c r="N71" s="36"/>
      <c r="O71" s="36"/>
      <c r="P71" s="37"/>
      <c r="Q71" s="34"/>
      <c r="R71" s="34"/>
    </row>
    <row r="72" spans="1:18" s="8" customFormat="1" ht="12.75">
      <c r="A72" s="28"/>
      <c r="B72" s="26" t="s">
        <v>357</v>
      </c>
      <c r="C72" s="44" t="s">
        <v>324</v>
      </c>
      <c r="D72" s="11"/>
      <c r="E72" s="35" t="s">
        <v>71</v>
      </c>
      <c r="F72" s="36"/>
      <c r="G72" s="37"/>
      <c r="H72" s="36"/>
      <c r="I72" s="36"/>
      <c r="J72" s="37"/>
      <c r="K72" s="36"/>
      <c r="L72" s="36"/>
      <c r="M72" s="37"/>
      <c r="N72" s="36"/>
      <c r="O72" s="36"/>
      <c r="P72" s="37"/>
      <c r="Q72" s="34"/>
      <c r="R72" s="34"/>
    </row>
    <row r="73" spans="1:18" s="8" customFormat="1" ht="12.75">
      <c r="A73" s="28"/>
      <c r="B73" s="26" t="s">
        <v>358</v>
      </c>
      <c r="C73" s="44" t="s">
        <v>325</v>
      </c>
      <c r="D73" s="11"/>
      <c r="E73" s="35" t="s">
        <v>72</v>
      </c>
      <c r="F73" s="36"/>
      <c r="G73" s="37"/>
      <c r="H73" s="36"/>
      <c r="I73" s="36"/>
      <c r="J73" s="37"/>
      <c r="K73" s="36"/>
      <c r="L73" s="36"/>
      <c r="M73" s="37"/>
      <c r="N73" s="36"/>
      <c r="O73" s="36"/>
      <c r="P73" s="37"/>
      <c r="Q73" s="34"/>
      <c r="R73" s="34"/>
    </row>
    <row r="74" spans="1:18" s="8" customFormat="1" ht="12.75">
      <c r="A74" s="28"/>
      <c r="B74" s="26" t="s">
        <v>371</v>
      </c>
      <c r="C74" s="44" t="s">
        <v>321</v>
      </c>
      <c r="D74" s="11"/>
      <c r="E74" s="35" t="s">
        <v>73</v>
      </c>
      <c r="F74" s="36"/>
      <c r="G74" s="37"/>
      <c r="H74" s="36"/>
      <c r="I74" s="36"/>
      <c r="J74" s="37"/>
      <c r="K74" s="36"/>
      <c r="L74" s="36"/>
      <c r="M74" s="37"/>
      <c r="N74" s="36"/>
      <c r="O74" s="36"/>
      <c r="P74" s="37"/>
      <c r="Q74" s="34"/>
      <c r="R74" s="34"/>
    </row>
    <row r="75" spans="1:18" s="8" customFormat="1" ht="12.75">
      <c r="A75" s="28"/>
      <c r="B75" s="26" t="s">
        <v>372</v>
      </c>
      <c r="C75" s="44" t="s">
        <v>326</v>
      </c>
      <c r="E75" s="35" t="s">
        <v>74</v>
      </c>
      <c r="F75" s="36"/>
      <c r="G75" s="32"/>
      <c r="H75" s="36"/>
      <c r="I75" s="36"/>
      <c r="J75" s="37"/>
      <c r="K75" s="36"/>
      <c r="L75" s="36"/>
      <c r="M75" s="37"/>
      <c r="N75" s="36"/>
      <c r="O75" s="36"/>
      <c r="P75" s="32"/>
      <c r="Q75" s="34"/>
      <c r="R75" s="34"/>
    </row>
    <row r="76" spans="1:18" ht="12.75">
      <c r="A76" s="30"/>
      <c r="B76" s="26" t="s">
        <v>373</v>
      </c>
      <c r="C76" s="44" t="s">
        <v>329</v>
      </c>
      <c r="E76" s="35" t="s">
        <v>75</v>
      </c>
      <c r="F76" s="36"/>
      <c r="G76" s="40"/>
      <c r="H76" s="36"/>
      <c r="I76" s="36"/>
      <c r="J76" s="37"/>
      <c r="K76" s="36"/>
      <c r="L76" s="36"/>
      <c r="M76" s="37"/>
      <c r="N76" s="36"/>
      <c r="O76" s="36"/>
      <c r="P76" s="40"/>
      <c r="Q76" s="41"/>
      <c r="R76" s="41"/>
    </row>
    <row r="77" spans="1:18" ht="12.75">
      <c r="A77" s="30"/>
      <c r="B77" s="26" t="s">
        <v>374</v>
      </c>
      <c r="C77" s="44" t="s">
        <v>330</v>
      </c>
      <c r="E77" s="35" t="s">
        <v>76</v>
      </c>
      <c r="F77" s="36"/>
      <c r="G77" s="40"/>
      <c r="H77" s="36"/>
      <c r="I77" s="36"/>
      <c r="J77" s="37"/>
      <c r="K77" s="36"/>
      <c r="L77" s="36"/>
      <c r="M77" s="37"/>
      <c r="N77" s="36"/>
      <c r="O77" s="36"/>
      <c r="P77" s="40"/>
      <c r="Q77" s="41"/>
      <c r="R77" s="41"/>
    </row>
    <row r="78" spans="1:18" ht="12.75">
      <c r="A78" s="30"/>
      <c r="B78" s="26" t="s">
        <v>375</v>
      </c>
      <c r="C78" s="44" t="s">
        <v>332</v>
      </c>
      <c r="E78" s="35" t="s">
        <v>77</v>
      </c>
      <c r="F78" s="36"/>
      <c r="G78" s="40"/>
      <c r="H78" s="36"/>
      <c r="I78" s="36"/>
      <c r="J78" s="37"/>
      <c r="K78" s="36"/>
      <c r="L78" s="36"/>
      <c r="M78" s="37"/>
      <c r="N78" s="36"/>
      <c r="O78" s="36"/>
      <c r="P78" s="40"/>
      <c r="Q78" s="41"/>
      <c r="R78" s="41"/>
    </row>
    <row r="79" spans="1:18" ht="12.75">
      <c r="A79" s="30"/>
      <c r="B79" s="26" t="s">
        <v>376</v>
      </c>
      <c r="C79" s="44" t="s">
        <v>333</v>
      </c>
      <c r="E79" s="35" t="s">
        <v>78</v>
      </c>
      <c r="F79" s="36"/>
      <c r="G79" s="40"/>
      <c r="H79" s="36"/>
      <c r="I79" s="36"/>
      <c r="J79" s="37"/>
      <c r="K79" s="36"/>
      <c r="L79" s="36"/>
      <c r="M79" s="37"/>
      <c r="N79" s="36"/>
      <c r="O79" s="36"/>
      <c r="P79" s="40"/>
      <c r="Q79" s="41"/>
      <c r="R79" s="41"/>
    </row>
    <row r="80" spans="1:18" ht="12.75">
      <c r="A80" s="30"/>
      <c r="B80" s="25">
        <v>8</v>
      </c>
      <c r="C80" s="22" t="s">
        <v>336</v>
      </c>
      <c r="E80" s="35" t="s">
        <v>79</v>
      </c>
      <c r="F80" s="36"/>
      <c r="G80" s="40"/>
      <c r="H80" s="36"/>
      <c r="I80" s="36"/>
      <c r="J80" s="37"/>
      <c r="K80" s="36"/>
      <c r="L80" s="36"/>
      <c r="M80" s="37"/>
      <c r="N80" s="36"/>
      <c r="O80" s="36"/>
      <c r="P80" s="40"/>
      <c r="Q80" s="41"/>
      <c r="R80" s="41"/>
    </row>
    <row r="81" spans="1:18" ht="12.75">
      <c r="A81" s="30"/>
      <c r="B81" s="26" t="s">
        <v>360</v>
      </c>
      <c r="C81" s="44" t="s">
        <v>345</v>
      </c>
      <c r="E81" s="35" t="s">
        <v>80</v>
      </c>
      <c r="F81" s="36"/>
      <c r="G81" s="40"/>
      <c r="H81" s="36"/>
      <c r="I81" s="36"/>
      <c r="J81" s="37"/>
      <c r="K81" s="36"/>
      <c r="L81" s="36"/>
      <c r="M81" s="37"/>
      <c r="N81" s="36"/>
      <c r="O81" s="36"/>
      <c r="P81" s="40"/>
      <c r="Q81" s="41"/>
      <c r="R81" s="41"/>
    </row>
    <row r="82" spans="1:18" ht="12.75">
      <c r="A82" s="30"/>
      <c r="B82" s="26" t="s">
        <v>361</v>
      </c>
      <c r="C82" s="44" t="s">
        <v>346</v>
      </c>
      <c r="E82" s="35" t="s">
        <v>81</v>
      </c>
      <c r="F82" s="36"/>
      <c r="G82" s="40"/>
      <c r="H82" s="36"/>
      <c r="I82" s="36"/>
      <c r="J82" s="37"/>
      <c r="K82" s="36"/>
      <c r="L82" s="36"/>
      <c r="M82" s="37"/>
      <c r="N82" s="36"/>
      <c r="O82" s="36"/>
      <c r="P82" s="40"/>
      <c r="Q82" s="41"/>
      <c r="R82" s="41"/>
    </row>
    <row r="83" spans="1:18" ht="12.75">
      <c r="A83" s="30"/>
      <c r="B83" s="26" t="s">
        <v>362</v>
      </c>
      <c r="C83" s="44" t="s">
        <v>339</v>
      </c>
      <c r="E83" s="35"/>
      <c r="F83" s="36"/>
      <c r="G83" s="40"/>
      <c r="H83" s="36"/>
      <c r="I83" s="36"/>
      <c r="J83" s="37"/>
      <c r="K83" s="36"/>
      <c r="L83" s="36"/>
      <c r="M83" s="37"/>
      <c r="N83" s="36"/>
      <c r="O83" s="36"/>
      <c r="P83" s="40"/>
      <c r="Q83" s="41"/>
      <c r="R83" s="41"/>
    </row>
    <row r="84" spans="1:18" ht="12.75">
      <c r="A84" s="30"/>
      <c r="B84" s="26" t="s">
        <v>363</v>
      </c>
      <c r="C84" s="44" t="s">
        <v>340</v>
      </c>
      <c r="E84" s="35"/>
      <c r="F84" s="36"/>
      <c r="G84" s="40"/>
      <c r="H84" s="36"/>
      <c r="I84" s="36"/>
      <c r="J84" s="37"/>
      <c r="K84" s="36"/>
      <c r="L84" s="36"/>
      <c r="M84" s="37"/>
      <c r="N84" s="36"/>
      <c r="O84" s="36"/>
      <c r="P84" s="40"/>
      <c r="Q84" s="41"/>
      <c r="R84" s="41"/>
    </row>
    <row r="85" spans="1:18" ht="12.75">
      <c r="A85" s="30"/>
      <c r="B85" s="26" t="s">
        <v>364</v>
      </c>
      <c r="C85" s="44" t="s">
        <v>341</v>
      </c>
      <c r="E85" s="35"/>
      <c r="F85" s="36"/>
      <c r="G85" s="40"/>
      <c r="H85" s="36"/>
      <c r="I85" s="36"/>
      <c r="J85" s="37"/>
      <c r="K85" s="36"/>
      <c r="L85" s="36"/>
      <c r="M85" s="37"/>
      <c r="N85" s="36"/>
      <c r="O85" s="36"/>
      <c r="P85" s="40"/>
      <c r="Q85" s="41"/>
      <c r="R85" s="41"/>
    </row>
    <row r="86" spans="1:18" ht="12.75">
      <c r="A86" s="30"/>
      <c r="B86" s="26" t="s">
        <v>365</v>
      </c>
      <c r="C86" s="44" t="s">
        <v>342</v>
      </c>
      <c r="E86" s="35"/>
      <c r="F86" s="36"/>
      <c r="G86" s="40"/>
      <c r="H86" s="36"/>
      <c r="I86" s="36"/>
      <c r="J86" s="37"/>
      <c r="K86" s="36"/>
      <c r="L86" s="36"/>
      <c r="M86" s="37"/>
      <c r="N86" s="36"/>
      <c r="O86" s="36"/>
      <c r="P86" s="40"/>
      <c r="Q86" s="41"/>
      <c r="R86" s="41"/>
    </row>
    <row r="87" spans="1:18" ht="12.75">
      <c r="A87" s="30"/>
      <c r="B87" s="26" t="s">
        <v>366</v>
      </c>
      <c r="C87" s="44" t="s">
        <v>343</v>
      </c>
      <c r="E87" s="35"/>
      <c r="F87" s="36"/>
      <c r="G87" s="40"/>
      <c r="H87" s="36"/>
      <c r="I87" s="36"/>
      <c r="J87" s="37"/>
      <c r="K87" s="36"/>
      <c r="L87" s="36"/>
      <c r="M87" s="37"/>
      <c r="N87" s="36"/>
      <c r="O87" s="36"/>
      <c r="P87" s="40"/>
      <c r="Q87" s="41"/>
      <c r="R87" s="41"/>
    </row>
    <row r="88" spans="1:18" ht="12.75">
      <c r="A88" s="30"/>
      <c r="B88" s="26" t="s">
        <v>367</v>
      </c>
      <c r="C88" s="44" t="s">
        <v>349</v>
      </c>
      <c r="E88" s="35"/>
      <c r="F88" s="36"/>
      <c r="G88" s="40"/>
      <c r="H88" s="36"/>
      <c r="I88" s="36"/>
      <c r="J88" s="37"/>
      <c r="K88" s="36"/>
      <c r="L88" s="36"/>
      <c r="M88" s="37"/>
      <c r="N88" s="36"/>
      <c r="O88" s="36"/>
      <c r="P88" s="40"/>
      <c r="Q88" s="41"/>
      <c r="R88" s="41"/>
    </row>
    <row r="89" spans="1:18" ht="12.75">
      <c r="A89" s="30"/>
      <c r="B89" s="26" t="s">
        <v>368</v>
      </c>
      <c r="C89" s="44" t="s">
        <v>348</v>
      </c>
      <c r="E89" s="35"/>
      <c r="F89" s="36"/>
      <c r="G89" s="40"/>
      <c r="H89" s="36"/>
      <c r="I89" s="36"/>
      <c r="J89" s="37"/>
      <c r="K89" s="36"/>
      <c r="L89" s="36"/>
      <c r="M89" s="37"/>
      <c r="N89" s="36"/>
      <c r="O89" s="36"/>
      <c r="P89" s="40"/>
      <c r="Q89" s="41"/>
      <c r="R89" s="41"/>
    </row>
    <row r="90" spans="1:18" ht="12.75">
      <c r="A90" s="30"/>
      <c r="B90" s="26" t="s">
        <v>369</v>
      </c>
      <c r="C90" s="44" t="s">
        <v>344</v>
      </c>
      <c r="E90" s="35"/>
      <c r="F90" s="36"/>
      <c r="G90" s="40"/>
      <c r="H90" s="36"/>
      <c r="I90" s="36"/>
      <c r="J90" s="37"/>
      <c r="K90" s="36"/>
      <c r="L90" s="36"/>
      <c r="M90" s="37"/>
      <c r="N90" s="36"/>
      <c r="O90" s="36"/>
      <c r="P90" s="40"/>
      <c r="Q90" s="41"/>
      <c r="R90" s="41"/>
    </row>
    <row r="91" spans="1:18" ht="12.75">
      <c r="A91" s="30"/>
      <c r="B91" s="26" t="s">
        <v>370</v>
      </c>
      <c r="C91" s="44" t="s">
        <v>347</v>
      </c>
      <c r="E91" s="35"/>
      <c r="F91" s="36"/>
      <c r="G91" s="40"/>
      <c r="H91" s="36"/>
      <c r="I91" s="36"/>
      <c r="J91" s="37"/>
      <c r="K91" s="36"/>
      <c r="L91" s="36"/>
      <c r="M91" s="37"/>
      <c r="N91" s="36"/>
      <c r="O91" s="36"/>
      <c r="P91" s="40"/>
      <c r="Q91" s="41"/>
      <c r="R91" s="41"/>
    </row>
    <row r="92" spans="1:18" ht="12.75">
      <c r="A92" s="30"/>
      <c r="B92" s="25">
        <v>9</v>
      </c>
      <c r="C92" s="22" t="s">
        <v>359</v>
      </c>
      <c r="E92" s="35"/>
      <c r="F92" s="36"/>
      <c r="G92" s="40"/>
      <c r="H92" s="36"/>
      <c r="I92" s="36"/>
      <c r="J92" s="37"/>
      <c r="K92" s="36"/>
      <c r="L92" s="36"/>
      <c r="M92" s="37"/>
      <c r="N92" s="36"/>
      <c r="O92" s="36"/>
      <c r="P92" s="40"/>
      <c r="Q92" s="41"/>
      <c r="R92" s="41"/>
    </row>
    <row r="93" spans="1:18" ht="12.75">
      <c r="A93" s="30"/>
      <c r="B93" s="76" t="s">
        <v>377</v>
      </c>
      <c r="C93" s="44"/>
      <c r="E93" s="35"/>
      <c r="F93" s="36"/>
      <c r="G93" s="40"/>
      <c r="H93" s="36"/>
      <c r="I93" s="36"/>
      <c r="J93" s="37"/>
      <c r="K93" s="36"/>
      <c r="L93" s="36"/>
      <c r="M93" s="37"/>
      <c r="N93" s="36"/>
      <c r="O93" s="36"/>
      <c r="P93" s="40"/>
      <c r="Q93" s="41"/>
      <c r="R93" s="41"/>
    </row>
    <row r="94" spans="1:18" ht="12.75">
      <c r="A94" s="30"/>
      <c r="B94" s="76" t="s">
        <v>378</v>
      </c>
      <c r="C94" s="44"/>
      <c r="E94" s="35"/>
      <c r="F94" s="36"/>
      <c r="G94" s="40"/>
      <c r="H94" s="36"/>
      <c r="I94" s="36"/>
      <c r="J94" s="37"/>
      <c r="K94" s="36"/>
      <c r="L94" s="36"/>
      <c r="M94" s="37"/>
      <c r="N94" s="36"/>
      <c r="O94" s="36"/>
      <c r="P94" s="40"/>
      <c r="Q94" s="41"/>
      <c r="R94" s="41"/>
    </row>
    <row r="95" spans="1:18" ht="12.75">
      <c r="A95" s="30"/>
      <c r="B95" s="76" t="s">
        <v>379</v>
      </c>
      <c r="C95" s="44"/>
      <c r="E95" s="35"/>
      <c r="F95" s="36"/>
      <c r="G95" s="40"/>
      <c r="H95" s="36"/>
      <c r="I95" s="36"/>
      <c r="J95" s="37"/>
      <c r="K95" s="36"/>
      <c r="L95" s="36"/>
      <c r="M95" s="37"/>
      <c r="N95" s="36"/>
      <c r="O95" s="36"/>
      <c r="P95" s="40"/>
      <c r="Q95" s="41"/>
      <c r="R95" s="41"/>
    </row>
    <row r="96" spans="1:18" ht="12.75">
      <c r="A96" s="30"/>
      <c r="B96" s="76" t="s">
        <v>380</v>
      </c>
      <c r="C96" s="44"/>
      <c r="E96" s="35"/>
      <c r="F96" s="36"/>
      <c r="G96" s="40"/>
      <c r="H96" s="36"/>
      <c r="I96" s="36"/>
      <c r="J96" s="37"/>
      <c r="K96" s="36"/>
      <c r="L96" s="36"/>
      <c r="M96" s="37"/>
      <c r="N96" s="36"/>
      <c r="O96" s="36"/>
      <c r="P96" s="40"/>
      <c r="Q96" s="41"/>
      <c r="R96" s="41"/>
    </row>
    <row r="97" spans="1:18" ht="12.75">
      <c r="A97" s="30"/>
      <c r="B97" s="76" t="s">
        <v>381</v>
      </c>
      <c r="C97" s="44"/>
      <c r="E97" s="35"/>
      <c r="F97" s="36"/>
      <c r="G97" s="40"/>
      <c r="H97" s="36"/>
      <c r="I97" s="36"/>
      <c r="J97" s="37"/>
      <c r="K97" s="36"/>
      <c r="L97" s="36"/>
      <c r="M97" s="37"/>
      <c r="N97" s="36"/>
      <c r="O97" s="36"/>
      <c r="P97" s="40"/>
      <c r="Q97" s="41"/>
      <c r="R97" s="41"/>
    </row>
    <row r="98" spans="1:18" ht="12.75">
      <c r="A98" s="30"/>
      <c r="B98" s="76" t="s">
        <v>382</v>
      </c>
      <c r="C98" s="44"/>
      <c r="E98" s="35"/>
      <c r="F98" s="36"/>
      <c r="G98" s="40"/>
      <c r="H98" s="36"/>
      <c r="I98" s="36"/>
      <c r="J98" s="37"/>
      <c r="K98" s="36"/>
      <c r="L98" s="36"/>
      <c r="M98" s="37"/>
      <c r="N98" s="36"/>
      <c r="O98" s="36"/>
      <c r="P98" s="40"/>
      <c r="Q98" s="41"/>
      <c r="R98" s="41"/>
    </row>
    <row r="99" spans="1:18" ht="12.75">
      <c r="A99" s="30"/>
      <c r="B99" s="76" t="s">
        <v>383</v>
      </c>
      <c r="C99" s="44"/>
      <c r="E99" s="35"/>
      <c r="F99" s="36"/>
      <c r="G99" s="40"/>
      <c r="H99" s="36"/>
      <c r="I99" s="36"/>
      <c r="J99" s="37"/>
      <c r="K99" s="36"/>
      <c r="L99" s="36"/>
      <c r="M99" s="37"/>
      <c r="N99" s="36"/>
      <c r="O99" s="36"/>
      <c r="P99" s="40"/>
      <c r="Q99" s="41"/>
      <c r="R99" s="41"/>
    </row>
    <row r="100" spans="1:18" ht="12.75">
      <c r="A100" s="30"/>
      <c r="B100" s="76" t="s">
        <v>384</v>
      </c>
      <c r="C100" s="44"/>
      <c r="E100" s="35"/>
      <c r="F100" s="36"/>
      <c r="G100" s="40"/>
      <c r="H100" s="36"/>
      <c r="I100" s="36"/>
      <c r="J100" s="37"/>
      <c r="K100" s="36"/>
      <c r="L100" s="36"/>
      <c r="M100" s="37"/>
      <c r="N100" s="36"/>
      <c r="O100" s="36"/>
      <c r="P100" s="40"/>
      <c r="Q100" s="41"/>
      <c r="R100" s="41"/>
    </row>
    <row r="101" spans="1:18" ht="12.75" hidden="1">
      <c r="A101" s="30"/>
      <c r="B101" s="26" t="s">
        <v>158</v>
      </c>
      <c r="C101" s="13"/>
      <c r="E101" s="35" t="s">
        <v>82</v>
      </c>
      <c r="F101" s="36"/>
      <c r="G101" s="40"/>
      <c r="H101" s="36"/>
      <c r="I101" s="36"/>
      <c r="J101" s="37"/>
      <c r="K101" s="36"/>
      <c r="L101" s="36"/>
      <c r="M101" s="37"/>
      <c r="N101" s="36"/>
      <c r="O101" s="36"/>
      <c r="P101" s="40"/>
      <c r="Q101" s="41"/>
      <c r="R101" s="41"/>
    </row>
    <row r="102" spans="2:18" ht="12.75" hidden="1">
      <c r="B102" s="26" t="s">
        <v>159</v>
      </c>
      <c r="C102" s="13"/>
      <c r="E102" s="35" t="s">
        <v>83</v>
      </c>
      <c r="F102" s="36"/>
      <c r="G102" s="40"/>
      <c r="H102" s="36"/>
      <c r="I102" s="36"/>
      <c r="J102" s="37"/>
      <c r="K102" s="36"/>
      <c r="L102" s="36"/>
      <c r="M102" s="37"/>
      <c r="N102" s="36"/>
      <c r="O102" s="36"/>
      <c r="P102" s="40"/>
      <c r="Q102" s="41"/>
      <c r="R102" s="41"/>
    </row>
    <row r="103" spans="2:18" ht="12.75" hidden="1">
      <c r="B103" s="26" t="s">
        <v>160</v>
      </c>
      <c r="C103" s="13"/>
      <c r="E103" s="35" t="s">
        <v>84</v>
      </c>
      <c r="F103" s="36"/>
      <c r="G103" s="40"/>
      <c r="H103" s="36"/>
      <c r="I103" s="36"/>
      <c r="J103" s="37"/>
      <c r="K103" s="36"/>
      <c r="L103" s="36"/>
      <c r="M103" s="37"/>
      <c r="N103" s="36"/>
      <c r="O103" s="36"/>
      <c r="P103" s="40"/>
      <c r="Q103" s="41"/>
      <c r="R103" s="41"/>
    </row>
    <row r="104" spans="2:18" ht="12.75" hidden="1">
      <c r="B104" s="26" t="s">
        <v>161</v>
      </c>
      <c r="C104" s="13"/>
      <c r="E104" s="35" t="s">
        <v>85</v>
      </c>
      <c r="F104" s="36"/>
      <c r="G104" s="40"/>
      <c r="H104" s="36"/>
      <c r="I104" s="36"/>
      <c r="J104" s="37"/>
      <c r="K104" s="36"/>
      <c r="L104" s="36"/>
      <c r="M104" s="37"/>
      <c r="N104" s="36"/>
      <c r="O104" s="36"/>
      <c r="P104" s="40"/>
      <c r="Q104" s="41"/>
      <c r="R104" s="41"/>
    </row>
    <row r="105" spans="2:18" ht="12.75" hidden="1">
      <c r="B105" s="26" t="s">
        <v>162</v>
      </c>
      <c r="C105" s="13"/>
      <c r="E105" s="35" t="s">
        <v>86</v>
      </c>
      <c r="F105" s="36"/>
      <c r="G105" s="40"/>
      <c r="H105" s="36"/>
      <c r="I105" s="36"/>
      <c r="J105" s="37"/>
      <c r="K105" s="36"/>
      <c r="L105" s="36"/>
      <c r="M105" s="37"/>
      <c r="N105" s="36"/>
      <c r="O105" s="36"/>
      <c r="P105" s="40"/>
      <c r="Q105" s="41"/>
      <c r="R105" s="41"/>
    </row>
    <row r="106" spans="2:18" ht="12.75" hidden="1">
      <c r="B106" s="26" t="s">
        <v>163</v>
      </c>
      <c r="C106" s="13"/>
      <c r="E106" s="35" t="s">
        <v>87</v>
      </c>
      <c r="F106" s="36"/>
      <c r="G106" s="40"/>
      <c r="H106" s="36"/>
      <c r="I106" s="36"/>
      <c r="J106" s="37"/>
      <c r="K106" s="36"/>
      <c r="L106" s="36"/>
      <c r="M106" s="37"/>
      <c r="N106" s="36"/>
      <c r="O106" s="36"/>
      <c r="P106" s="40"/>
      <c r="Q106" s="41"/>
      <c r="R106" s="41"/>
    </row>
    <row r="107" spans="2:18" ht="12.75" hidden="1">
      <c r="B107" s="26" t="s">
        <v>164</v>
      </c>
      <c r="C107" s="13"/>
      <c r="E107" s="42"/>
      <c r="F107" s="37"/>
      <c r="G107" s="40"/>
      <c r="H107" s="37"/>
      <c r="I107" s="37"/>
      <c r="J107" s="37"/>
      <c r="K107" s="37"/>
      <c r="L107" s="37"/>
      <c r="M107" s="37"/>
      <c r="N107" s="37"/>
      <c r="O107" s="37"/>
      <c r="P107" s="40"/>
      <c r="Q107" s="40"/>
      <c r="R107" s="40"/>
    </row>
    <row r="108" spans="2:18" ht="12.75" hidden="1">
      <c r="B108" s="26" t="s">
        <v>165</v>
      </c>
      <c r="C108" s="13"/>
      <c r="E108" s="42"/>
      <c r="F108" s="37"/>
      <c r="G108" s="40"/>
      <c r="H108" s="37"/>
      <c r="I108" s="37"/>
      <c r="J108" s="37"/>
      <c r="K108" s="37"/>
      <c r="L108" s="37"/>
      <c r="M108" s="37"/>
      <c r="N108" s="37"/>
      <c r="O108" s="37"/>
      <c r="P108" s="40"/>
      <c r="Q108" s="40"/>
      <c r="R108" s="40"/>
    </row>
    <row r="109" spans="2:18" ht="12.75" hidden="1">
      <c r="B109" s="26" t="s">
        <v>166</v>
      </c>
      <c r="C109" s="13"/>
      <c r="E109" s="42"/>
      <c r="F109" s="37"/>
      <c r="G109" s="40"/>
      <c r="H109" s="37"/>
      <c r="I109" s="37"/>
      <c r="J109" s="37"/>
      <c r="K109" s="37"/>
      <c r="L109" s="37"/>
      <c r="M109" s="37"/>
      <c r="N109" s="37"/>
      <c r="O109" s="37"/>
      <c r="P109" s="40"/>
      <c r="Q109" s="40"/>
      <c r="R109" s="40"/>
    </row>
    <row r="110" spans="2:18" ht="12.75" hidden="1">
      <c r="B110" s="26" t="s">
        <v>167</v>
      </c>
      <c r="C110" s="13"/>
      <c r="E110" s="42"/>
      <c r="F110" s="37"/>
      <c r="G110" s="40"/>
      <c r="H110" s="37"/>
      <c r="I110" s="37"/>
      <c r="J110" s="37"/>
      <c r="K110" s="37"/>
      <c r="L110" s="37"/>
      <c r="M110" s="37"/>
      <c r="N110" s="37"/>
      <c r="O110" s="37"/>
      <c r="P110" s="40"/>
      <c r="Q110" s="40"/>
      <c r="R110" s="40"/>
    </row>
    <row r="111" spans="2:18" ht="12.75" hidden="1">
      <c r="B111" s="26" t="s">
        <v>168</v>
      </c>
      <c r="C111" s="13"/>
      <c r="E111" s="42"/>
      <c r="F111" s="37"/>
      <c r="G111" s="40"/>
      <c r="H111" s="37"/>
      <c r="I111" s="37"/>
      <c r="J111" s="37"/>
      <c r="K111" s="37"/>
      <c r="L111" s="37"/>
      <c r="M111" s="37"/>
      <c r="N111" s="37"/>
      <c r="O111" s="37"/>
      <c r="P111" s="40"/>
      <c r="Q111" s="40"/>
      <c r="R111" s="40"/>
    </row>
    <row r="112" spans="2:18" ht="12.75" hidden="1">
      <c r="B112" s="26" t="s">
        <v>169</v>
      </c>
      <c r="C112" s="13"/>
      <c r="E112" s="42"/>
      <c r="F112" s="37"/>
      <c r="G112" s="40"/>
      <c r="H112" s="37"/>
      <c r="I112" s="37"/>
      <c r="J112" s="37"/>
      <c r="K112" s="37"/>
      <c r="L112" s="37"/>
      <c r="M112" s="37"/>
      <c r="N112" s="37"/>
      <c r="O112" s="37"/>
      <c r="P112" s="40"/>
      <c r="Q112" s="40"/>
      <c r="R112" s="40"/>
    </row>
    <row r="113" spans="2:18" ht="12.75" hidden="1">
      <c r="B113" s="26" t="s">
        <v>170</v>
      </c>
      <c r="C113" s="13"/>
      <c r="E113" s="42"/>
      <c r="F113" s="37"/>
      <c r="G113" s="40"/>
      <c r="H113" s="37"/>
      <c r="I113" s="37"/>
      <c r="J113" s="37"/>
      <c r="K113" s="37"/>
      <c r="L113" s="37"/>
      <c r="M113" s="37"/>
      <c r="N113" s="37"/>
      <c r="O113" s="37"/>
      <c r="P113" s="40"/>
      <c r="Q113" s="40"/>
      <c r="R113" s="40"/>
    </row>
    <row r="114" spans="2:18" ht="12.75" hidden="1">
      <c r="B114" s="26" t="s">
        <v>171</v>
      </c>
      <c r="C114" s="13"/>
      <c r="E114" s="42"/>
      <c r="F114" s="37"/>
      <c r="G114" s="40"/>
      <c r="H114" s="37"/>
      <c r="I114" s="37"/>
      <c r="J114" s="37"/>
      <c r="K114" s="37"/>
      <c r="L114" s="37"/>
      <c r="M114" s="37"/>
      <c r="N114" s="37"/>
      <c r="O114" s="37"/>
      <c r="P114" s="40"/>
      <c r="Q114" s="40"/>
      <c r="R114" s="40"/>
    </row>
    <row r="115" spans="2:18" ht="12.75" hidden="1">
      <c r="B115" s="26" t="s">
        <v>172</v>
      </c>
      <c r="C115" s="13"/>
      <c r="E115" s="42"/>
      <c r="F115" s="37"/>
      <c r="G115" s="40"/>
      <c r="H115" s="37"/>
      <c r="I115" s="37"/>
      <c r="J115" s="37"/>
      <c r="K115" s="37"/>
      <c r="L115" s="37"/>
      <c r="M115" s="37"/>
      <c r="N115" s="37"/>
      <c r="O115" s="37"/>
      <c r="P115" s="40"/>
      <c r="Q115" s="40"/>
      <c r="R115" s="40"/>
    </row>
    <row r="116" spans="2:18" ht="12.75" hidden="1">
      <c r="B116" s="26" t="s">
        <v>173</v>
      </c>
      <c r="C116" s="13"/>
      <c r="E116" s="42"/>
      <c r="F116" s="37"/>
      <c r="G116" s="40"/>
      <c r="H116" s="37"/>
      <c r="I116" s="37"/>
      <c r="J116" s="37"/>
      <c r="K116" s="37"/>
      <c r="L116" s="37"/>
      <c r="M116" s="37"/>
      <c r="N116" s="37"/>
      <c r="O116" s="37"/>
      <c r="P116" s="40"/>
      <c r="Q116" s="40"/>
      <c r="R116" s="40"/>
    </row>
    <row r="117" spans="2:18" ht="12.75" hidden="1">
      <c r="B117" s="26" t="s">
        <v>174</v>
      </c>
      <c r="C117" s="13"/>
      <c r="E117" s="42"/>
      <c r="F117" s="37"/>
      <c r="G117" s="40"/>
      <c r="H117" s="37"/>
      <c r="I117" s="37"/>
      <c r="J117" s="37"/>
      <c r="K117" s="37"/>
      <c r="L117" s="37"/>
      <c r="M117" s="37"/>
      <c r="N117" s="37"/>
      <c r="O117" s="37"/>
      <c r="P117" s="40"/>
      <c r="Q117" s="40"/>
      <c r="R117" s="40"/>
    </row>
    <row r="118" spans="2:18" ht="12.75" hidden="1">
      <c r="B118" s="26" t="s">
        <v>175</v>
      </c>
      <c r="C118" s="13"/>
      <c r="E118" s="42"/>
      <c r="F118" s="37"/>
      <c r="G118" s="40"/>
      <c r="H118" s="37"/>
      <c r="I118" s="37"/>
      <c r="J118" s="37"/>
      <c r="K118" s="37"/>
      <c r="L118" s="37"/>
      <c r="M118" s="37"/>
      <c r="N118" s="37"/>
      <c r="O118" s="37"/>
      <c r="P118" s="40"/>
      <c r="Q118" s="40"/>
      <c r="R118" s="40"/>
    </row>
    <row r="119" spans="2:18" ht="12.75" hidden="1">
      <c r="B119" s="26" t="s">
        <v>176</v>
      </c>
      <c r="C119" s="13"/>
      <c r="E119" s="42"/>
      <c r="F119" s="37"/>
      <c r="G119" s="40"/>
      <c r="H119" s="37"/>
      <c r="I119" s="37"/>
      <c r="J119" s="37"/>
      <c r="K119" s="37"/>
      <c r="L119" s="37"/>
      <c r="M119" s="37"/>
      <c r="N119" s="37"/>
      <c r="O119" s="37"/>
      <c r="P119" s="40"/>
      <c r="Q119" s="40"/>
      <c r="R119" s="40"/>
    </row>
    <row r="120" spans="2:18" ht="12.75" hidden="1">
      <c r="B120" s="26" t="s">
        <v>177</v>
      </c>
      <c r="C120" s="13"/>
      <c r="E120" s="42"/>
      <c r="F120" s="37"/>
      <c r="G120" s="40"/>
      <c r="H120" s="37"/>
      <c r="I120" s="37"/>
      <c r="J120" s="37"/>
      <c r="K120" s="37"/>
      <c r="L120" s="37"/>
      <c r="M120" s="37"/>
      <c r="N120" s="37"/>
      <c r="O120" s="37"/>
      <c r="P120" s="40"/>
      <c r="Q120" s="40"/>
      <c r="R120" s="40"/>
    </row>
    <row r="121" spans="2:18" ht="12.75" hidden="1">
      <c r="B121" s="26" t="s">
        <v>178</v>
      </c>
      <c r="C121" s="13"/>
      <c r="E121" s="42"/>
      <c r="F121" s="37"/>
      <c r="G121" s="40"/>
      <c r="H121" s="37"/>
      <c r="I121" s="37"/>
      <c r="J121" s="37"/>
      <c r="K121" s="37"/>
      <c r="L121" s="37"/>
      <c r="M121" s="37"/>
      <c r="N121" s="37"/>
      <c r="O121" s="37"/>
      <c r="P121" s="40"/>
      <c r="Q121" s="40"/>
      <c r="R121" s="40"/>
    </row>
    <row r="122" spans="2:18" ht="12.75" hidden="1">
      <c r="B122" s="26" t="s">
        <v>179</v>
      </c>
      <c r="C122" s="13"/>
      <c r="E122" s="42"/>
      <c r="F122" s="37"/>
      <c r="G122" s="40"/>
      <c r="H122" s="37"/>
      <c r="I122" s="37"/>
      <c r="J122" s="37"/>
      <c r="K122" s="37"/>
      <c r="L122" s="37"/>
      <c r="M122" s="37"/>
      <c r="N122" s="37"/>
      <c r="O122" s="37"/>
      <c r="P122" s="40"/>
      <c r="Q122" s="40"/>
      <c r="R122" s="40"/>
    </row>
    <row r="123" spans="2:18" ht="12.75" hidden="1">
      <c r="B123" s="26" t="s">
        <v>180</v>
      </c>
      <c r="C123" s="13"/>
      <c r="E123" s="42"/>
      <c r="F123" s="37"/>
      <c r="G123" s="40"/>
      <c r="H123" s="37"/>
      <c r="I123" s="37"/>
      <c r="J123" s="37"/>
      <c r="K123" s="37"/>
      <c r="L123" s="37"/>
      <c r="M123" s="37"/>
      <c r="N123" s="37"/>
      <c r="O123" s="37"/>
      <c r="P123" s="40"/>
      <c r="Q123" s="40"/>
      <c r="R123" s="40"/>
    </row>
    <row r="124" spans="2:18" ht="12.75" hidden="1">
      <c r="B124" s="26" t="s">
        <v>181</v>
      </c>
      <c r="C124" s="13"/>
      <c r="E124" s="42"/>
      <c r="F124" s="37"/>
      <c r="G124" s="40"/>
      <c r="H124" s="37"/>
      <c r="I124" s="37"/>
      <c r="J124" s="37"/>
      <c r="K124" s="37"/>
      <c r="L124" s="37"/>
      <c r="M124" s="37"/>
      <c r="N124" s="37"/>
      <c r="O124" s="37"/>
      <c r="P124" s="40"/>
      <c r="Q124" s="40"/>
      <c r="R124" s="40"/>
    </row>
    <row r="125" spans="2:18" ht="12.75" hidden="1">
      <c r="B125" s="26" t="s">
        <v>182</v>
      </c>
      <c r="C125" s="13"/>
      <c r="E125" s="42"/>
      <c r="F125" s="37"/>
      <c r="G125" s="40"/>
      <c r="H125" s="37"/>
      <c r="I125" s="37"/>
      <c r="J125" s="37"/>
      <c r="K125" s="37"/>
      <c r="L125" s="37"/>
      <c r="M125" s="37"/>
      <c r="N125" s="37"/>
      <c r="O125" s="37"/>
      <c r="P125" s="40"/>
      <c r="Q125" s="40"/>
      <c r="R125" s="40"/>
    </row>
    <row r="126" spans="2:18" ht="12.75" hidden="1">
      <c r="B126" s="26" t="s">
        <v>183</v>
      </c>
      <c r="C126" s="13"/>
      <c r="E126" s="42"/>
      <c r="F126" s="37"/>
      <c r="G126" s="40"/>
      <c r="H126" s="37"/>
      <c r="I126" s="37"/>
      <c r="J126" s="37"/>
      <c r="K126" s="37"/>
      <c r="L126" s="37"/>
      <c r="M126" s="37"/>
      <c r="N126" s="37"/>
      <c r="O126" s="37"/>
      <c r="P126" s="40"/>
      <c r="Q126" s="40"/>
      <c r="R126" s="40"/>
    </row>
    <row r="127" spans="2:18" ht="12.75" hidden="1">
      <c r="B127" s="26" t="s">
        <v>184</v>
      </c>
      <c r="C127" s="13"/>
      <c r="E127" s="42"/>
      <c r="F127" s="37"/>
      <c r="G127" s="40"/>
      <c r="H127" s="37"/>
      <c r="I127" s="37"/>
      <c r="J127" s="37"/>
      <c r="K127" s="37"/>
      <c r="L127" s="37"/>
      <c r="M127" s="37"/>
      <c r="N127" s="37"/>
      <c r="O127" s="37"/>
      <c r="P127" s="40"/>
      <c r="Q127" s="40"/>
      <c r="R127" s="40"/>
    </row>
    <row r="128" spans="2:18" ht="12.75" hidden="1">
      <c r="B128" s="26" t="s">
        <v>185</v>
      </c>
      <c r="C128" s="13"/>
      <c r="E128" s="42"/>
      <c r="F128" s="37"/>
      <c r="G128" s="40"/>
      <c r="H128" s="37"/>
      <c r="I128" s="37"/>
      <c r="J128" s="37"/>
      <c r="K128" s="37"/>
      <c r="L128" s="37"/>
      <c r="M128" s="37"/>
      <c r="N128" s="37"/>
      <c r="O128" s="37"/>
      <c r="P128" s="40"/>
      <c r="Q128" s="40"/>
      <c r="R128" s="40"/>
    </row>
    <row r="129" spans="2:18" ht="12.75" hidden="1">
      <c r="B129" s="26" t="s">
        <v>186</v>
      </c>
      <c r="C129" s="13"/>
      <c r="E129" s="42"/>
      <c r="F129" s="37"/>
      <c r="G129" s="40"/>
      <c r="H129" s="37"/>
      <c r="I129" s="37"/>
      <c r="J129" s="37"/>
      <c r="K129" s="37"/>
      <c r="L129" s="37"/>
      <c r="M129" s="37"/>
      <c r="N129" s="37"/>
      <c r="O129" s="37"/>
      <c r="P129" s="40"/>
      <c r="Q129" s="40"/>
      <c r="R129" s="40"/>
    </row>
    <row r="130" spans="2:18" ht="12.75" hidden="1">
      <c r="B130" s="26" t="s">
        <v>187</v>
      </c>
      <c r="C130" s="13"/>
      <c r="E130" s="42"/>
      <c r="F130" s="37"/>
      <c r="G130" s="40"/>
      <c r="H130" s="37"/>
      <c r="I130" s="37"/>
      <c r="J130" s="37"/>
      <c r="K130" s="37"/>
      <c r="L130" s="37"/>
      <c r="M130" s="37"/>
      <c r="N130" s="37"/>
      <c r="O130" s="37"/>
      <c r="P130" s="40"/>
      <c r="Q130" s="40"/>
      <c r="R130" s="40"/>
    </row>
    <row r="131" spans="2:18" ht="12.75" hidden="1">
      <c r="B131" s="26" t="s">
        <v>188</v>
      </c>
      <c r="C131" s="13"/>
      <c r="E131" s="42"/>
      <c r="F131" s="37"/>
      <c r="G131" s="40"/>
      <c r="H131" s="37"/>
      <c r="I131" s="37"/>
      <c r="J131" s="37"/>
      <c r="K131" s="37"/>
      <c r="L131" s="37"/>
      <c r="M131" s="37"/>
      <c r="N131" s="37"/>
      <c r="O131" s="37"/>
      <c r="P131" s="40"/>
      <c r="Q131" s="40"/>
      <c r="R131" s="40"/>
    </row>
    <row r="132" spans="2:18" ht="12.75" hidden="1">
      <c r="B132" s="26" t="s">
        <v>189</v>
      </c>
      <c r="C132" s="13"/>
      <c r="E132" s="42"/>
      <c r="F132" s="37"/>
      <c r="G132" s="40"/>
      <c r="H132" s="37"/>
      <c r="I132" s="37"/>
      <c r="J132" s="37"/>
      <c r="K132" s="37"/>
      <c r="L132" s="37"/>
      <c r="M132" s="37"/>
      <c r="N132" s="37"/>
      <c r="O132" s="37"/>
      <c r="P132" s="40"/>
      <c r="Q132" s="40"/>
      <c r="R132" s="40"/>
    </row>
    <row r="133" spans="2:18" ht="12.75" hidden="1">
      <c r="B133" s="26" t="s">
        <v>190</v>
      </c>
      <c r="C133" s="13"/>
      <c r="E133" s="42"/>
      <c r="F133" s="37"/>
      <c r="G133" s="40"/>
      <c r="H133" s="37"/>
      <c r="I133" s="37"/>
      <c r="J133" s="37"/>
      <c r="K133" s="37"/>
      <c r="L133" s="37"/>
      <c r="M133" s="37"/>
      <c r="N133" s="37"/>
      <c r="O133" s="37"/>
      <c r="P133" s="40"/>
      <c r="Q133" s="40"/>
      <c r="R133" s="40"/>
    </row>
    <row r="134" spans="2:18" ht="12.75" hidden="1">
      <c r="B134" s="26" t="s">
        <v>191</v>
      </c>
      <c r="C134" s="13"/>
      <c r="E134" s="42"/>
      <c r="F134" s="37"/>
      <c r="G134" s="40"/>
      <c r="H134" s="37"/>
      <c r="I134" s="37"/>
      <c r="J134" s="37"/>
      <c r="K134" s="37"/>
      <c r="L134" s="37"/>
      <c r="M134" s="37"/>
      <c r="N134" s="37"/>
      <c r="O134" s="37"/>
      <c r="P134" s="40"/>
      <c r="Q134" s="40"/>
      <c r="R134" s="40"/>
    </row>
    <row r="135" spans="2:18" ht="12.75" hidden="1">
      <c r="B135" s="26" t="s">
        <v>192</v>
      </c>
      <c r="C135" s="13"/>
      <c r="E135" s="42"/>
      <c r="F135" s="37"/>
      <c r="G135" s="40"/>
      <c r="H135" s="37"/>
      <c r="I135" s="37"/>
      <c r="J135" s="37"/>
      <c r="K135" s="37"/>
      <c r="L135" s="37"/>
      <c r="M135" s="37"/>
      <c r="N135" s="37"/>
      <c r="O135" s="37"/>
      <c r="P135" s="40"/>
      <c r="Q135" s="40"/>
      <c r="R135" s="40"/>
    </row>
    <row r="136" spans="2:18" ht="12.75" hidden="1">
      <c r="B136" s="26" t="s">
        <v>193</v>
      </c>
      <c r="C136" s="13"/>
      <c r="E136" s="42"/>
      <c r="F136" s="37"/>
      <c r="G136" s="40"/>
      <c r="H136" s="37"/>
      <c r="I136" s="37"/>
      <c r="J136" s="37"/>
      <c r="K136" s="37"/>
      <c r="L136" s="37"/>
      <c r="M136" s="37"/>
      <c r="N136" s="37"/>
      <c r="O136" s="37"/>
      <c r="P136" s="40"/>
      <c r="Q136" s="40"/>
      <c r="R136" s="40"/>
    </row>
    <row r="137" spans="2:18" ht="12.75" hidden="1">
      <c r="B137" s="26" t="s">
        <v>194</v>
      </c>
      <c r="C137" s="13"/>
      <c r="E137" s="42"/>
      <c r="F137" s="37"/>
      <c r="G137" s="40"/>
      <c r="H137" s="37"/>
      <c r="I137" s="37"/>
      <c r="J137" s="37"/>
      <c r="K137" s="37"/>
      <c r="L137" s="37"/>
      <c r="M137" s="37"/>
      <c r="N137" s="37"/>
      <c r="O137" s="37"/>
      <c r="P137" s="40"/>
      <c r="Q137" s="40"/>
      <c r="R137" s="40"/>
    </row>
    <row r="138" spans="2:18" ht="12.75" hidden="1">
      <c r="B138" s="26" t="s">
        <v>195</v>
      </c>
      <c r="C138" s="13"/>
      <c r="E138" s="42"/>
      <c r="F138" s="37"/>
      <c r="G138" s="40"/>
      <c r="H138" s="37"/>
      <c r="I138" s="37"/>
      <c r="J138" s="37"/>
      <c r="K138" s="37"/>
      <c r="L138" s="37"/>
      <c r="M138" s="37"/>
      <c r="N138" s="37"/>
      <c r="O138" s="37"/>
      <c r="P138" s="40"/>
      <c r="Q138" s="40"/>
      <c r="R138" s="40"/>
    </row>
    <row r="139" spans="2:18" ht="12.75" hidden="1">
      <c r="B139" s="26" t="s">
        <v>196</v>
      </c>
      <c r="C139" s="13"/>
      <c r="E139" s="42"/>
      <c r="F139" s="37"/>
      <c r="G139" s="40"/>
      <c r="H139" s="37"/>
      <c r="I139" s="37"/>
      <c r="J139" s="37"/>
      <c r="K139" s="37"/>
      <c r="L139" s="37"/>
      <c r="M139" s="37"/>
      <c r="N139" s="37"/>
      <c r="O139" s="37"/>
      <c r="P139" s="40"/>
      <c r="Q139" s="40"/>
      <c r="R139" s="40"/>
    </row>
    <row r="140" spans="2:18" ht="12.75" hidden="1">
      <c r="B140" s="26" t="s">
        <v>197</v>
      </c>
      <c r="C140" s="13"/>
      <c r="E140" s="42"/>
      <c r="F140" s="37"/>
      <c r="G140" s="40"/>
      <c r="H140" s="37"/>
      <c r="I140" s="37"/>
      <c r="J140" s="37"/>
      <c r="K140" s="37"/>
      <c r="L140" s="37"/>
      <c r="M140" s="37"/>
      <c r="N140" s="37"/>
      <c r="O140" s="37"/>
      <c r="P140" s="40"/>
      <c r="Q140" s="40"/>
      <c r="R140" s="40"/>
    </row>
    <row r="141" spans="2:18" ht="12.75" hidden="1">
      <c r="B141" s="26" t="s">
        <v>198</v>
      </c>
      <c r="C141" s="13"/>
      <c r="E141" s="42"/>
      <c r="F141" s="37"/>
      <c r="G141" s="40"/>
      <c r="H141" s="37"/>
      <c r="I141" s="37"/>
      <c r="J141" s="37"/>
      <c r="K141" s="37"/>
      <c r="L141" s="37"/>
      <c r="M141" s="37"/>
      <c r="N141" s="37"/>
      <c r="O141" s="37"/>
      <c r="P141" s="40"/>
      <c r="Q141" s="40"/>
      <c r="R141" s="40"/>
    </row>
    <row r="142" spans="2:18" ht="12.75" hidden="1">
      <c r="B142" s="26" t="s">
        <v>199</v>
      </c>
      <c r="C142" s="13"/>
      <c r="E142" s="42"/>
      <c r="F142" s="37"/>
      <c r="G142" s="40"/>
      <c r="H142" s="37"/>
      <c r="I142" s="37"/>
      <c r="J142" s="37"/>
      <c r="K142" s="37"/>
      <c r="L142" s="37"/>
      <c r="M142" s="37"/>
      <c r="N142" s="37"/>
      <c r="O142" s="37"/>
      <c r="P142" s="40"/>
      <c r="Q142" s="40"/>
      <c r="R142" s="40"/>
    </row>
    <row r="143" spans="2:18" ht="12.75" hidden="1">
      <c r="B143" s="26" t="s">
        <v>200</v>
      </c>
      <c r="C143" s="13"/>
      <c r="E143" s="42"/>
      <c r="F143" s="37"/>
      <c r="G143" s="40"/>
      <c r="H143" s="37"/>
      <c r="I143" s="37"/>
      <c r="J143" s="37"/>
      <c r="K143" s="37"/>
      <c r="L143" s="37"/>
      <c r="M143" s="37"/>
      <c r="N143" s="37"/>
      <c r="O143" s="37"/>
      <c r="P143" s="40"/>
      <c r="Q143" s="40"/>
      <c r="R143" s="40"/>
    </row>
    <row r="144" spans="2:18" ht="12.75" hidden="1">
      <c r="B144" s="26" t="s">
        <v>201</v>
      </c>
      <c r="C144" s="13"/>
      <c r="E144" s="42"/>
      <c r="F144" s="37"/>
      <c r="G144" s="40"/>
      <c r="H144" s="37"/>
      <c r="I144" s="37"/>
      <c r="J144" s="37"/>
      <c r="K144" s="37"/>
      <c r="L144" s="37"/>
      <c r="M144" s="37"/>
      <c r="N144" s="37"/>
      <c r="O144" s="37"/>
      <c r="P144" s="40"/>
      <c r="Q144" s="40"/>
      <c r="R144" s="40"/>
    </row>
    <row r="145" spans="2:18" ht="12.75" hidden="1">
      <c r="B145" s="26" t="s">
        <v>202</v>
      </c>
      <c r="C145" s="12"/>
      <c r="E145" s="42"/>
      <c r="F145" s="37"/>
      <c r="G145" s="40"/>
      <c r="H145" s="37"/>
      <c r="I145" s="37"/>
      <c r="J145" s="37"/>
      <c r="K145" s="37"/>
      <c r="L145" s="37"/>
      <c r="M145" s="37"/>
      <c r="N145" s="37"/>
      <c r="O145" s="37"/>
      <c r="P145" s="40"/>
      <c r="Q145" s="40"/>
      <c r="R145" s="40"/>
    </row>
    <row r="146" spans="2:18" ht="12.75" hidden="1">
      <c r="B146" s="26" t="s">
        <v>203</v>
      </c>
      <c r="C146" s="12"/>
      <c r="E146" s="42"/>
      <c r="F146" s="37"/>
      <c r="G146" s="40"/>
      <c r="H146" s="37"/>
      <c r="I146" s="37"/>
      <c r="J146" s="37"/>
      <c r="K146" s="37"/>
      <c r="L146" s="37"/>
      <c r="M146" s="37"/>
      <c r="N146" s="37"/>
      <c r="O146" s="37"/>
      <c r="P146" s="40"/>
      <c r="Q146" s="40"/>
      <c r="R146" s="40"/>
    </row>
    <row r="147" spans="2:18" ht="12.75" hidden="1">
      <c r="B147" s="26" t="s">
        <v>204</v>
      </c>
      <c r="C147" s="12"/>
      <c r="E147" s="42"/>
      <c r="F147" s="37"/>
      <c r="G147" s="40"/>
      <c r="H147" s="37"/>
      <c r="I147" s="37"/>
      <c r="J147" s="37"/>
      <c r="K147" s="37"/>
      <c r="L147" s="37"/>
      <c r="M147" s="37"/>
      <c r="N147" s="37"/>
      <c r="O147" s="37"/>
      <c r="P147" s="40"/>
      <c r="Q147" s="40"/>
      <c r="R147" s="40"/>
    </row>
    <row r="148" spans="2:18" ht="12.75" hidden="1">
      <c r="B148" s="26" t="s">
        <v>205</v>
      </c>
      <c r="C148" s="12"/>
      <c r="E148" s="42"/>
      <c r="F148" s="37"/>
      <c r="G148" s="40"/>
      <c r="H148" s="37"/>
      <c r="I148" s="37"/>
      <c r="J148" s="37"/>
      <c r="K148" s="37"/>
      <c r="L148" s="37"/>
      <c r="M148" s="37"/>
      <c r="N148" s="37"/>
      <c r="O148" s="37"/>
      <c r="P148" s="40"/>
      <c r="Q148" s="40"/>
      <c r="R148" s="40"/>
    </row>
    <row r="149" spans="2:18" ht="12.75" hidden="1">
      <c r="B149" s="26" t="s">
        <v>206</v>
      </c>
      <c r="C149" s="12"/>
      <c r="E149" s="42"/>
      <c r="F149" s="37"/>
      <c r="G149" s="40"/>
      <c r="H149" s="37"/>
      <c r="I149" s="37"/>
      <c r="J149" s="37"/>
      <c r="K149" s="37"/>
      <c r="L149" s="37"/>
      <c r="M149" s="37"/>
      <c r="N149" s="37"/>
      <c r="O149" s="37"/>
      <c r="P149" s="40"/>
      <c r="Q149" s="40"/>
      <c r="R149" s="40"/>
    </row>
    <row r="150" spans="2:18" ht="12.75" hidden="1">
      <c r="B150" s="26" t="s">
        <v>207</v>
      </c>
      <c r="C150" s="12"/>
      <c r="E150" s="42"/>
      <c r="F150" s="37"/>
      <c r="G150" s="40"/>
      <c r="H150" s="37"/>
      <c r="I150" s="37"/>
      <c r="J150" s="37"/>
      <c r="K150" s="37"/>
      <c r="L150" s="37"/>
      <c r="M150" s="37"/>
      <c r="N150" s="37"/>
      <c r="O150" s="37"/>
      <c r="P150" s="40"/>
      <c r="Q150" s="40"/>
      <c r="R150" s="40"/>
    </row>
    <row r="151" spans="2:18" ht="12.75" hidden="1">
      <c r="B151" s="26" t="s">
        <v>208</v>
      </c>
      <c r="C151" s="12"/>
      <c r="E151" s="42"/>
      <c r="F151" s="37"/>
      <c r="G151" s="40"/>
      <c r="H151" s="37"/>
      <c r="I151" s="37"/>
      <c r="J151" s="37"/>
      <c r="K151" s="37"/>
      <c r="L151" s="37"/>
      <c r="M151" s="37"/>
      <c r="N151" s="37"/>
      <c r="O151" s="37"/>
      <c r="P151" s="40"/>
      <c r="Q151" s="40"/>
      <c r="R151" s="40"/>
    </row>
    <row r="152" spans="2:18" ht="12.75" hidden="1">
      <c r="B152" s="26" t="s">
        <v>209</v>
      </c>
      <c r="C152" s="12"/>
      <c r="E152" s="42"/>
      <c r="F152" s="37"/>
      <c r="G152" s="40"/>
      <c r="H152" s="37"/>
      <c r="I152" s="37"/>
      <c r="J152" s="37"/>
      <c r="K152" s="37"/>
      <c r="L152" s="37"/>
      <c r="M152" s="37"/>
      <c r="N152" s="37"/>
      <c r="O152" s="37"/>
      <c r="P152" s="40"/>
      <c r="Q152" s="40"/>
      <c r="R152" s="40"/>
    </row>
    <row r="153" spans="2:18" ht="12.75" hidden="1">
      <c r="B153" s="26" t="s">
        <v>210</v>
      </c>
      <c r="C153" s="12"/>
      <c r="E153" s="42"/>
      <c r="F153" s="37"/>
      <c r="G153" s="40"/>
      <c r="H153" s="37"/>
      <c r="I153" s="37"/>
      <c r="J153" s="37"/>
      <c r="K153" s="37"/>
      <c r="L153" s="37"/>
      <c r="M153" s="37"/>
      <c r="N153" s="37"/>
      <c r="O153" s="37"/>
      <c r="P153" s="40"/>
      <c r="Q153" s="40"/>
      <c r="R153" s="40"/>
    </row>
    <row r="154" spans="2:18" ht="12.75" hidden="1">
      <c r="B154" s="26" t="s">
        <v>211</v>
      </c>
      <c r="C154" s="12"/>
      <c r="E154" s="42"/>
      <c r="F154" s="37"/>
      <c r="G154" s="40"/>
      <c r="H154" s="37"/>
      <c r="I154" s="37"/>
      <c r="J154" s="37"/>
      <c r="K154" s="37"/>
      <c r="L154" s="37"/>
      <c r="M154" s="37"/>
      <c r="N154" s="37"/>
      <c r="O154" s="37"/>
      <c r="P154" s="40"/>
      <c r="Q154" s="40"/>
      <c r="R154" s="40"/>
    </row>
    <row r="155" spans="2:18" ht="12.75" hidden="1">
      <c r="B155" s="26" t="s">
        <v>212</v>
      </c>
      <c r="C155" s="12"/>
      <c r="E155" s="42"/>
      <c r="F155" s="37"/>
      <c r="G155" s="40"/>
      <c r="H155" s="37"/>
      <c r="I155" s="37"/>
      <c r="J155" s="37"/>
      <c r="K155" s="37"/>
      <c r="L155" s="37"/>
      <c r="M155" s="37"/>
      <c r="N155" s="37"/>
      <c r="O155" s="37"/>
      <c r="P155" s="40"/>
      <c r="Q155" s="40"/>
      <c r="R155" s="40"/>
    </row>
    <row r="156" spans="2:18" ht="12.75" hidden="1">
      <c r="B156" s="26" t="s">
        <v>213</v>
      </c>
      <c r="C156" s="12"/>
      <c r="E156" s="42"/>
      <c r="F156" s="37"/>
      <c r="G156" s="40"/>
      <c r="H156" s="37"/>
      <c r="I156" s="37"/>
      <c r="J156" s="37"/>
      <c r="K156" s="37"/>
      <c r="L156" s="37"/>
      <c r="M156" s="37"/>
      <c r="N156" s="37"/>
      <c r="O156" s="37"/>
      <c r="P156" s="40"/>
      <c r="Q156" s="40"/>
      <c r="R156" s="40"/>
    </row>
    <row r="157" spans="2:18" ht="12.75" hidden="1">
      <c r="B157" s="26" t="s">
        <v>214</v>
      </c>
      <c r="C157" s="12"/>
      <c r="E157" s="42"/>
      <c r="F157" s="37"/>
      <c r="G157" s="40"/>
      <c r="H157" s="37"/>
      <c r="I157" s="37"/>
      <c r="J157" s="37"/>
      <c r="K157" s="37"/>
      <c r="L157" s="37"/>
      <c r="M157" s="37"/>
      <c r="N157" s="37"/>
      <c r="O157" s="37"/>
      <c r="P157" s="40"/>
      <c r="Q157" s="40"/>
      <c r="R157" s="40"/>
    </row>
    <row r="158" spans="2:18" ht="12.75" hidden="1">
      <c r="B158" s="26" t="s">
        <v>215</v>
      </c>
      <c r="C158" s="12"/>
      <c r="E158" s="42"/>
      <c r="F158" s="37"/>
      <c r="G158" s="40"/>
      <c r="H158" s="37"/>
      <c r="I158" s="37"/>
      <c r="J158" s="37"/>
      <c r="K158" s="37"/>
      <c r="L158" s="37"/>
      <c r="M158" s="37"/>
      <c r="N158" s="37"/>
      <c r="O158" s="37"/>
      <c r="P158" s="40"/>
      <c r="Q158" s="40"/>
      <c r="R158" s="40"/>
    </row>
    <row r="159" spans="2:18" ht="12.75" hidden="1">
      <c r="B159" s="26" t="s">
        <v>216</v>
      </c>
      <c r="C159" s="12"/>
      <c r="E159" s="42"/>
      <c r="F159" s="37"/>
      <c r="G159" s="40"/>
      <c r="H159" s="37"/>
      <c r="I159" s="37"/>
      <c r="J159" s="37"/>
      <c r="K159" s="37"/>
      <c r="L159" s="37"/>
      <c r="M159" s="37"/>
      <c r="N159" s="37"/>
      <c r="O159" s="37"/>
      <c r="P159" s="40"/>
      <c r="Q159" s="40"/>
      <c r="R159" s="40"/>
    </row>
    <row r="160" spans="2:18" ht="12.75" hidden="1">
      <c r="B160" s="26" t="s">
        <v>217</v>
      </c>
      <c r="C160" s="12"/>
      <c r="E160" s="42"/>
      <c r="F160" s="37"/>
      <c r="G160" s="40"/>
      <c r="H160" s="37"/>
      <c r="I160" s="37"/>
      <c r="J160" s="37"/>
      <c r="K160" s="37"/>
      <c r="L160" s="37"/>
      <c r="M160" s="37"/>
      <c r="N160" s="37"/>
      <c r="O160" s="37"/>
      <c r="P160" s="40"/>
      <c r="Q160" s="40"/>
      <c r="R160" s="40"/>
    </row>
    <row r="161" spans="2:18" ht="12.75" hidden="1">
      <c r="B161" s="26" t="s">
        <v>218</v>
      </c>
      <c r="C161" s="12"/>
      <c r="E161" s="42"/>
      <c r="F161" s="37"/>
      <c r="G161" s="40"/>
      <c r="H161" s="37"/>
      <c r="I161" s="37"/>
      <c r="J161" s="37"/>
      <c r="K161" s="37"/>
      <c r="L161" s="37"/>
      <c r="M161" s="37"/>
      <c r="N161" s="37"/>
      <c r="O161" s="37"/>
      <c r="P161" s="40"/>
      <c r="Q161" s="40"/>
      <c r="R161" s="40"/>
    </row>
    <row r="162" spans="2:18" ht="12.75" hidden="1">
      <c r="B162" s="26" t="s">
        <v>219</v>
      </c>
      <c r="C162" s="12"/>
      <c r="E162" s="42"/>
      <c r="F162" s="37"/>
      <c r="G162" s="40"/>
      <c r="H162" s="37"/>
      <c r="I162" s="37"/>
      <c r="J162" s="37"/>
      <c r="K162" s="37"/>
      <c r="L162" s="37"/>
      <c r="M162" s="37"/>
      <c r="N162" s="37"/>
      <c r="O162" s="37"/>
      <c r="P162" s="40"/>
      <c r="Q162" s="40"/>
      <c r="R162" s="40"/>
    </row>
    <row r="163" spans="2:18" ht="12.75" hidden="1">
      <c r="B163" s="26" t="s">
        <v>220</v>
      </c>
      <c r="C163" s="12"/>
      <c r="E163" s="42"/>
      <c r="F163" s="37"/>
      <c r="G163" s="40"/>
      <c r="H163" s="37"/>
      <c r="I163" s="37"/>
      <c r="J163" s="37"/>
      <c r="K163" s="37"/>
      <c r="L163" s="37"/>
      <c r="M163" s="37"/>
      <c r="N163" s="37"/>
      <c r="O163" s="37"/>
      <c r="P163" s="40"/>
      <c r="Q163" s="40"/>
      <c r="R163" s="40"/>
    </row>
    <row r="164" spans="2:18" ht="12.75" hidden="1">
      <c r="B164" s="26" t="s">
        <v>221</v>
      </c>
      <c r="C164" s="12"/>
      <c r="E164" s="42"/>
      <c r="F164" s="37"/>
      <c r="G164" s="40"/>
      <c r="H164" s="37"/>
      <c r="I164" s="37"/>
      <c r="J164" s="37"/>
      <c r="K164" s="37"/>
      <c r="L164" s="37"/>
      <c r="M164" s="37"/>
      <c r="N164" s="37"/>
      <c r="O164" s="37"/>
      <c r="P164" s="40"/>
      <c r="Q164" s="40"/>
      <c r="R164" s="40"/>
    </row>
    <row r="165" spans="2:18" ht="12.75" hidden="1">
      <c r="B165" s="26" t="s">
        <v>222</v>
      </c>
      <c r="C165" s="12"/>
      <c r="E165" s="42"/>
      <c r="F165" s="37"/>
      <c r="G165" s="40"/>
      <c r="H165" s="37"/>
      <c r="I165" s="37"/>
      <c r="J165" s="37"/>
      <c r="K165" s="37"/>
      <c r="L165" s="37"/>
      <c r="M165" s="37"/>
      <c r="N165" s="37"/>
      <c r="O165" s="37"/>
      <c r="P165" s="40"/>
      <c r="Q165" s="40"/>
      <c r="R165" s="40"/>
    </row>
    <row r="166" spans="2:18" ht="12.75" hidden="1">
      <c r="B166" s="26" t="s">
        <v>223</v>
      </c>
      <c r="C166" s="12"/>
      <c r="E166" s="42"/>
      <c r="F166" s="37"/>
      <c r="G166" s="40"/>
      <c r="H166" s="37"/>
      <c r="I166" s="37"/>
      <c r="J166" s="37"/>
      <c r="K166" s="37"/>
      <c r="L166" s="37"/>
      <c r="M166" s="37"/>
      <c r="N166" s="37"/>
      <c r="O166" s="37"/>
      <c r="P166" s="40"/>
      <c r="Q166" s="40"/>
      <c r="R166" s="40"/>
    </row>
    <row r="167" spans="2:18" ht="12.75" hidden="1">
      <c r="B167" s="26" t="s">
        <v>224</v>
      </c>
      <c r="C167" s="12"/>
      <c r="E167" s="42"/>
      <c r="F167" s="37"/>
      <c r="G167" s="40"/>
      <c r="H167" s="37"/>
      <c r="I167" s="37"/>
      <c r="J167" s="37"/>
      <c r="K167" s="37"/>
      <c r="L167" s="37"/>
      <c r="M167" s="37"/>
      <c r="N167" s="37"/>
      <c r="O167" s="37"/>
      <c r="P167" s="40"/>
      <c r="Q167" s="40"/>
      <c r="R167" s="40"/>
    </row>
    <row r="168" spans="2:18" ht="12.75" hidden="1">
      <c r="B168" s="26" t="s">
        <v>225</v>
      </c>
      <c r="C168" s="12"/>
      <c r="E168" s="42"/>
      <c r="F168" s="37"/>
      <c r="G168" s="40"/>
      <c r="H168" s="37"/>
      <c r="I168" s="37"/>
      <c r="J168" s="37"/>
      <c r="K168" s="37"/>
      <c r="L168" s="37"/>
      <c r="M168" s="37"/>
      <c r="N168" s="37"/>
      <c r="O168" s="37"/>
      <c r="P168" s="40"/>
      <c r="Q168" s="40"/>
      <c r="R168" s="40"/>
    </row>
    <row r="169" spans="2:18" ht="12.75" hidden="1">
      <c r="B169" s="26" t="s">
        <v>226</v>
      </c>
      <c r="C169" s="12"/>
      <c r="E169" s="42"/>
      <c r="F169" s="37"/>
      <c r="G169" s="40"/>
      <c r="H169" s="37"/>
      <c r="I169" s="37"/>
      <c r="J169" s="37"/>
      <c r="K169" s="37"/>
      <c r="L169" s="37"/>
      <c r="M169" s="37"/>
      <c r="N169" s="37"/>
      <c r="O169" s="37"/>
      <c r="P169" s="40"/>
      <c r="Q169" s="40"/>
      <c r="R169" s="40"/>
    </row>
    <row r="170" spans="2:18" ht="12.75" hidden="1">
      <c r="B170" s="26" t="s">
        <v>227</v>
      </c>
      <c r="C170" s="12"/>
      <c r="E170" s="42"/>
      <c r="F170" s="37"/>
      <c r="G170" s="40"/>
      <c r="H170" s="37"/>
      <c r="I170" s="37"/>
      <c r="J170" s="37"/>
      <c r="K170" s="37"/>
      <c r="L170" s="37"/>
      <c r="M170" s="37"/>
      <c r="N170" s="37"/>
      <c r="O170" s="37"/>
      <c r="P170" s="40"/>
      <c r="Q170" s="40"/>
      <c r="R170" s="40"/>
    </row>
    <row r="171" spans="2:18" ht="12.75" hidden="1">
      <c r="B171" s="26" t="s">
        <v>228</v>
      </c>
      <c r="C171" s="12"/>
      <c r="E171" s="42"/>
      <c r="F171" s="37"/>
      <c r="G171" s="40"/>
      <c r="H171" s="37"/>
      <c r="I171" s="37"/>
      <c r="J171" s="37"/>
      <c r="K171" s="37"/>
      <c r="L171" s="37"/>
      <c r="M171" s="37"/>
      <c r="N171" s="37"/>
      <c r="O171" s="37"/>
      <c r="P171" s="40"/>
      <c r="Q171" s="40"/>
      <c r="R171" s="40"/>
    </row>
    <row r="172" spans="2:18" ht="12.75" hidden="1">
      <c r="B172" s="26" t="s">
        <v>229</v>
      </c>
      <c r="C172" s="12"/>
      <c r="E172" s="42"/>
      <c r="F172" s="37"/>
      <c r="G172" s="40"/>
      <c r="H172" s="37"/>
      <c r="I172" s="37"/>
      <c r="J172" s="37"/>
      <c r="K172" s="37"/>
      <c r="L172" s="37"/>
      <c r="M172" s="37"/>
      <c r="N172" s="37"/>
      <c r="O172" s="37"/>
      <c r="P172" s="40"/>
      <c r="Q172" s="40"/>
      <c r="R172" s="40"/>
    </row>
    <row r="173" spans="2:18" ht="25.5" hidden="1">
      <c r="B173" s="26" t="s">
        <v>230</v>
      </c>
      <c r="C173" s="12"/>
      <c r="E173" s="42"/>
      <c r="F173" s="37"/>
      <c r="G173" s="40"/>
      <c r="H173" s="37"/>
      <c r="I173" s="37"/>
      <c r="J173" s="37"/>
      <c r="K173" s="37"/>
      <c r="L173" s="37"/>
      <c r="M173" s="37"/>
      <c r="N173" s="37"/>
      <c r="O173" s="37"/>
      <c r="P173" s="40"/>
      <c r="Q173" s="40"/>
      <c r="R173" s="40"/>
    </row>
    <row r="174" spans="2:18" ht="25.5" hidden="1">
      <c r="B174" s="26" t="s">
        <v>231</v>
      </c>
      <c r="C174" s="12"/>
      <c r="E174" s="42"/>
      <c r="F174" s="37"/>
      <c r="G174" s="40"/>
      <c r="H174" s="37"/>
      <c r="I174" s="37"/>
      <c r="J174" s="37"/>
      <c r="K174" s="37"/>
      <c r="L174" s="37"/>
      <c r="M174" s="37"/>
      <c r="N174" s="37"/>
      <c r="O174" s="37"/>
      <c r="P174" s="40"/>
      <c r="Q174" s="40"/>
      <c r="R174" s="40"/>
    </row>
    <row r="175" spans="2:18" ht="25.5" hidden="1">
      <c r="B175" s="26" t="s">
        <v>232</v>
      </c>
      <c r="C175" s="12"/>
      <c r="E175" s="42"/>
      <c r="F175" s="37"/>
      <c r="G175" s="40"/>
      <c r="H175" s="37"/>
      <c r="I175" s="37"/>
      <c r="J175" s="37"/>
      <c r="K175" s="37"/>
      <c r="L175" s="37"/>
      <c r="M175" s="37"/>
      <c r="N175" s="37"/>
      <c r="O175" s="37"/>
      <c r="P175" s="40"/>
      <c r="Q175" s="40"/>
      <c r="R175" s="40"/>
    </row>
    <row r="176" spans="2:18" ht="25.5" hidden="1">
      <c r="B176" s="26" t="s">
        <v>233</v>
      </c>
      <c r="C176" s="12"/>
      <c r="E176" s="42"/>
      <c r="F176" s="37"/>
      <c r="G176" s="40"/>
      <c r="H176" s="37"/>
      <c r="I176" s="37"/>
      <c r="J176" s="37"/>
      <c r="K176" s="37"/>
      <c r="L176" s="37"/>
      <c r="M176" s="37"/>
      <c r="N176" s="37"/>
      <c r="O176" s="37"/>
      <c r="P176" s="40"/>
      <c r="Q176" s="40"/>
      <c r="R176" s="40"/>
    </row>
    <row r="177" spans="2:18" ht="25.5" hidden="1">
      <c r="B177" s="26" t="s">
        <v>234</v>
      </c>
      <c r="C177" s="12"/>
      <c r="E177" s="42"/>
      <c r="F177" s="37"/>
      <c r="G177" s="40"/>
      <c r="H177" s="37"/>
      <c r="I177" s="37"/>
      <c r="J177" s="37"/>
      <c r="K177" s="37"/>
      <c r="L177" s="37"/>
      <c r="M177" s="37"/>
      <c r="N177" s="37"/>
      <c r="O177" s="37"/>
      <c r="P177" s="40"/>
      <c r="Q177" s="40"/>
      <c r="R177" s="40"/>
    </row>
    <row r="178" spans="2:18" ht="25.5" hidden="1">
      <c r="B178" s="26" t="s">
        <v>235</v>
      </c>
      <c r="C178" s="12"/>
      <c r="E178" s="42"/>
      <c r="F178" s="37"/>
      <c r="G178" s="40"/>
      <c r="H178" s="37"/>
      <c r="I178" s="37"/>
      <c r="J178" s="37"/>
      <c r="K178" s="37"/>
      <c r="L178" s="37"/>
      <c r="M178" s="37"/>
      <c r="N178" s="37"/>
      <c r="O178" s="37"/>
      <c r="P178" s="40"/>
      <c r="Q178" s="40"/>
      <c r="R178" s="40"/>
    </row>
    <row r="179" spans="2:18" ht="25.5" hidden="1">
      <c r="B179" s="26" t="s">
        <v>236</v>
      </c>
      <c r="C179" s="12"/>
      <c r="E179" s="42"/>
      <c r="F179" s="37"/>
      <c r="G179" s="40"/>
      <c r="H179" s="37"/>
      <c r="I179" s="37"/>
      <c r="J179" s="37"/>
      <c r="K179" s="37"/>
      <c r="L179" s="37"/>
      <c r="M179" s="37"/>
      <c r="N179" s="37"/>
      <c r="O179" s="37"/>
      <c r="P179" s="40"/>
      <c r="Q179" s="40"/>
      <c r="R179" s="40"/>
    </row>
    <row r="180" spans="2:18" ht="25.5" hidden="1">
      <c r="B180" s="26" t="s">
        <v>237</v>
      </c>
      <c r="C180" s="12"/>
      <c r="E180" s="42"/>
      <c r="F180" s="37"/>
      <c r="G180" s="40"/>
      <c r="H180" s="37"/>
      <c r="I180" s="37"/>
      <c r="J180" s="37"/>
      <c r="K180" s="37"/>
      <c r="L180" s="37"/>
      <c r="M180" s="37"/>
      <c r="N180" s="37"/>
      <c r="O180" s="37"/>
      <c r="P180" s="40"/>
      <c r="Q180" s="40"/>
      <c r="R180" s="40"/>
    </row>
    <row r="181" spans="2:18" ht="25.5" hidden="1">
      <c r="B181" s="26" t="s">
        <v>238</v>
      </c>
      <c r="C181" s="12"/>
      <c r="E181" s="42"/>
      <c r="F181" s="37"/>
      <c r="G181" s="40"/>
      <c r="H181" s="37"/>
      <c r="I181" s="37"/>
      <c r="J181" s="37"/>
      <c r="K181" s="37"/>
      <c r="L181" s="37"/>
      <c r="M181" s="37"/>
      <c r="N181" s="37"/>
      <c r="O181" s="37"/>
      <c r="P181" s="40"/>
      <c r="Q181" s="40"/>
      <c r="R181" s="40"/>
    </row>
    <row r="182" spans="2:18" ht="25.5" hidden="1">
      <c r="B182" s="26" t="s">
        <v>239</v>
      </c>
      <c r="C182" s="12"/>
      <c r="E182" s="42"/>
      <c r="F182" s="37"/>
      <c r="G182" s="40"/>
      <c r="H182" s="37"/>
      <c r="I182" s="37"/>
      <c r="J182" s="37"/>
      <c r="K182" s="37"/>
      <c r="L182" s="37"/>
      <c r="M182" s="37"/>
      <c r="N182" s="37"/>
      <c r="O182" s="37"/>
      <c r="P182" s="40"/>
      <c r="Q182" s="40"/>
      <c r="R182" s="40"/>
    </row>
    <row r="183" spans="2:18" ht="25.5" hidden="1">
      <c r="B183" s="26" t="s">
        <v>240</v>
      </c>
      <c r="C183" s="12"/>
      <c r="E183" s="42"/>
      <c r="F183" s="37"/>
      <c r="G183" s="40"/>
      <c r="H183" s="37"/>
      <c r="I183" s="37"/>
      <c r="J183" s="37"/>
      <c r="K183" s="37"/>
      <c r="L183" s="37"/>
      <c r="M183" s="37"/>
      <c r="N183" s="37"/>
      <c r="O183" s="37"/>
      <c r="P183" s="40"/>
      <c r="Q183" s="40"/>
      <c r="R183" s="40"/>
    </row>
    <row r="184" spans="2:18" ht="25.5" hidden="1">
      <c r="B184" s="26" t="s">
        <v>241</v>
      </c>
      <c r="C184" s="12"/>
      <c r="E184" s="42"/>
      <c r="F184" s="37"/>
      <c r="G184" s="40"/>
      <c r="H184" s="37"/>
      <c r="I184" s="37"/>
      <c r="J184" s="37"/>
      <c r="K184" s="37"/>
      <c r="L184" s="37"/>
      <c r="M184" s="37"/>
      <c r="N184" s="37"/>
      <c r="O184" s="37"/>
      <c r="P184" s="40"/>
      <c r="Q184" s="40"/>
      <c r="R184" s="40"/>
    </row>
    <row r="185" spans="2:18" ht="25.5" hidden="1">
      <c r="B185" s="26" t="s">
        <v>242</v>
      </c>
      <c r="C185" s="12"/>
      <c r="E185" s="42"/>
      <c r="F185" s="37"/>
      <c r="G185" s="40"/>
      <c r="H185" s="37"/>
      <c r="I185" s="37"/>
      <c r="J185" s="37"/>
      <c r="K185" s="37"/>
      <c r="L185" s="37"/>
      <c r="M185" s="37"/>
      <c r="N185" s="37"/>
      <c r="O185" s="37"/>
      <c r="P185" s="40"/>
      <c r="Q185" s="40"/>
      <c r="R185" s="40"/>
    </row>
    <row r="186" spans="2:18" ht="25.5" hidden="1">
      <c r="B186" s="26" t="s">
        <v>243</v>
      </c>
      <c r="C186" s="12"/>
      <c r="E186" s="42"/>
      <c r="F186" s="37"/>
      <c r="G186" s="40"/>
      <c r="H186" s="37"/>
      <c r="I186" s="37"/>
      <c r="J186" s="37"/>
      <c r="K186" s="37"/>
      <c r="L186" s="37"/>
      <c r="M186" s="37"/>
      <c r="N186" s="37"/>
      <c r="O186" s="37"/>
      <c r="P186" s="40"/>
      <c r="Q186" s="40"/>
      <c r="R186" s="40"/>
    </row>
    <row r="187" spans="2:18" ht="25.5" hidden="1">
      <c r="B187" s="26" t="s">
        <v>244</v>
      </c>
      <c r="C187" s="12"/>
      <c r="E187" s="42"/>
      <c r="F187" s="37"/>
      <c r="G187" s="40"/>
      <c r="H187" s="37"/>
      <c r="I187" s="37"/>
      <c r="J187" s="37"/>
      <c r="K187" s="37"/>
      <c r="L187" s="37"/>
      <c r="M187" s="37"/>
      <c r="N187" s="37"/>
      <c r="O187" s="37"/>
      <c r="P187" s="40"/>
      <c r="Q187" s="40"/>
      <c r="R187" s="40"/>
    </row>
    <row r="188" spans="2:18" ht="25.5" hidden="1">
      <c r="B188" s="26" t="s">
        <v>245</v>
      </c>
      <c r="C188" s="12"/>
      <c r="E188" s="42"/>
      <c r="F188" s="37"/>
      <c r="G188" s="40"/>
      <c r="H188" s="37"/>
      <c r="I188" s="37"/>
      <c r="J188" s="37"/>
      <c r="K188" s="37"/>
      <c r="L188" s="37"/>
      <c r="M188" s="37"/>
      <c r="N188" s="37"/>
      <c r="O188" s="37"/>
      <c r="P188" s="40"/>
      <c r="Q188" s="40"/>
      <c r="R188" s="40"/>
    </row>
    <row r="189" spans="2:18" ht="25.5" hidden="1">
      <c r="B189" s="26" t="s">
        <v>246</v>
      </c>
      <c r="C189" s="12"/>
      <c r="E189" s="42"/>
      <c r="F189" s="37"/>
      <c r="G189" s="40"/>
      <c r="H189" s="37"/>
      <c r="I189" s="37"/>
      <c r="J189" s="37"/>
      <c r="K189" s="37"/>
      <c r="L189" s="37"/>
      <c r="M189" s="37"/>
      <c r="N189" s="37"/>
      <c r="O189" s="37"/>
      <c r="P189" s="40"/>
      <c r="Q189" s="40"/>
      <c r="R189" s="40"/>
    </row>
    <row r="190" spans="2:18" ht="25.5" hidden="1">
      <c r="B190" s="26" t="s">
        <v>247</v>
      </c>
      <c r="C190" s="12"/>
      <c r="E190" s="42"/>
      <c r="F190" s="37"/>
      <c r="G190" s="40"/>
      <c r="H190" s="37"/>
      <c r="I190" s="37"/>
      <c r="J190" s="37"/>
      <c r="K190" s="37"/>
      <c r="L190" s="37"/>
      <c r="M190" s="37"/>
      <c r="N190" s="37"/>
      <c r="O190" s="37"/>
      <c r="P190" s="40"/>
      <c r="Q190" s="40"/>
      <c r="R190" s="40"/>
    </row>
    <row r="191" spans="2:18" ht="25.5" hidden="1">
      <c r="B191" s="26" t="s">
        <v>248</v>
      </c>
      <c r="C191" s="12"/>
      <c r="E191" s="42"/>
      <c r="F191" s="37"/>
      <c r="G191" s="40"/>
      <c r="H191" s="37"/>
      <c r="I191" s="37"/>
      <c r="J191" s="37"/>
      <c r="K191" s="37"/>
      <c r="L191" s="37"/>
      <c r="M191" s="37"/>
      <c r="N191" s="37"/>
      <c r="O191" s="37"/>
      <c r="P191" s="40"/>
      <c r="Q191" s="40"/>
      <c r="R191" s="40"/>
    </row>
    <row r="192" spans="2:18" ht="25.5" hidden="1">
      <c r="B192" s="26" t="s">
        <v>249</v>
      </c>
      <c r="C192" s="12"/>
      <c r="E192" s="42"/>
      <c r="F192" s="37"/>
      <c r="G192" s="40"/>
      <c r="H192" s="37"/>
      <c r="I192" s="37"/>
      <c r="J192" s="37"/>
      <c r="K192" s="37"/>
      <c r="L192" s="37"/>
      <c r="M192" s="37"/>
      <c r="N192" s="37"/>
      <c r="O192" s="37"/>
      <c r="P192" s="40"/>
      <c r="Q192" s="40"/>
      <c r="R192" s="40"/>
    </row>
    <row r="193" spans="2:18" ht="25.5" hidden="1">
      <c r="B193" s="26" t="s">
        <v>250</v>
      </c>
      <c r="C193" s="12"/>
      <c r="E193" s="42"/>
      <c r="F193" s="37"/>
      <c r="G193" s="40"/>
      <c r="H193" s="37"/>
      <c r="I193" s="37"/>
      <c r="J193" s="37"/>
      <c r="K193" s="37"/>
      <c r="L193" s="37"/>
      <c r="M193" s="37"/>
      <c r="N193" s="37"/>
      <c r="O193" s="37"/>
      <c r="P193" s="40"/>
      <c r="Q193" s="40"/>
      <c r="R193" s="40"/>
    </row>
    <row r="194" spans="2:18" ht="25.5" hidden="1">
      <c r="B194" s="26" t="s">
        <v>251</v>
      </c>
      <c r="C194" s="12"/>
      <c r="E194" s="42"/>
      <c r="F194" s="37"/>
      <c r="G194" s="40"/>
      <c r="H194" s="37"/>
      <c r="I194" s="37"/>
      <c r="J194" s="37"/>
      <c r="K194" s="37"/>
      <c r="L194" s="37"/>
      <c r="M194" s="37"/>
      <c r="N194" s="37"/>
      <c r="O194" s="37"/>
      <c r="P194" s="40"/>
      <c r="Q194" s="40"/>
      <c r="R194" s="40"/>
    </row>
    <row r="195" spans="2:18" ht="25.5" hidden="1">
      <c r="B195" s="26" t="s">
        <v>252</v>
      </c>
      <c r="C195" s="12"/>
      <c r="E195" s="42"/>
      <c r="F195" s="37"/>
      <c r="G195" s="40"/>
      <c r="H195" s="37"/>
      <c r="I195" s="37"/>
      <c r="J195" s="37"/>
      <c r="K195" s="37"/>
      <c r="L195" s="37"/>
      <c r="M195" s="37"/>
      <c r="N195" s="37"/>
      <c r="O195" s="37"/>
      <c r="P195" s="40"/>
      <c r="Q195" s="40"/>
      <c r="R195" s="40"/>
    </row>
    <row r="196" spans="2:18" ht="25.5" hidden="1">
      <c r="B196" s="26" t="s">
        <v>253</v>
      </c>
      <c r="C196" s="12"/>
      <c r="E196" s="43"/>
      <c r="F196" s="40"/>
      <c r="G196" s="40"/>
      <c r="H196" s="43"/>
      <c r="I196" s="40"/>
      <c r="J196" s="40"/>
      <c r="K196" s="43"/>
      <c r="L196" s="40"/>
      <c r="M196" s="40"/>
      <c r="N196" s="43"/>
      <c r="O196" s="40"/>
      <c r="P196" s="40"/>
      <c r="Q196" s="40"/>
      <c r="R196" s="40"/>
    </row>
    <row r="197" spans="2:18" ht="25.5" hidden="1">
      <c r="B197" s="26" t="s">
        <v>254</v>
      </c>
      <c r="C197" s="12"/>
      <c r="E197" s="43"/>
      <c r="F197" s="40"/>
      <c r="G197" s="40"/>
      <c r="H197" s="43"/>
      <c r="I197" s="40"/>
      <c r="J197" s="40"/>
      <c r="K197" s="43"/>
      <c r="L197" s="40"/>
      <c r="M197" s="40"/>
      <c r="N197" s="43"/>
      <c r="O197" s="40"/>
      <c r="P197" s="40"/>
      <c r="Q197" s="40"/>
      <c r="R197" s="40"/>
    </row>
    <row r="198" spans="2:18" ht="25.5" hidden="1">
      <c r="B198" s="26" t="s">
        <v>255</v>
      </c>
      <c r="C198" s="12"/>
      <c r="E198" s="43"/>
      <c r="F198" s="40"/>
      <c r="G198" s="40"/>
      <c r="H198" s="43"/>
      <c r="I198" s="40"/>
      <c r="J198" s="40"/>
      <c r="K198" s="43"/>
      <c r="L198" s="40"/>
      <c r="M198" s="40"/>
      <c r="N198" s="43"/>
      <c r="O198" s="40"/>
      <c r="P198" s="40"/>
      <c r="Q198" s="40"/>
      <c r="R198" s="40"/>
    </row>
    <row r="199" spans="2:3" ht="25.5" hidden="1">
      <c r="B199" s="26" t="s">
        <v>256</v>
      </c>
      <c r="C199" s="12"/>
    </row>
    <row r="200" spans="2:3" ht="25.5" hidden="1">
      <c r="B200" s="26" t="s">
        <v>257</v>
      </c>
      <c r="C200" s="12"/>
    </row>
  </sheetData>
  <sheetProtection/>
  <mergeCells count="8">
    <mergeCell ref="Q4:R4"/>
    <mergeCell ref="E4:F4"/>
    <mergeCell ref="H4:I4"/>
    <mergeCell ref="N4:O4"/>
    <mergeCell ref="K4:L4"/>
    <mergeCell ref="B2:C2"/>
    <mergeCell ref="C4:C5"/>
    <mergeCell ref="B4:B5"/>
  </mergeCells>
  <printOptions/>
  <pageMargins left="0.7" right="0.31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F28"/>
  <sheetViews>
    <sheetView view="pageBreakPreview" zoomScaleSheetLayoutView="100" zoomScalePageLayoutView="0" workbookViewId="0" topLeftCell="A7">
      <selection activeCell="D22" sqref="D22"/>
    </sheetView>
  </sheetViews>
  <sheetFormatPr defaultColWidth="9.140625" defaultRowHeight="15"/>
  <cols>
    <col min="1" max="1" width="4.57421875" style="47" customWidth="1"/>
    <col min="2" max="2" width="71.421875" style="47" customWidth="1"/>
    <col min="3" max="3" width="11.28125" style="47" customWidth="1"/>
    <col min="4" max="4" width="14.140625" style="47" customWidth="1"/>
    <col min="5" max="5" width="13.421875" style="47" customWidth="1"/>
    <col min="6" max="6" width="14.28125" style="47" customWidth="1"/>
    <col min="7" max="16384" width="9.140625" style="47" customWidth="1"/>
  </cols>
  <sheetData>
    <row r="1" ht="6" customHeight="1"/>
    <row r="2" spans="3:6" ht="18" customHeight="1">
      <c r="C2" s="191" t="str">
        <f>"Đơn vị: "&amp;Danhsach!A3</f>
        <v>Đơn vị: CỤC THI HÀNH ÁN DÂN SỰ TỈNH KON TUM</v>
      </c>
      <c r="D2" s="191"/>
      <c r="E2" s="191"/>
      <c r="F2" s="191"/>
    </row>
    <row r="3" spans="1:6" ht="25.5" customHeight="1">
      <c r="A3" s="196" t="s">
        <v>150</v>
      </c>
      <c r="B3" s="196"/>
      <c r="C3" s="196"/>
      <c r="D3" s="196"/>
      <c r="E3" s="196"/>
      <c r="F3" s="196"/>
    </row>
    <row r="5" spans="1:6" ht="17.25" customHeight="1">
      <c r="A5" s="195" t="s">
        <v>28</v>
      </c>
      <c r="B5" s="195" t="s">
        <v>29</v>
      </c>
      <c r="C5" s="195" t="s">
        <v>151</v>
      </c>
      <c r="D5" s="195" t="s">
        <v>152</v>
      </c>
      <c r="E5" s="195"/>
      <c r="F5" s="195"/>
    </row>
    <row r="6" spans="1:6" ht="45" customHeight="1">
      <c r="A6" s="195"/>
      <c r="B6" s="195"/>
      <c r="C6" s="195"/>
      <c r="D6" s="48" t="s">
        <v>3</v>
      </c>
      <c r="E6" s="48" t="s">
        <v>4</v>
      </c>
      <c r="F6" s="48" t="s">
        <v>5</v>
      </c>
    </row>
    <row r="7" spans="1:6" ht="18" customHeight="1">
      <c r="A7" s="73" t="s">
        <v>0</v>
      </c>
      <c r="B7" s="74" t="s">
        <v>264</v>
      </c>
      <c r="C7" s="75">
        <f>C8+C9+C10+C11+C12+C13+C14+C15+C16</f>
        <v>164</v>
      </c>
      <c r="D7" s="75">
        <f>D8+D9+D10+D11+D12+D13+D14+D15+D16</f>
        <v>165577796.39900002</v>
      </c>
      <c r="E7" s="75">
        <f>E8+E9+E10+E11+E12+E13+E14+E15+E16</f>
        <v>14541091.726</v>
      </c>
      <c r="F7" s="75">
        <f>F8+F9+F10+F11+F12+F13+F14+F15+F16</f>
        <v>151036704.673</v>
      </c>
    </row>
    <row r="8" spans="1:6" ht="15">
      <c r="A8" s="57">
        <v>1</v>
      </c>
      <c r="B8" s="58" t="str">
        <f>Nguyen_nhan!B3</f>
        <v>1.Thi hành xong</v>
      </c>
      <c r="C8" s="55">
        <f>COUNTIF(Danhsach!$K$9:$K$291,TK_theonguyennhan!B8)</f>
        <v>14</v>
      </c>
      <c r="D8" s="55">
        <f>SUMIF(Danhsach!$K$10:$K$291,TK_theonguyennhan!$B8,Danhsach!H$10:H$291)</f>
        <v>4126277.726</v>
      </c>
      <c r="E8" s="55">
        <f>SUMIF(Danhsach!$K$10:$K$291,TK_theonguyennhan!$B8,Danhsach!I$10:I$291)</f>
        <v>4126277.726</v>
      </c>
      <c r="F8" s="55">
        <f>SUMIF(Danhsach!$K$10:$K$291,TK_theonguyennhan!$B8,Danhsach!J$10:J$291)</f>
        <v>0</v>
      </c>
    </row>
    <row r="9" spans="1:6" ht="15">
      <c r="A9" s="57">
        <v>2</v>
      </c>
      <c r="B9" s="58" t="str">
        <f>Nguyen_nhan!B4</f>
        <v>2.Đình chỉ thi hành án</v>
      </c>
      <c r="C9" s="55">
        <f>COUNTIF(Danhsach!$K$9:$K$291,TK_theonguyennhan!B9)</f>
        <v>4</v>
      </c>
      <c r="D9" s="55">
        <f>SUMIF(Danhsach!$K$10:$K$291,TK_theonguyennhan!$B9,Danhsach!H$10:H$291)</f>
        <v>3534926</v>
      </c>
      <c r="E9" s="55">
        <f>SUMIF(Danhsach!$K$10:$K$291,TK_theonguyennhan!$B9,Danhsach!I$10:I$291)</f>
        <v>3534926</v>
      </c>
      <c r="F9" s="55">
        <f>SUMIF(Danhsach!$K$10:$K$291,TK_theonguyennhan!$B9,Danhsach!J$10:J$291)</f>
        <v>0</v>
      </c>
    </row>
    <row r="10" spans="1:6" ht="15">
      <c r="A10" s="57">
        <v>3</v>
      </c>
      <c r="B10" s="58" t="str">
        <f>Nguyen_nhan!B5</f>
        <v>3.Đang thi hành</v>
      </c>
      <c r="C10" s="55">
        <f>COUNTIF(Danhsach!$K$9:$K$291,TK_theonguyennhan!B10)</f>
        <v>136</v>
      </c>
      <c r="D10" s="55">
        <f>SUMIF(Danhsach!$K$10:$K$291,TK_theonguyennhan!$B10,Danhsach!H$10:H$291)</f>
        <v>134671345</v>
      </c>
      <c r="E10" s="55">
        <f>SUMIF(Danhsach!$K$10:$K$291,TK_theonguyennhan!$B10,Danhsach!I$10:I$291)</f>
        <v>6879888</v>
      </c>
      <c r="F10" s="55">
        <f>SUMIF(Danhsach!$K$10:$K$291,TK_theonguyennhan!$B10,Danhsach!J$10:J$291)</f>
        <v>127791457</v>
      </c>
    </row>
    <row r="11" spans="1:6" ht="15">
      <c r="A11" s="57">
        <v>4</v>
      </c>
      <c r="B11" s="58" t="str">
        <f>Nguyen_nhan!B6</f>
        <v>4.Hoãn thi hành án</v>
      </c>
      <c r="C11" s="55">
        <f>COUNTIF(Danhsach!$K$9:$K$291,TK_theonguyennhan!B11)</f>
        <v>2</v>
      </c>
      <c r="D11" s="55">
        <f>SUMIF(Danhsach!$K$10:$K$291,TK_theonguyennhan!$B11,Danhsach!H$10:H$291)</f>
        <v>20744165.673</v>
      </c>
      <c r="E11" s="55">
        <f>SUMIF(Danhsach!$K$10:$K$291,TK_theonguyennhan!$B11,Danhsach!I$10:I$291)</f>
        <v>0</v>
      </c>
      <c r="F11" s="55">
        <f>SUMIF(Danhsach!$K$10:$K$291,TK_theonguyennhan!$B11,Danhsach!J$10:J$291)</f>
        <v>20744165.673</v>
      </c>
    </row>
    <row r="12" spans="1:6" ht="15">
      <c r="A12" s="57">
        <v>5</v>
      </c>
      <c r="B12" s="58" t="str">
        <f>Nguyen_nhan!B7</f>
        <v>5.Tạm đình chỉ thi hành án</v>
      </c>
      <c r="C12" s="55">
        <f>COUNTIF(Danhsach!$K$9:$K$291,TK_theonguyennhan!B12)</f>
        <v>0</v>
      </c>
      <c r="D12" s="55">
        <f>SUMIF(Danhsach!$K$10:$K$291,TK_theonguyennhan!$B12,Danhsach!H$10:H$291)</f>
        <v>0</v>
      </c>
      <c r="E12" s="55">
        <f>SUMIF(Danhsach!$K$10:$K$291,TK_theonguyennhan!$B12,Danhsach!I$10:I$291)</f>
        <v>0</v>
      </c>
      <c r="F12" s="55">
        <f>SUMIF(Danhsach!$K$10:$K$291,TK_theonguyennhan!$B12,Danhsach!J$10:J$291)</f>
        <v>0</v>
      </c>
    </row>
    <row r="13" spans="1:6" ht="15">
      <c r="A13" s="51">
        <v>6</v>
      </c>
      <c r="B13" s="58" t="str">
        <f>Nguyen_nhan!B8</f>
        <v>6.Tạm dừng thi hành án để giải quyết khiếu nại</v>
      </c>
      <c r="C13" s="55">
        <f>COUNTIF(Danhsach!$K$9:$K$291,TK_theonguyennhan!B13)</f>
        <v>0</v>
      </c>
      <c r="D13" s="55">
        <f>SUMIF(Danhsach!$K$10:$K$291,TK_theonguyennhan!$B13,Danhsach!H$10:H$291)</f>
        <v>0</v>
      </c>
      <c r="E13" s="55">
        <f>SUMIF(Danhsach!$K$10:$K$291,TK_theonguyennhan!$B13,Danhsach!I$10:I$291)</f>
        <v>0</v>
      </c>
      <c r="F13" s="55">
        <f>SUMIF(Danhsach!$K$10:$K$291,TK_theonguyennhan!$B13,Danhsach!J$10:J$291)</f>
        <v>0</v>
      </c>
    </row>
    <row r="14" spans="1:6" ht="15">
      <c r="A14" s="57">
        <v>7</v>
      </c>
      <c r="B14" s="58" t="str">
        <f>Nguyen_nhan!B9</f>
        <v>7.Đang trong thời gian tự nguyện thi hành án</v>
      </c>
      <c r="C14" s="55">
        <f>COUNTIF(Danhsach!$K$9:$K$291,TK_theonguyennhan!B14)</f>
        <v>8</v>
      </c>
      <c r="D14" s="55">
        <f>SUMIF(Danhsach!$K$10:$K$291,TK_theonguyennhan!$B14,Danhsach!H$10:H$291)</f>
        <v>2501082</v>
      </c>
      <c r="E14" s="55">
        <f>SUMIF(Danhsach!$K$10:$K$291,TK_theonguyennhan!$B14,Danhsach!I$10:I$291)</f>
        <v>0</v>
      </c>
      <c r="F14" s="55">
        <f>SUMIF(Danhsach!$K$10:$K$291,TK_theonguyennhan!$B14,Danhsach!J$10:J$291)</f>
        <v>2501082</v>
      </c>
    </row>
    <row r="15" spans="1:6" ht="15">
      <c r="A15" s="57">
        <v>8</v>
      </c>
      <c r="B15" s="58" t="str">
        <f>Nguyen_nhan!B10</f>
        <v>8.Đang trong thời gian chờ ý kiến chỉ đạo nghiệp vụ của cơ quan có thẩm quyền</v>
      </c>
      <c r="C15" s="55">
        <f>COUNTIF(Danhsach!$K$9:$K$291,TK_theonguyennhan!B15)</f>
        <v>0</v>
      </c>
      <c r="D15" s="55">
        <f>SUMIF(Danhsach!$K$10:$K$291,TK_theonguyennhan!$B15,Danhsach!H$10:H$291)</f>
        <v>0</v>
      </c>
      <c r="E15" s="55">
        <f>SUMIF(Danhsach!$K$10:$K$291,TK_theonguyennhan!$B15,Danhsach!I$10:I$291)</f>
        <v>0</v>
      </c>
      <c r="F15" s="55">
        <f>SUMIF(Danhsach!$K$10:$K$291,TK_theonguyennhan!$B15,Danhsach!J$10:J$291)</f>
        <v>0</v>
      </c>
    </row>
    <row r="16" spans="1:6" ht="15">
      <c r="A16" s="57">
        <v>9</v>
      </c>
      <c r="B16" s="58" t="str">
        <f>Nguyen_nhan!B11</f>
        <v>9.Đang trong thời gian chờ ý kiến Ban Chỉ đạo thi hành án dân sự</v>
      </c>
      <c r="C16" s="55">
        <f>COUNTIF(Danhsach!$K$9:$K$291,TK_theonguyennhan!B16)</f>
        <v>0</v>
      </c>
      <c r="D16" s="55">
        <f>SUMIF(Danhsach!$K$10:$K$291,TK_theonguyennhan!$B16,Danhsach!H$10:H$291)</f>
        <v>0</v>
      </c>
      <c r="E16" s="55">
        <f>SUMIF(Danhsach!$K$10:$K$291,TK_theonguyennhan!$B16,Danhsach!I$10:I$291)</f>
        <v>0</v>
      </c>
      <c r="F16" s="55">
        <f>SUMIF(Danhsach!$K$10:$K$291,TK_theonguyennhan!$B16,Danhsach!J$10:J$291)</f>
        <v>0</v>
      </c>
    </row>
    <row r="17" spans="1:6" s="79" customFormat="1" ht="15">
      <c r="A17" s="78" t="s">
        <v>1</v>
      </c>
      <c r="B17" s="74" t="str">
        <f>Nguyen_nhan!B12</f>
        <v>Chưa có điều kiện thi hành</v>
      </c>
      <c r="C17" s="72">
        <f>COUNTIF(Danhsach!$K$9:$K$291,TK_theonguyennhan!B17)</f>
        <v>105</v>
      </c>
      <c r="D17" s="72">
        <f>SUMIF(Danhsach!$K$10:$K$291,TK_theonguyennhan!$B17,Danhsach!H$10:H$291)</f>
        <v>132339656.971</v>
      </c>
      <c r="E17" s="72">
        <f>SUMIF(Danhsach!$K$10:$K$291,TK_theonguyennhan!$B17,Danhsach!I$10:I$291)</f>
        <v>6317998</v>
      </c>
      <c r="F17" s="72">
        <f>SUMIF(Danhsach!$K$10:$K$291,TK_theonguyennhan!$B17,Danhsach!J$10:J$291)</f>
        <v>126021658.971</v>
      </c>
    </row>
    <row r="18" spans="1:6" ht="15">
      <c r="A18" s="57" t="s">
        <v>20</v>
      </c>
      <c r="B18" s="58" t="s">
        <v>386</v>
      </c>
      <c r="C18" s="77">
        <f>(C8+C9)/C19</f>
        <v>0.06691449814126393</v>
      </c>
      <c r="D18" s="192">
        <f>E19/D19</f>
        <v>0.07001634006348045</v>
      </c>
      <c r="E18" s="193"/>
      <c r="F18" s="194"/>
    </row>
    <row r="19" spans="1:6" ht="22.5" customHeight="1">
      <c r="A19" s="57"/>
      <c r="B19" s="59" t="s">
        <v>153</v>
      </c>
      <c r="C19" s="60">
        <f>IF(C7+C17=Danhsach!$D$9,C7+C17,"Kiểm tra lại")</f>
        <v>269</v>
      </c>
      <c r="D19" s="60">
        <f>IF(D7+D17=Danhsach!H$9,D7+D17,"Kiểm tra lại")</f>
        <v>297917453.37</v>
      </c>
      <c r="E19" s="60">
        <f>IF(E7+E17=Danhsach!I$9,E7+E17,"Kiểm tra lại")</f>
        <v>20859089.726</v>
      </c>
      <c r="F19" s="60">
        <f>IF(F7+F17=Danhsach!J$9,F7+F17,"Kiểm tra lại")</f>
        <v>277058363.644</v>
      </c>
    </row>
    <row r="20" spans="3:6" ht="15">
      <c r="C20" s="197" t="s">
        <v>880</v>
      </c>
      <c r="D20" s="197"/>
      <c r="E20" s="197"/>
      <c r="F20" s="197"/>
    </row>
    <row r="21" spans="2:6" ht="15">
      <c r="B21" s="93" t="s">
        <v>411</v>
      </c>
      <c r="C21" s="198" t="s">
        <v>405</v>
      </c>
      <c r="D21" s="198"/>
      <c r="E21" s="198"/>
      <c r="F21" s="198"/>
    </row>
    <row r="28" spans="2:6" ht="15">
      <c r="B28" s="93" t="s">
        <v>406</v>
      </c>
      <c r="C28" s="198" t="s">
        <v>407</v>
      </c>
      <c r="D28" s="198"/>
      <c r="E28" s="198"/>
      <c r="F28" s="198"/>
    </row>
  </sheetData>
  <sheetProtection password="EEC3" sheet="1"/>
  <mergeCells count="10">
    <mergeCell ref="C20:F20"/>
    <mergeCell ref="C21:F21"/>
    <mergeCell ref="C28:F28"/>
    <mergeCell ref="C2:F2"/>
    <mergeCell ref="D18:F18"/>
    <mergeCell ref="D5:F5"/>
    <mergeCell ref="C5:C6"/>
    <mergeCell ref="A5:A6"/>
    <mergeCell ref="A3:F3"/>
    <mergeCell ref="B5:B6"/>
  </mergeCells>
  <printOptions/>
  <pageMargins left="0.97" right="0.26" top="0.47" bottom="0.43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116"/>
  <sheetViews>
    <sheetView tabSelected="1" view="pageBreakPreview" zoomScaleSheetLayoutView="100" workbookViewId="0" topLeftCell="A97">
      <selection activeCell="D108" sqref="D108"/>
    </sheetView>
  </sheetViews>
  <sheetFormatPr defaultColWidth="9.140625" defaultRowHeight="15"/>
  <cols>
    <col min="1" max="1" width="4.8515625" style="46" customWidth="1"/>
    <col min="2" max="2" width="69.8515625" style="47" customWidth="1"/>
    <col min="3" max="3" width="10.57421875" style="47" customWidth="1"/>
    <col min="4" max="4" width="15.7109375" style="47" customWidth="1"/>
    <col min="5" max="5" width="15.00390625" style="47" customWidth="1"/>
    <col min="6" max="6" width="18.7109375" style="47" customWidth="1"/>
    <col min="7" max="7" width="9.140625" style="47" customWidth="1"/>
    <col min="8" max="8" width="13.421875" style="47" bestFit="1" customWidth="1"/>
    <col min="9" max="9" width="14.140625" style="47" customWidth="1"/>
    <col min="10" max="10" width="12.57421875" style="47" customWidth="1"/>
    <col min="11" max="16384" width="9.140625" style="47" customWidth="1"/>
  </cols>
  <sheetData>
    <row r="1" spans="4:6" ht="24" customHeight="1">
      <c r="D1" s="200" t="str">
        <f>"Đơn vị: "&amp;Danhsach!A3</f>
        <v>Đơn vị: CỤC THI HÀNH ÁN DÂN SỰ TỈNH KON TUM</v>
      </c>
      <c r="E1" s="200"/>
      <c r="F1" s="200"/>
    </row>
    <row r="2" spans="1:6" ht="24.75" customHeight="1">
      <c r="A2" s="199" t="s">
        <v>260</v>
      </c>
      <c r="B2" s="199"/>
      <c r="C2" s="199"/>
      <c r="D2" s="199"/>
      <c r="E2" s="199"/>
      <c r="F2" s="199"/>
    </row>
    <row r="4" spans="1:6" ht="20.25" customHeight="1">
      <c r="A4" s="195" t="s">
        <v>28</v>
      </c>
      <c r="B4" s="195" t="s">
        <v>261</v>
      </c>
      <c r="C4" s="195" t="s">
        <v>151</v>
      </c>
      <c r="D4" s="195" t="s">
        <v>152</v>
      </c>
      <c r="E4" s="195"/>
      <c r="F4" s="195"/>
    </row>
    <row r="5" spans="1:6" ht="37.5" customHeight="1">
      <c r="A5" s="195"/>
      <c r="B5" s="195"/>
      <c r="C5" s="195"/>
      <c r="D5" s="48" t="s">
        <v>3</v>
      </c>
      <c r="E5" s="48" t="s">
        <v>4</v>
      </c>
      <c r="F5" s="48" t="s">
        <v>5</v>
      </c>
    </row>
    <row r="6" spans="1:10" ht="15">
      <c r="A6" s="49">
        <f>TCTD!B6</f>
        <v>1</v>
      </c>
      <c r="B6" s="50" t="str">
        <f>TCTD!C6</f>
        <v>=:Các Ngân hàng chính sách (Nhà nước):=</v>
      </c>
      <c r="C6" s="54">
        <f>C7+C8</f>
        <v>32</v>
      </c>
      <c r="D6" s="54">
        <f>D7+D8</f>
        <v>87118954.699</v>
      </c>
      <c r="E6" s="54">
        <f>E7+E8</f>
        <v>60564</v>
      </c>
      <c r="F6" s="54">
        <f>F7+F8</f>
        <v>87058390.699</v>
      </c>
      <c r="G6" s="64"/>
      <c r="H6" s="64"/>
      <c r="I6" s="64"/>
      <c r="J6" s="64"/>
    </row>
    <row r="7" spans="1:10" ht="15">
      <c r="A7" s="51" t="str">
        <f>TCTD!B7</f>
        <v>1.1</v>
      </c>
      <c r="B7" s="52" t="str">
        <f>TCTD!C7</f>
        <v>Ngân hàng Chính sách Xã hội Việt Nam (VBSP)</v>
      </c>
      <c r="C7" s="55">
        <f>COUNTIF(Danhsach!$F$10:$F$291,TK_theoTCTD!B7)</f>
        <v>25</v>
      </c>
      <c r="D7" s="55">
        <f>SUMIF(Danhsach!$F$10:$F$291,TK_theoTCTD!$B7,Danhsach!H$10:H$291)</f>
        <v>2113189.026</v>
      </c>
      <c r="E7" s="55">
        <f>SUMIF(Danhsach!$F$10:$F$291,TK_theoTCTD!$B7,Danhsach!I$10:I$291)</f>
        <v>60564</v>
      </c>
      <c r="F7" s="55">
        <f>SUMIF(Danhsach!$F$10:$F$291,TK_theoTCTD!$B7,Danhsach!J$10:J$291)</f>
        <v>2052625.026</v>
      </c>
      <c r="G7" s="64"/>
      <c r="H7" s="64"/>
      <c r="I7" s="64"/>
      <c r="J7" s="64"/>
    </row>
    <row r="8" spans="1:6" ht="15">
      <c r="A8" s="51" t="str">
        <f>TCTD!B8</f>
        <v>1.2</v>
      </c>
      <c r="B8" s="52" t="str">
        <f>TCTD!C8</f>
        <v>Ngân hàng Phát triển Việt Nam (VDB)</v>
      </c>
      <c r="C8" s="55">
        <f>COUNTIF(Danhsach!$F$10:$F$291,TK_theoTCTD!B8)</f>
        <v>7</v>
      </c>
      <c r="D8" s="55">
        <f>SUMIF(Danhsach!$F$10:$F$291,TK_theoTCTD!$B8,Danhsach!H$10:H$291)</f>
        <v>85005765.67300001</v>
      </c>
      <c r="E8" s="55">
        <f>SUMIF(Danhsach!$F$10:$F$291,TK_theoTCTD!$B8,Danhsach!I$10:I$291)</f>
        <v>0</v>
      </c>
      <c r="F8" s="55">
        <f>SUMIF(Danhsach!$F$10:$F$291,TK_theoTCTD!$B8,Danhsach!J$10:J$291)</f>
        <v>85005765.67300001</v>
      </c>
    </row>
    <row r="9" spans="1:6" ht="15">
      <c r="A9" s="49">
        <f>TCTD!B9</f>
        <v>2</v>
      </c>
      <c r="B9" s="50" t="str">
        <f>TCTD!C9</f>
        <v>=:Ngân hàng Hợp tác xã:=</v>
      </c>
      <c r="C9" s="54">
        <f>C10+C11</f>
        <v>3</v>
      </c>
      <c r="D9" s="54">
        <f>D10+D11</f>
        <v>238714</v>
      </c>
      <c r="E9" s="54">
        <f>E10+E11</f>
        <v>205185</v>
      </c>
      <c r="F9" s="54">
        <f>F10+F11</f>
        <v>33529</v>
      </c>
    </row>
    <row r="10" spans="1:6" ht="15">
      <c r="A10" s="51" t="str">
        <f>TCTD!B10</f>
        <v>2.1</v>
      </c>
      <c r="B10" s="52" t="str">
        <f>TCTD!C10</f>
        <v>Các Quỹ tín dụng nhân dân cơ sở (Quỹ tín dụng phường, xã)</v>
      </c>
      <c r="C10" s="55">
        <f>COUNTIF(Danhsach!$F$10:$F$291,TK_theoTCTD!B10)</f>
        <v>3</v>
      </c>
      <c r="D10" s="55">
        <f>SUMIF(Danhsach!$F$10:$F$291,TK_theoTCTD!$B10,Danhsach!H$10:H$291)</f>
        <v>238714</v>
      </c>
      <c r="E10" s="55">
        <f>SUMIF(Danhsach!$F$10:$F$291,TK_theoTCTD!$B10,Danhsach!I$10:I$291)</f>
        <v>205185</v>
      </c>
      <c r="F10" s="55">
        <f>SUMIF(Danhsach!$F$10:$F$291,TK_theoTCTD!$B10,Danhsach!J$10:J$291)</f>
        <v>33529</v>
      </c>
    </row>
    <row r="11" spans="1:6" ht="30">
      <c r="A11" s="51" t="str">
        <f>TCTD!B11</f>
        <v>2.2</v>
      </c>
      <c r="B11" s="52" t="str">
        <f>TCTD!C11</f>
        <v>Ngân hàng hợp tác xã Việt Nam (Co-op bank, trước đây là Quỹ tín dụng nhân dân trung ương)</v>
      </c>
      <c r="C11" s="55">
        <f>COUNTIF(Danhsach!$F$10:$F$291,TK_theoTCTD!B11)</f>
        <v>0</v>
      </c>
      <c r="D11" s="55">
        <f>SUMIF(Danhsach!$F$10:$F$291,TK_theoTCTD!$B11,Danhsach!H$10:H$291)</f>
        <v>0</v>
      </c>
      <c r="E11" s="55">
        <f>SUMIF(Danhsach!$F$10:$F$291,TK_theoTCTD!$B11,Danhsach!I$10:I$291)</f>
        <v>0</v>
      </c>
      <c r="F11" s="55">
        <f>SUMIF(Danhsach!$F$10:$F$291,TK_theoTCTD!$B11,Danhsach!J$10:J$291)</f>
        <v>0</v>
      </c>
    </row>
    <row r="12" spans="1:6" ht="15">
      <c r="A12" s="49">
        <f>TCTD!B12</f>
        <v>3</v>
      </c>
      <c r="B12" s="50" t="str">
        <f>TCTD!C12</f>
        <v>=:Ngân hàng Thương Mại Nhà nước:=</v>
      </c>
      <c r="C12" s="54">
        <f>C13+C14+C15</f>
        <v>16</v>
      </c>
      <c r="D12" s="54">
        <f>D13+D14+D15</f>
        <v>9816546</v>
      </c>
      <c r="E12" s="54">
        <f>E13+E14+E15</f>
        <v>3527112</v>
      </c>
      <c r="F12" s="54">
        <f>F13+F14+F15</f>
        <v>6289434</v>
      </c>
    </row>
    <row r="13" spans="1:6" ht="15">
      <c r="A13" s="51" t="s">
        <v>128</v>
      </c>
      <c r="B13" s="52" t="str">
        <f>TCTD!C13</f>
        <v>Đại Dương (Oceanbank)</v>
      </c>
      <c r="C13" s="55">
        <f>COUNTIF(Danhsach!$F$10:$F$291,TK_theoTCTD!B13)</f>
        <v>0</v>
      </c>
      <c r="D13" s="55">
        <f>SUMIF(Danhsach!$F$10:$F$291,TK_theoTCTD!$B13,Danhsach!H$10:H$291)</f>
        <v>0</v>
      </c>
      <c r="E13" s="55">
        <f>SUMIF(Danhsach!$F$10:$F$291,TK_theoTCTD!$B13,Danhsach!I$10:I$291)</f>
        <v>0</v>
      </c>
      <c r="F13" s="55">
        <f>SUMIF(Danhsach!$F$10:$F$291,TK_theoTCTD!$B13,Danhsach!J$10:J$291)</f>
        <v>0</v>
      </c>
    </row>
    <row r="14" spans="1:6" ht="15">
      <c r="A14" s="51" t="s">
        <v>129</v>
      </c>
      <c r="B14" s="52" t="str">
        <f>TCTD!C14</f>
        <v>Nông nghiệp và Phát triển Nông thôn Việt Nam  (Agribank)</v>
      </c>
      <c r="C14" s="55">
        <f>COUNTIF(Danhsach!$F$10:$F$291,TK_theoTCTD!B14)</f>
        <v>16</v>
      </c>
      <c r="D14" s="55">
        <f>SUMIF(Danhsach!$F$10:$F$291,TK_theoTCTD!$B14,Danhsach!H$10:H$291)</f>
        <v>9816546</v>
      </c>
      <c r="E14" s="55">
        <f>SUMIF(Danhsach!$F$10:$F$291,TK_theoTCTD!$B14,Danhsach!I$10:I$291)</f>
        <v>3527112</v>
      </c>
      <c r="F14" s="55">
        <f>SUMIF(Danhsach!$F$10:$F$291,TK_theoTCTD!$B14,Danhsach!J$10:J$291)</f>
        <v>6289434</v>
      </c>
    </row>
    <row r="15" spans="1:6" ht="15">
      <c r="A15" s="51" t="s">
        <v>130</v>
      </c>
      <c r="B15" s="52" t="str">
        <f>TCTD!C15</f>
        <v>Xây dựng Việt Nam (CBBANK, VNCB)</v>
      </c>
      <c r="C15" s="55">
        <f>COUNTIF(Danhsach!$F$10:$F$291,TK_theoTCTD!B15)</f>
        <v>0</v>
      </c>
      <c r="D15" s="55">
        <f>SUMIF(Danhsach!$F$10:$F$291,TK_theoTCTD!$B15,Danhsach!H$10:H$291)</f>
        <v>0</v>
      </c>
      <c r="E15" s="55">
        <f>SUMIF(Danhsach!$F$10:$F$291,TK_theoTCTD!$B15,Danhsach!I$10:I$291)</f>
        <v>0</v>
      </c>
      <c r="F15" s="55">
        <f>SUMIF(Danhsach!$F$10:$F$291,TK_theoTCTD!$B15,Danhsach!J$10:J$291)</f>
        <v>0</v>
      </c>
    </row>
    <row r="16" spans="1:6" ht="15">
      <c r="A16" s="49">
        <v>4</v>
      </c>
      <c r="B16" s="50" t="str">
        <f>TCTD!C16</f>
        <v>=:Ngân hàng thương mại cổ phần:=</v>
      </c>
      <c r="C16" s="54">
        <f>SUM(C17:C50)</f>
        <v>217</v>
      </c>
      <c r="D16" s="54">
        <f>SUM(D17:D50)</f>
        <v>200680767.671</v>
      </c>
      <c r="E16" s="54">
        <f>SUM(E17:E50)</f>
        <v>17066228.726</v>
      </c>
      <c r="F16" s="54">
        <f>SUM(F17:F50)</f>
        <v>183614538.945</v>
      </c>
    </row>
    <row r="17" spans="1:6" ht="15">
      <c r="A17" s="51" t="s">
        <v>131</v>
      </c>
      <c r="B17" s="52" t="str">
        <f>TCTD!C17</f>
        <v>Á Châu (Asia Commercial Bank, ACB)</v>
      </c>
      <c r="C17" s="55">
        <f>COUNTIF(Danhsach!$F$10:$F$291,TK_theoTCTD!B17)</f>
        <v>3</v>
      </c>
      <c r="D17" s="55">
        <f>SUMIF(Danhsach!$F$10:$F$291,TK_theoTCTD!$B17,Danhsach!H$10:H$291)</f>
        <v>6846887</v>
      </c>
      <c r="E17" s="55">
        <f>SUMIF(Danhsach!$F$10:$F$291,TK_theoTCTD!$B17,Danhsach!I$10:I$291)</f>
        <v>0</v>
      </c>
      <c r="F17" s="55">
        <f>SUMIF(Danhsach!$F$10:$F$291,TK_theoTCTD!$B17,Danhsach!J$10:J$291)</f>
        <v>6846887</v>
      </c>
    </row>
    <row r="18" spans="1:6" ht="15">
      <c r="A18" s="51" t="s">
        <v>132</v>
      </c>
      <c r="B18" s="52" t="str">
        <f>TCTD!C18</f>
        <v>An Bình (ABBank)</v>
      </c>
      <c r="C18" s="55">
        <f>COUNTIF(Danhsach!$F$10:$F$291,TK_theoTCTD!B18)</f>
        <v>3</v>
      </c>
      <c r="D18" s="55">
        <f>SUMIF(Danhsach!$F$10:$F$291,TK_theoTCTD!$B18,Danhsach!H$10:H$291)</f>
        <v>9736308</v>
      </c>
      <c r="E18" s="55">
        <f>SUMIF(Danhsach!$F$10:$F$291,TK_theoTCTD!$B18,Danhsach!I$10:I$291)</f>
        <v>0</v>
      </c>
      <c r="F18" s="55">
        <f>SUMIF(Danhsach!$F$10:$F$291,TK_theoTCTD!$B18,Danhsach!J$10:J$291)</f>
        <v>9736308</v>
      </c>
    </row>
    <row r="19" spans="1:6" ht="15">
      <c r="A19" s="51" t="s">
        <v>133</v>
      </c>
      <c r="B19" s="52" t="str">
        <f>TCTD!C19</f>
        <v>Bản Việt (VIET CAPITAL BANK, VCCB)</v>
      </c>
      <c r="C19" s="55">
        <f>COUNTIF(Danhsach!$F$10:$F$291,TK_theoTCTD!B19)</f>
        <v>0</v>
      </c>
      <c r="D19" s="55">
        <f>SUMIF(Danhsach!$F$10:$F$291,TK_theoTCTD!$B19,Danhsach!H$10:H$291)</f>
        <v>0</v>
      </c>
      <c r="E19" s="55">
        <f>SUMIF(Danhsach!$F$10:$F$291,TK_theoTCTD!$B19,Danhsach!I$10:I$291)</f>
        <v>0</v>
      </c>
      <c r="F19" s="55">
        <f>SUMIF(Danhsach!$F$10:$F$291,TK_theoTCTD!$B19,Danhsach!J$10:J$291)</f>
        <v>0</v>
      </c>
    </row>
    <row r="20" spans="1:6" ht="15">
      <c r="A20" s="51" t="s">
        <v>134</v>
      </c>
      <c r="B20" s="52" t="str">
        <f>TCTD!C20</f>
        <v>Bảo Việt (BaoVietBank, BVB)</v>
      </c>
      <c r="C20" s="55">
        <f>COUNTIF(Danhsach!$F$10:$F$291,TK_theoTCTD!B20)</f>
        <v>0</v>
      </c>
      <c r="D20" s="55">
        <f>SUMIF(Danhsach!$F$10:$F$291,TK_theoTCTD!$B20,Danhsach!H$10:H$291)</f>
        <v>0</v>
      </c>
      <c r="E20" s="55">
        <f>SUMIF(Danhsach!$F$10:$F$291,TK_theoTCTD!$B20,Danhsach!I$10:I$291)</f>
        <v>0</v>
      </c>
      <c r="F20" s="55">
        <f>SUMIF(Danhsach!$F$10:$F$291,TK_theoTCTD!$B20,Danhsach!J$10:J$291)</f>
        <v>0</v>
      </c>
    </row>
    <row r="21" spans="1:6" ht="15">
      <c r="A21" s="51" t="s">
        <v>135</v>
      </c>
      <c r="B21" s="52" t="str">
        <f>TCTD!C21</f>
        <v>Bắc Á (NASBank, NASB)</v>
      </c>
      <c r="C21" s="55">
        <f>COUNTIF(Danhsach!$F$10:$F$291,TK_theoTCTD!B21)</f>
        <v>0</v>
      </c>
      <c r="D21" s="55">
        <f>SUMIF(Danhsach!$F$10:$F$291,TK_theoTCTD!$B21,Danhsach!H$10:H$291)</f>
        <v>0</v>
      </c>
      <c r="E21" s="55">
        <f>SUMIF(Danhsach!$F$10:$F$291,TK_theoTCTD!$B21,Danhsach!I$10:I$291)</f>
        <v>0</v>
      </c>
      <c r="F21" s="55">
        <f>SUMIF(Danhsach!$F$10:$F$291,TK_theoTCTD!$B21,Danhsach!J$10:J$291)</f>
        <v>0</v>
      </c>
    </row>
    <row r="22" spans="1:6" ht="15">
      <c r="A22" s="51" t="s">
        <v>136</v>
      </c>
      <c r="B22" s="52" t="str">
        <f>TCTD!C22</f>
        <v>Bưu Điện Liên Việt (LienVietPostBank)</v>
      </c>
      <c r="C22" s="55">
        <f>COUNTIF(Danhsach!$F$10:$F$291,TK_theoTCTD!B22)</f>
        <v>0</v>
      </c>
      <c r="D22" s="55">
        <f>SUMIF(Danhsach!$F$10:$F$291,TK_theoTCTD!$B22,Danhsach!H$10:H$291)</f>
        <v>0</v>
      </c>
      <c r="E22" s="55">
        <f>SUMIF(Danhsach!$F$10:$F$291,TK_theoTCTD!$B22,Danhsach!I$10:I$291)</f>
        <v>0</v>
      </c>
      <c r="F22" s="55">
        <f>SUMIF(Danhsach!$F$10:$F$291,TK_theoTCTD!$B22,Danhsach!J$10:J$291)</f>
        <v>0</v>
      </c>
    </row>
    <row r="23" spans="1:6" ht="15">
      <c r="A23" s="51" t="s">
        <v>137</v>
      </c>
      <c r="B23" s="52" t="str">
        <f>TCTD!C23</f>
        <v>Công Thương Việt Nam (Vietinbank)</v>
      </c>
      <c r="C23" s="55">
        <f>COUNTIF(Danhsach!$F$10:$F$291,TK_theoTCTD!B23)</f>
        <v>46</v>
      </c>
      <c r="D23" s="55">
        <f>SUMIF(Danhsach!$F$10:$F$291,TK_theoTCTD!$B23,Danhsach!H$10:H$291)</f>
        <v>52205176.307000004</v>
      </c>
      <c r="E23" s="55">
        <f>SUMIF(Danhsach!$F$10:$F$291,TK_theoTCTD!$B23,Danhsach!I$10:I$291)</f>
        <v>1672921</v>
      </c>
      <c r="F23" s="55">
        <f>SUMIF(Danhsach!$F$10:$F$291,TK_theoTCTD!$B23,Danhsach!J$10:J$291)</f>
        <v>50532255.307000004</v>
      </c>
    </row>
    <row r="24" spans="1:6" ht="15">
      <c r="A24" s="51" t="s">
        <v>138</v>
      </c>
      <c r="B24" s="52" t="str">
        <f>TCTD!C24</f>
        <v>Dầu Khí Toàn Cầu (GPBank)</v>
      </c>
      <c r="C24" s="55">
        <f>COUNTIF(Danhsach!$F$10:$F$291,TK_theoTCTD!B24)</f>
        <v>0</v>
      </c>
      <c r="D24" s="55">
        <f>SUMIF(Danhsach!$F$10:$F$291,TK_theoTCTD!$B24,Danhsach!H$10:H$291)</f>
        <v>0</v>
      </c>
      <c r="E24" s="55">
        <f>SUMIF(Danhsach!$F$10:$F$291,TK_theoTCTD!$B24,Danhsach!I$10:I$291)</f>
        <v>0</v>
      </c>
      <c r="F24" s="55">
        <f>SUMIF(Danhsach!$F$10:$F$291,TK_theoTCTD!$B24,Danhsach!J$10:J$291)</f>
        <v>0</v>
      </c>
    </row>
    <row r="25" spans="1:6" ht="15">
      <c r="A25" s="51" t="s">
        <v>139</v>
      </c>
      <c r="B25" s="52" t="str">
        <f>TCTD!C25</f>
        <v>Đại Chúng (PVcom Bank)</v>
      </c>
      <c r="C25" s="55">
        <f>COUNTIF(Danhsach!$F$10:$F$291,TK_theoTCTD!B25)</f>
        <v>0</v>
      </c>
      <c r="D25" s="55">
        <f>SUMIF(Danhsach!$F$10:$F$291,TK_theoTCTD!$B25,Danhsach!H$10:H$291)</f>
        <v>0</v>
      </c>
      <c r="E25" s="55">
        <f>SUMIF(Danhsach!$F$10:$F$291,TK_theoTCTD!$B25,Danhsach!I$10:I$291)</f>
        <v>0</v>
      </c>
      <c r="F25" s="55">
        <f>SUMIF(Danhsach!$F$10:$F$291,TK_theoTCTD!$B25,Danhsach!J$10:J$291)</f>
        <v>0</v>
      </c>
    </row>
    <row r="26" spans="1:6" ht="15">
      <c r="A26" s="51" t="s">
        <v>140</v>
      </c>
      <c r="B26" s="52" t="str">
        <f>TCTD!C26</f>
        <v>Đầu tư và Phát triển Việt Nam (BIDV)</v>
      </c>
      <c r="C26" s="55">
        <f>COUNTIF(Danhsach!$F$10:$F$291,TK_theoTCTD!B26)</f>
        <v>28</v>
      </c>
      <c r="D26" s="55">
        <f>SUMIF(Danhsach!$F$10:$F$291,TK_theoTCTD!$B26,Danhsach!H$10:H$291)</f>
        <v>17537649</v>
      </c>
      <c r="E26" s="55">
        <f>SUMIF(Danhsach!$F$10:$F$291,TK_theoTCTD!$B26,Danhsach!I$10:I$291)</f>
        <v>190121</v>
      </c>
      <c r="F26" s="55">
        <f>SUMIF(Danhsach!$F$10:$F$291,TK_theoTCTD!$B26,Danhsach!J$10:J$291)</f>
        <v>17347528</v>
      </c>
    </row>
    <row r="27" spans="1:6" ht="15">
      <c r="A27" s="51" t="s">
        <v>141</v>
      </c>
      <c r="B27" s="52" t="str">
        <f>TCTD!C27</f>
        <v>Đông Á (DAB)</v>
      </c>
      <c r="C27" s="55">
        <f>COUNTIF(Danhsach!$F$10:$F$291,TK_theoTCTD!B27)</f>
        <v>34</v>
      </c>
      <c r="D27" s="55">
        <f>SUMIF(Danhsach!$F$10:$F$291,TK_theoTCTD!$B27,Danhsach!H$10:H$291)</f>
        <v>5162545.226</v>
      </c>
      <c r="E27" s="55">
        <f>SUMIF(Danhsach!$F$10:$F$291,TK_theoTCTD!$B27,Danhsach!I$10:I$291)</f>
        <v>836006.226</v>
      </c>
      <c r="F27" s="55">
        <f>SUMIF(Danhsach!$F$10:$F$291,TK_theoTCTD!$B27,Danhsach!J$10:J$291)</f>
        <v>4326539</v>
      </c>
    </row>
    <row r="28" spans="1:6" ht="15">
      <c r="A28" s="51" t="s">
        <v>142</v>
      </c>
      <c r="B28" s="52" t="str">
        <f>TCTD!C28</f>
        <v>Đông Nam Á (SeABank)</v>
      </c>
      <c r="C28" s="55">
        <f>COUNTIF(Danhsach!$F$10:$F$291,TK_theoTCTD!B28)</f>
        <v>0</v>
      </c>
      <c r="D28" s="55">
        <f>SUMIF(Danhsach!$F$10:$F$291,TK_theoTCTD!$B28,Danhsach!H$10:H$291)</f>
        <v>0</v>
      </c>
      <c r="E28" s="55">
        <f>SUMIF(Danhsach!$F$10:$F$291,TK_theoTCTD!$B28,Danhsach!I$10:I$291)</f>
        <v>0</v>
      </c>
      <c r="F28" s="55">
        <f>SUMIF(Danhsach!$F$10:$F$291,TK_theoTCTD!$B28,Danhsach!J$10:J$291)</f>
        <v>0</v>
      </c>
    </row>
    <row r="29" spans="1:6" ht="15">
      <c r="A29" s="51" t="s">
        <v>143</v>
      </c>
      <c r="B29" s="52" t="str">
        <f>TCTD!C29</f>
        <v>Hàng hải (Maritime Bank, MSB)</v>
      </c>
      <c r="C29" s="55">
        <f>COUNTIF(Danhsach!$F$10:$F$291,TK_theoTCTD!B29)</f>
        <v>0</v>
      </c>
      <c r="D29" s="55">
        <f>SUMIF(Danhsach!$F$10:$F$291,TK_theoTCTD!$B29,Danhsach!H$10:H$291)</f>
        <v>0</v>
      </c>
      <c r="E29" s="55">
        <f>SUMIF(Danhsach!$F$10:$F$291,TK_theoTCTD!$B29,Danhsach!I$10:I$291)</f>
        <v>0</v>
      </c>
      <c r="F29" s="55">
        <f>SUMIF(Danhsach!$F$10:$F$291,TK_theoTCTD!$B29,Danhsach!J$10:J$291)</f>
        <v>0</v>
      </c>
    </row>
    <row r="30" spans="1:6" ht="15">
      <c r="A30" s="51" t="s">
        <v>144</v>
      </c>
      <c r="B30" s="52" t="str">
        <f>TCTD!C30</f>
        <v>Kiên Long (KienLongBank)</v>
      </c>
      <c r="C30" s="55">
        <f>COUNTIF(Danhsach!$F$10:$F$291,TK_theoTCTD!B30)</f>
        <v>0</v>
      </c>
      <c r="D30" s="55">
        <f>SUMIF(Danhsach!$F$10:$F$291,TK_theoTCTD!$B30,Danhsach!H$10:H$291)</f>
        <v>0</v>
      </c>
      <c r="E30" s="55">
        <f>SUMIF(Danhsach!$F$10:$F$291,TK_theoTCTD!$B30,Danhsach!I$10:I$291)</f>
        <v>0</v>
      </c>
      <c r="F30" s="55">
        <f>SUMIF(Danhsach!$F$10:$F$291,TK_theoTCTD!$B30,Danhsach!J$10:J$291)</f>
        <v>0</v>
      </c>
    </row>
    <row r="31" spans="1:6" ht="15">
      <c r="A31" s="51" t="s">
        <v>285</v>
      </c>
      <c r="B31" s="52" t="str">
        <f>TCTD!C31</f>
        <v>Kỹ Thương (Techcombank)</v>
      </c>
      <c r="C31" s="55">
        <f>COUNTIF(Danhsach!$F$10:$F$291,TK_theoTCTD!B31)</f>
        <v>0</v>
      </c>
      <c r="D31" s="55">
        <f>SUMIF(Danhsach!$F$10:$F$291,TK_theoTCTD!$B31,Danhsach!H$10:H$291)</f>
        <v>0</v>
      </c>
      <c r="E31" s="55">
        <f>SUMIF(Danhsach!$F$10:$F$291,TK_theoTCTD!$B31,Danhsach!I$10:I$291)</f>
        <v>0</v>
      </c>
      <c r="F31" s="55">
        <f>SUMIF(Danhsach!$F$10:$F$291,TK_theoTCTD!$B31,Danhsach!J$10:J$291)</f>
        <v>0</v>
      </c>
    </row>
    <row r="32" spans="1:6" ht="15">
      <c r="A32" s="51" t="s">
        <v>286</v>
      </c>
      <c r="B32" s="52" t="str">
        <f>TCTD!C32</f>
        <v>Nam Á (Nam A Bank)</v>
      </c>
      <c r="C32" s="55">
        <f>COUNTIF(Danhsach!$F$10:$F$291,TK_theoTCTD!B32)</f>
        <v>0</v>
      </c>
      <c r="D32" s="55">
        <f>SUMIF(Danhsach!$F$10:$F$291,TK_theoTCTD!$B32,Danhsach!H$10:H$291)</f>
        <v>0</v>
      </c>
      <c r="E32" s="55">
        <f>SUMIF(Danhsach!$F$10:$F$291,TK_theoTCTD!$B32,Danhsach!I$10:I$291)</f>
        <v>0</v>
      </c>
      <c r="F32" s="55">
        <f>SUMIF(Danhsach!$F$10:$F$291,TK_theoTCTD!$B32,Danhsach!J$10:J$291)</f>
        <v>0</v>
      </c>
    </row>
    <row r="33" spans="1:6" ht="15">
      <c r="A33" s="51" t="s">
        <v>287</v>
      </c>
      <c r="B33" s="52" t="str">
        <f>TCTD!C33</f>
        <v>Ngoại thương (Vietcombank)</v>
      </c>
      <c r="C33" s="55">
        <f>COUNTIF(Danhsach!$F$10:$F$291,TK_theoTCTD!B33)</f>
        <v>75</v>
      </c>
      <c r="D33" s="55">
        <f>SUMIF(Danhsach!$F$10:$F$291,TK_theoTCTD!$B33,Danhsach!H$10:H$291)</f>
        <v>94002199.902</v>
      </c>
      <c r="E33" s="55">
        <f>SUMIF(Danhsach!$F$10:$F$291,TK_theoTCTD!$B33,Danhsach!I$10:I$291)</f>
        <v>13225643.5</v>
      </c>
      <c r="F33" s="55">
        <f>SUMIF(Danhsach!$F$10:$F$291,TK_theoTCTD!$B33,Danhsach!J$10:J$291)</f>
        <v>80776556.402</v>
      </c>
    </row>
    <row r="34" spans="1:6" ht="15">
      <c r="A34" s="51" t="s">
        <v>288</v>
      </c>
      <c r="B34" s="52" t="str">
        <f>TCTD!C34</f>
        <v>Phát Triển Mê Kông (MDB)</v>
      </c>
      <c r="C34" s="55">
        <f>COUNTIF(Danhsach!$F$10:$F$291,TK_theoTCTD!B34)</f>
        <v>0</v>
      </c>
      <c r="D34" s="55">
        <f>SUMIF(Danhsach!$F$10:$F$291,TK_theoTCTD!$B34,Danhsach!H$10:H$291)</f>
        <v>0</v>
      </c>
      <c r="E34" s="55">
        <f>SUMIF(Danhsach!$F$10:$F$291,TK_theoTCTD!$B34,Danhsach!I$10:I$291)</f>
        <v>0</v>
      </c>
      <c r="F34" s="55">
        <f>SUMIF(Danhsach!$F$10:$F$291,TK_theoTCTD!$B34,Danhsach!J$10:J$291)</f>
        <v>0</v>
      </c>
    </row>
    <row r="35" spans="1:6" ht="15">
      <c r="A35" s="51" t="s">
        <v>289</v>
      </c>
      <c r="B35" s="52" t="str">
        <f>TCTD!C35</f>
        <v>Phát triển Thành phố Hồ Chí Minh (HDBank)</v>
      </c>
      <c r="C35" s="55">
        <f>COUNTIF(Danhsach!$F$10:$F$291,TK_theoTCTD!B35)</f>
        <v>3</v>
      </c>
      <c r="D35" s="55">
        <f>SUMIF(Danhsach!$F$10:$F$291,TK_theoTCTD!$B35,Danhsach!H$10:H$291)</f>
        <v>3377556</v>
      </c>
      <c r="E35" s="55">
        <f>SUMIF(Danhsach!$F$10:$F$291,TK_theoTCTD!$B35,Danhsach!I$10:I$291)</f>
        <v>0</v>
      </c>
      <c r="F35" s="55">
        <f>SUMIF(Danhsach!$F$10:$F$291,TK_theoTCTD!$B35,Danhsach!J$10:J$291)</f>
        <v>3377556</v>
      </c>
    </row>
    <row r="36" spans="1:6" ht="15">
      <c r="A36" s="51" t="s">
        <v>290</v>
      </c>
      <c r="B36" s="52" t="str">
        <f>TCTD!C36</f>
        <v>Phương Đông (Orient Commercial Bank, OCB)</v>
      </c>
      <c r="C36" s="55">
        <f>COUNTIF(Danhsach!$F$10:$F$291,TK_theoTCTD!B36)</f>
        <v>1</v>
      </c>
      <c r="D36" s="55">
        <f>SUMIF(Danhsach!$F$10:$F$291,TK_theoTCTD!$B36,Danhsach!H$10:H$291)</f>
        <v>807243</v>
      </c>
      <c r="E36" s="55">
        <f>SUMIF(Danhsach!$F$10:$F$291,TK_theoTCTD!$B36,Danhsach!I$10:I$291)</f>
        <v>0</v>
      </c>
      <c r="F36" s="55">
        <f>SUMIF(Danhsach!$F$10:$F$291,TK_theoTCTD!$B36,Danhsach!J$10:J$291)</f>
        <v>807243</v>
      </c>
    </row>
    <row r="37" spans="1:6" ht="15">
      <c r="A37" s="51" t="s">
        <v>291</v>
      </c>
      <c r="B37" s="52" t="str">
        <f>TCTD!C37</f>
        <v>Phương Nam (PNB)</v>
      </c>
      <c r="C37" s="55">
        <f>COUNTIF(Danhsach!$F$10:$F$291,TK_theoTCTD!B37)</f>
        <v>0</v>
      </c>
      <c r="D37" s="55">
        <f>SUMIF(Danhsach!$F$10:$F$291,TK_theoTCTD!$B37,Danhsach!H$10:H$291)</f>
        <v>0</v>
      </c>
      <c r="E37" s="55">
        <f>SUMIF(Danhsach!$F$10:$F$291,TK_theoTCTD!$B37,Danhsach!I$10:I$291)</f>
        <v>0</v>
      </c>
      <c r="F37" s="55">
        <f>SUMIF(Danhsach!$F$10:$F$291,TK_theoTCTD!$B37,Danhsach!J$10:J$291)</f>
        <v>0</v>
      </c>
    </row>
    <row r="38" spans="1:6" ht="15">
      <c r="A38" s="51" t="s">
        <v>292</v>
      </c>
      <c r="B38" s="52" t="str">
        <f>TCTD!C38</f>
        <v>Quân Đội (Military Bank, MB)</v>
      </c>
      <c r="C38" s="55">
        <f>COUNTIF(Danhsach!$F$10:$F$291,TK_theoTCTD!B38)</f>
        <v>0</v>
      </c>
      <c r="D38" s="55">
        <f>SUMIF(Danhsach!$F$10:$F$291,TK_theoTCTD!$B38,Danhsach!H$10:H$291)</f>
        <v>0</v>
      </c>
      <c r="E38" s="55">
        <f>SUMIF(Danhsach!$F$10:$F$291,TK_theoTCTD!$B38,Danhsach!I$10:I$291)</f>
        <v>0</v>
      </c>
      <c r="F38" s="55">
        <f>SUMIF(Danhsach!$F$10:$F$291,TK_theoTCTD!$B38,Danhsach!J$10:J$291)</f>
        <v>0</v>
      </c>
    </row>
    <row r="39" spans="1:6" ht="15">
      <c r="A39" s="51" t="s">
        <v>293</v>
      </c>
      <c r="B39" s="52" t="str">
        <f>TCTD!C39</f>
        <v>Quốc Dân (National Citizen Bank, NVB)</v>
      </c>
      <c r="C39" s="55">
        <f>COUNTIF(Danhsach!$F$10:$F$291,TK_theoTCTD!B39)</f>
        <v>0</v>
      </c>
      <c r="D39" s="55">
        <f>SUMIF(Danhsach!$F$10:$F$291,TK_theoTCTD!$B39,Danhsach!H$10:H$291)</f>
        <v>0</v>
      </c>
      <c r="E39" s="55">
        <f>SUMIF(Danhsach!$F$10:$F$291,TK_theoTCTD!$B39,Danhsach!I$10:I$291)</f>
        <v>0</v>
      </c>
      <c r="F39" s="55">
        <f>SUMIF(Danhsach!$F$10:$F$291,TK_theoTCTD!$B39,Danhsach!J$10:J$291)</f>
        <v>0</v>
      </c>
    </row>
    <row r="40" spans="1:6" ht="15">
      <c r="A40" s="51" t="s">
        <v>294</v>
      </c>
      <c r="B40" s="52" t="str">
        <f>TCTD!C40</f>
        <v>Quốc tế (VIBBank, VIB)</v>
      </c>
      <c r="C40" s="55">
        <f>COUNTIF(Danhsach!$F$10:$F$291,TK_theoTCTD!B40)</f>
        <v>0</v>
      </c>
      <c r="D40" s="55">
        <f>SUMIF(Danhsach!$F$10:$F$291,TK_theoTCTD!$B40,Danhsach!H$10:H$291)</f>
        <v>0</v>
      </c>
      <c r="E40" s="55">
        <f>SUMIF(Danhsach!$F$10:$F$291,TK_theoTCTD!$B40,Danhsach!I$10:I$291)</f>
        <v>0</v>
      </c>
      <c r="F40" s="55">
        <f>SUMIF(Danhsach!$F$10:$F$291,TK_theoTCTD!$B40,Danhsach!J$10:J$291)</f>
        <v>0</v>
      </c>
    </row>
    <row r="41" spans="1:6" ht="15">
      <c r="A41" s="51" t="s">
        <v>295</v>
      </c>
      <c r="B41" s="52" t="str">
        <f>TCTD!C41</f>
        <v>Sài Gòn (Sài Gòn, SCB)</v>
      </c>
      <c r="C41" s="55">
        <f>COUNTIF(Danhsach!$F$10:$F$291,TK_theoTCTD!B41)</f>
        <v>0</v>
      </c>
      <c r="D41" s="55">
        <f>SUMIF(Danhsach!$F$10:$F$291,TK_theoTCTD!$B41,Danhsach!H$10:H$291)</f>
        <v>0</v>
      </c>
      <c r="E41" s="55">
        <f>SUMIF(Danhsach!$F$10:$F$291,TK_theoTCTD!$B41,Danhsach!I$10:I$291)</f>
        <v>0</v>
      </c>
      <c r="F41" s="55">
        <f>SUMIF(Danhsach!$F$10:$F$291,TK_theoTCTD!$B41,Danhsach!J$10:J$291)</f>
        <v>0</v>
      </c>
    </row>
    <row r="42" spans="1:6" ht="15">
      <c r="A42" s="51" t="s">
        <v>296</v>
      </c>
      <c r="B42" s="52" t="str">
        <f>TCTD!C42</f>
        <v>Sài Gòn Công Thương (Saigonbank)</v>
      </c>
      <c r="C42" s="55">
        <f>COUNTIF(Danhsach!$F$10:$F$291,TK_theoTCTD!B42)</f>
        <v>0</v>
      </c>
      <c r="D42" s="55">
        <f>SUMIF(Danhsach!$F$10:$F$291,TK_theoTCTD!$B42,Danhsach!H$10:H$291)</f>
        <v>0</v>
      </c>
      <c r="E42" s="55">
        <f>SUMIF(Danhsach!$F$10:$F$291,TK_theoTCTD!$B42,Danhsach!I$10:I$291)</f>
        <v>0</v>
      </c>
      <c r="F42" s="55">
        <f>SUMIF(Danhsach!$F$10:$F$291,TK_theoTCTD!$B42,Danhsach!J$10:J$291)</f>
        <v>0</v>
      </c>
    </row>
    <row r="43" spans="1:6" ht="15">
      <c r="A43" s="51" t="s">
        <v>297</v>
      </c>
      <c r="B43" s="52" t="str">
        <f>TCTD!C43</f>
        <v>Sài Gòn Thương Tín (Sacombank)</v>
      </c>
      <c r="C43" s="55">
        <f>COUNTIF(Danhsach!$F$10:$F$291,TK_theoTCTD!B43)</f>
        <v>19</v>
      </c>
      <c r="D43" s="55">
        <f>SUMIF(Danhsach!$F$10:$F$291,TK_theoTCTD!$B43,Danhsach!H$10:H$291)</f>
        <v>4967749.236</v>
      </c>
      <c r="E43" s="55">
        <f>SUMIF(Danhsach!$F$10:$F$291,TK_theoTCTD!$B43,Danhsach!I$10:I$291)</f>
        <v>1141537</v>
      </c>
      <c r="F43" s="55">
        <f>SUMIF(Danhsach!$F$10:$F$291,TK_theoTCTD!$B43,Danhsach!J$10:J$291)</f>
        <v>3826212.236</v>
      </c>
    </row>
    <row r="44" spans="1:6" ht="15">
      <c r="A44" s="51" t="s">
        <v>298</v>
      </c>
      <c r="B44" s="52" t="str">
        <f>TCTD!C44</f>
        <v>Sài Gòn-Hà Nội (SHBank, SHB)</v>
      </c>
      <c r="C44" s="55">
        <f>COUNTIF(Danhsach!$F$10:$F$291,TK_theoTCTD!B44)</f>
        <v>3</v>
      </c>
      <c r="D44" s="55">
        <f>SUMIF(Danhsach!$F$10:$F$291,TK_theoTCTD!$B44,Danhsach!H$10:H$291)</f>
        <v>4396482</v>
      </c>
      <c r="E44" s="55">
        <f>SUMIF(Danhsach!$F$10:$F$291,TK_theoTCTD!$B44,Danhsach!I$10:I$291)</f>
        <v>0</v>
      </c>
      <c r="F44" s="55">
        <f>SUMIF(Danhsach!$F$10:$F$291,TK_theoTCTD!$B44,Danhsach!J$10:J$291)</f>
        <v>4396482</v>
      </c>
    </row>
    <row r="45" spans="1:6" ht="15">
      <c r="A45" s="51" t="s">
        <v>299</v>
      </c>
      <c r="B45" s="52" t="str">
        <f>TCTD!C45</f>
        <v>Tiên Phong (Tien Phong Bank, TP Bank)</v>
      </c>
      <c r="C45" s="55">
        <f>COUNTIF(Danhsach!$F$10:$F$291,TK_theoTCTD!B45)</f>
        <v>0</v>
      </c>
      <c r="D45" s="55">
        <f>SUMIF(Danhsach!$F$10:$F$291,TK_theoTCTD!$B45,Danhsach!H$10:H$291)</f>
        <v>0</v>
      </c>
      <c r="E45" s="55">
        <f>SUMIF(Danhsach!$F$10:$F$291,TK_theoTCTD!$B45,Danhsach!I$10:I$291)</f>
        <v>0</v>
      </c>
      <c r="F45" s="55">
        <f>SUMIF(Danhsach!$F$10:$F$291,TK_theoTCTD!$B45,Danhsach!J$10:J$291)</f>
        <v>0</v>
      </c>
    </row>
    <row r="46" spans="1:6" ht="15">
      <c r="A46" s="51" t="s">
        <v>300</v>
      </c>
      <c r="B46" s="52" t="str">
        <f>TCTD!C46</f>
        <v>Việt Á (VietABank, VAB)</v>
      </c>
      <c r="C46" s="55">
        <f>COUNTIF(Danhsach!$F$10:$F$291,TK_theoTCTD!B46)</f>
        <v>0</v>
      </c>
      <c r="D46" s="55">
        <f>SUMIF(Danhsach!$F$10:$F$291,TK_theoTCTD!$B46,Danhsach!H$10:H$291)</f>
        <v>0</v>
      </c>
      <c r="E46" s="55">
        <f>SUMIF(Danhsach!$F$10:$F$291,TK_theoTCTD!$B46,Danhsach!I$10:I$291)</f>
        <v>0</v>
      </c>
      <c r="F46" s="55">
        <f>SUMIF(Danhsach!$F$10:$F$291,TK_theoTCTD!$B46,Danhsach!J$10:J$291)</f>
        <v>0</v>
      </c>
    </row>
    <row r="47" spans="1:6" ht="15">
      <c r="A47" s="51" t="s">
        <v>301</v>
      </c>
      <c r="B47" s="52" t="str">
        <f>TCTD!C47</f>
        <v>Việt Nam Thịnh Vượng (VPBank)</v>
      </c>
      <c r="C47" s="55">
        <f>COUNTIF(Danhsach!$F$10:$F$291,TK_theoTCTD!B47)</f>
        <v>2</v>
      </c>
      <c r="D47" s="55">
        <f>SUMIF(Danhsach!$F$10:$F$291,TK_theoTCTD!$B47,Danhsach!H$10:H$291)</f>
        <v>1640972</v>
      </c>
      <c r="E47" s="55">
        <f>SUMIF(Danhsach!$F$10:$F$291,TK_theoTCTD!$B47,Danhsach!I$10:I$291)</f>
        <v>0</v>
      </c>
      <c r="F47" s="55">
        <f>SUMIF(Danhsach!$F$10:$F$291,TK_theoTCTD!$B47,Danhsach!J$10:J$291)</f>
        <v>1640972</v>
      </c>
    </row>
    <row r="48" spans="1:6" ht="15">
      <c r="A48" s="51" t="s">
        <v>303</v>
      </c>
      <c r="B48" s="52" t="str">
        <f>TCTD!C48</f>
        <v>Việt Nam Thương Tín (VietBank)</v>
      </c>
      <c r="C48" s="55">
        <f>COUNTIF(Danhsach!$F$10:$F$291,TK_theoTCTD!B48)</f>
        <v>0</v>
      </c>
      <c r="D48" s="55">
        <f>SUMIF(Danhsach!$F$10:$F$291,TK_theoTCTD!$B48,Danhsach!H$10:H$291)</f>
        <v>0</v>
      </c>
      <c r="E48" s="55">
        <f>SUMIF(Danhsach!$F$10:$F$291,TK_theoTCTD!$B48,Danhsach!I$10:I$291)</f>
        <v>0</v>
      </c>
      <c r="F48" s="55">
        <f>SUMIF(Danhsach!$F$10:$F$291,TK_theoTCTD!$B48,Danhsach!J$10:J$291)</f>
        <v>0</v>
      </c>
    </row>
    <row r="49" spans="1:6" ht="15">
      <c r="A49" s="51" t="s">
        <v>304</v>
      </c>
      <c r="B49" s="52" t="str">
        <f>TCTD!C49</f>
        <v>Xăng dầu Petrolimex (Petrolimex Group Bank, PG Bank)</v>
      </c>
      <c r="C49" s="55">
        <f>COUNTIF(Danhsach!$F$10:$F$291,TK_theoTCTD!B49)</f>
        <v>0</v>
      </c>
      <c r="D49" s="55">
        <f>SUMIF(Danhsach!$F$10:$F$291,TK_theoTCTD!$B49,Danhsach!H$10:H$291)</f>
        <v>0</v>
      </c>
      <c r="E49" s="55">
        <f>SUMIF(Danhsach!$F$10:$F$291,TK_theoTCTD!$B49,Danhsach!I$10:I$291)</f>
        <v>0</v>
      </c>
      <c r="F49" s="55">
        <f>SUMIF(Danhsach!$F$10:$F$291,TK_theoTCTD!$B49,Danhsach!J$10:J$291)</f>
        <v>0</v>
      </c>
    </row>
    <row r="50" spans="1:6" ht="15">
      <c r="A50" s="51" t="s">
        <v>305</v>
      </c>
      <c r="B50" s="52" t="str">
        <f>TCTD!C50</f>
        <v>Xuất Nhập Khẩu Việt Nam (Eximbank, EIB)</v>
      </c>
      <c r="C50" s="55">
        <f>COUNTIF(Danhsach!$F$10:$F$291,TK_theoTCTD!B50)</f>
        <v>0</v>
      </c>
      <c r="D50" s="55">
        <f>SUMIF(Danhsach!$F$10:$F$291,TK_theoTCTD!$B50,Danhsach!H$10:H$291)</f>
        <v>0</v>
      </c>
      <c r="E50" s="55">
        <f>SUMIF(Danhsach!$F$10:$F$291,TK_theoTCTD!$B50,Danhsach!I$10:I$291)</f>
        <v>0</v>
      </c>
      <c r="F50" s="55">
        <f>SUMIF(Danhsach!$F$10:$F$291,TK_theoTCTD!$B50,Danhsach!J$10:J$291)</f>
        <v>0</v>
      </c>
    </row>
    <row r="51" spans="1:6" ht="15">
      <c r="A51" s="49">
        <v>5</v>
      </c>
      <c r="B51" s="50" t="str">
        <f>TCTD!C51</f>
        <v>=:Ngân hàng 100% vốn nước ngoài:=</v>
      </c>
      <c r="C51" s="54">
        <f>SUM(C52:C56)</f>
        <v>0</v>
      </c>
      <c r="D51" s="54">
        <f>SUM(D52:D56)</f>
        <v>0</v>
      </c>
      <c r="E51" s="54">
        <f>SUM(E52:E56)</f>
        <v>0</v>
      </c>
      <c r="F51" s="54">
        <f>SUM(F52:F56)</f>
        <v>0</v>
      </c>
    </row>
    <row r="52" spans="1:6" ht="15">
      <c r="A52" s="51" t="s">
        <v>145</v>
      </c>
      <c r="B52" s="52" t="str">
        <f>TCTD!C52</f>
        <v>ANZ Việt Nam (ANZVL)</v>
      </c>
      <c r="C52" s="55">
        <f>COUNTIF(Danhsach!$F$10:$F$291,TK_theoTCTD!B52)</f>
        <v>0</v>
      </c>
      <c r="D52" s="55">
        <f>SUMIF(Danhsach!$F$10:$F$291,TK_theoTCTD!$B52,Danhsach!H$10:H$291)</f>
        <v>0</v>
      </c>
      <c r="E52" s="55">
        <f>SUMIF(Danhsach!$F$10:$F$291,TK_theoTCTD!$B52,Danhsach!I$10:I$291)</f>
        <v>0</v>
      </c>
      <c r="F52" s="55">
        <f>SUMIF(Danhsach!$F$10:$F$291,TK_theoTCTD!$B52,Danhsach!J$10:J$291)</f>
        <v>0</v>
      </c>
    </row>
    <row r="53" spans="1:6" ht="15">
      <c r="A53" s="51" t="s">
        <v>146</v>
      </c>
      <c r="B53" s="52" t="str">
        <f>TCTD!C53</f>
        <v>Hong Leong Việt Nam (HLBVN)</v>
      </c>
      <c r="C53" s="55">
        <f>COUNTIF(Danhsach!$F$10:$F$291,TK_theoTCTD!B53)</f>
        <v>0</v>
      </c>
      <c r="D53" s="55">
        <f>SUMIF(Danhsach!$F$10:$F$291,TK_theoTCTD!$B53,Danhsach!H$10:H$291)</f>
        <v>0</v>
      </c>
      <c r="E53" s="55">
        <f>SUMIF(Danhsach!$F$10:$F$291,TK_theoTCTD!$B53,Danhsach!I$10:I$291)</f>
        <v>0</v>
      </c>
      <c r="F53" s="55">
        <f>SUMIF(Danhsach!$F$10:$F$291,TK_theoTCTD!$B53,Danhsach!J$10:J$291)</f>
        <v>0</v>
      </c>
    </row>
    <row r="54" spans="1:6" ht="15">
      <c r="A54" s="51" t="s">
        <v>147</v>
      </c>
      <c r="B54" s="52" t="str">
        <f>TCTD!C54</f>
        <v>HSBC Việt Nam (HSBC)</v>
      </c>
      <c r="C54" s="55">
        <f>COUNTIF(Danhsach!$F$10:$F$291,TK_theoTCTD!B54)</f>
        <v>0</v>
      </c>
      <c r="D54" s="55">
        <f>SUMIF(Danhsach!$F$10:$F$291,TK_theoTCTD!$B54,Danhsach!H$10:H$291)</f>
        <v>0</v>
      </c>
      <c r="E54" s="55">
        <f>SUMIF(Danhsach!$F$10:$F$291,TK_theoTCTD!$B54,Danhsach!I$10:I$291)</f>
        <v>0</v>
      </c>
      <c r="F54" s="55">
        <f>SUMIF(Danhsach!$F$10:$F$291,TK_theoTCTD!$B54,Danhsach!J$10:J$291)</f>
        <v>0</v>
      </c>
    </row>
    <row r="55" spans="1:6" ht="15">
      <c r="A55" s="51" t="s">
        <v>148</v>
      </c>
      <c r="B55" s="52" t="str">
        <f>TCTD!C55</f>
        <v>Shinhan Việt Nam (SHBVN)</v>
      </c>
      <c r="C55" s="55">
        <f>COUNTIF(Danhsach!$F$10:$F$291,TK_theoTCTD!B55)</f>
        <v>0</v>
      </c>
      <c r="D55" s="55">
        <f>SUMIF(Danhsach!$F$10:$F$291,TK_theoTCTD!$B55,Danhsach!H$10:H$291)</f>
        <v>0</v>
      </c>
      <c r="E55" s="55">
        <f>SUMIF(Danhsach!$F$10:$F$291,TK_theoTCTD!$B55,Danhsach!I$10:I$291)</f>
        <v>0</v>
      </c>
      <c r="F55" s="55">
        <f>SUMIF(Danhsach!$F$10:$F$291,TK_theoTCTD!$B55,Danhsach!J$10:J$291)</f>
        <v>0</v>
      </c>
    </row>
    <row r="56" spans="1:6" ht="15">
      <c r="A56" s="51" t="s">
        <v>149</v>
      </c>
      <c r="B56" s="52" t="str">
        <f>TCTD!C56</f>
        <v>Standard Chartered Việt Nam (SCBVL)</v>
      </c>
      <c r="C56" s="55">
        <f>COUNTIF(Danhsach!$F$10:$F$291,TK_theoTCTD!B56)</f>
        <v>0</v>
      </c>
      <c r="D56" s="55">
        <f>SUMIF(Danhsach!$F$10:$F$291,TK_theoTCTD!$B56,Danhsach!H$10:H$291)</f>
        <v>0</v>
      </c>
      <c r="E56" s="55">
        <f>SUMIF(Danhsach!$F$10:$F$291,TK_theoTCTD!$B56,Danhsach!I$10:I$291)</f>
        <v>0</v>
      </c>
      <c r="F56" s="55">
        <f>SUMIF(Danhsach!$F$10:$F$291,TK_theoTCTD!$B56,Danhsach!J$10:J$291)</f>
        <v>0</v>
      </c>
    </row>
    <row r="57" spans="1:6" ht="15">
      <c r="A57" s="49">
        <v>5</v>
      </c>
      <c r="B57" s="50" t="str">
        <f>TCTD!C57</f>
        <v>=:Ngân hàng liên doanh:=</v>
      </c>
      <c r="C57" s="54">
        <f>SUM(C58:C61)</f>
        <v>0</v>
      </c>
      <c r="D57" s="54">
        <f>SUM(D58:D61)</f>
        <v>0</v>
      </c>
      <c r="E57" s="54">
        <f>SUM(E58:E61)</f>
        <v>0</v>
      </c>
      <c r="F57" s="54">
        <f>SUM(F58:F61)</f>
        <v>0</v>
      </c>
    </row>
    <row r="58" spans="1:6" ht="15">
      <c r="A58" s="51" t="s">
        <v>154</v>
      </c>
      <c r="B58" s="52" t="str">
        <f>TCTD!C58</f>
        <v>Indovina (IVB)</v>
      </c>
      <c r="C58" s="55">
        <f>COUNTIF(Danhsach!$F$10:$F$291,TK_theoTCTD!B58)</f>
        <v>0</v>
      </c>
      <c r="D58" s="55">
        <f>SUMIF(Danhsach!$F$10:$F$291,TK_theoTCTD!$B58,Danhsach!H$10:H$291)</f>
        <v>0</v>
      </c>
      <c r="E58" s="55">
        <f>SUMIF(Danhsach!$F$10:$F$291,TK_theoTCTD!$B58,Danhsach!I$10:I$291)</f>
        <v>0</v>
      </c>
      <c r="F58" s="55">
        <f>SUMIF(Danhsach!$F$10:$F$291,TK_theoTCTD!$B58,Danhsach!J$10:J$291)</f>
        <v>0</v>
      </c>
    </row>
    <row r="59" spans="1:6" ht="15">
      <c r="A59" s="51" t="s">
        <v>155</v>
      </c>
      <c r="B59" s="52" t="str">
        <f>TCTD!C59</f>
        <v>VID Public Bank</v>
      </c>
      <c r="C59" s="55">
        <f>COUNTIF(Danhsach!$F$10:$F$291,TK_theoTCTD!B59)</f>
        <v>0</v>
      </c>
      <c r="D59" s="55">
        <f>SUMIF(Danhsach!$F$10:$F$291,TK_theoTCTD!$B59,Danhsach!H$10:H$291)</f>
        <v>0</v>
      </c>
      <c r="E59" s="55">
        <f>SUMIF(Danhsach!$F$10:$F$291,TK_theoTCTD!$B59,Danhsach!I$10:I$291)</f>
        <v>0</v>
      </c>
      <c r="F59" s="55">
        <f>SUMIF(Danhsach!$F$10:$F$291,TK_theoTCTD!$B59,Danhsach!J$10:J$291)</f>
        <v>0</v>
      </c>
    </row>
    <row r="60" spans="1:6" ht="15">
      <c r="A60" s="51" t="s">
        <v>156</v>
      </c>
      <c r="B60" s="52" t="str">
        <f>TCTD!C60</f>
        <v>Việt – Nga (VRB)</v>
      </c>
      <c r="C60" s="55">
        <f>COUNTIF(Danhsach!$F$10:$F$291,TK_theoTCTD!B60)</f>
        <v>0</v>
      </c>
      <c r="D60" s="55">
        <f>SUMIF(Danhsach!$F$10:$F$291,TK_theoTCTD!$B60,Danhsach!H$10:H$291)</f>
        <v>0</v>
      </c>
      <c r="E60" s="55">
        <f>SUMIF(Danhsach!$F$10:$F$291,TK_theoTCTD!$B60,Danhsach!I$10:I$291)</f>
        <v>0</v>
      </c>
      <c r="F60" s="55">
        <f>SUMIF(Danhsach!$F$10:$F$291,TK_theoTCTD!$B60,Danhsach!J$10:J$291)</f>
        <v>0</v>
      </c>
    </row>
    <row r="61" spans="1:6" ht="15">
      <c r="A61" s="51" t="s">
        <v>157</v>
      </c>
      <c r="B61" s="52" t="str">
        <f>TCTD!C61</f>
        <v>Việt – Thái (VSB)</v>
      </c>
      <c r="C61" s="55">
        <f>COUNTIF(Danhsach!$F$10:$F$291,TK_theoTCTD!B61)</f>
        <v>0</v>
      </c>
      <c r="D61" s="55">
        <f>SUMIF(Danhsach!$F$10:$F$291,TK_theoTCTD!$B61,Danhsach!H$10:H$291)</f>
        <v>0</v>
      </c>
      <c r="E61" s="55">
        <f>SUMIF(Danhsach!$F$10:$F$291,TK_theoTCTD!$B61,Danhsach!I$10:I$291)</f>
        <v>0</v>
      </c>
      <c r="F61" s="55">
        <f>SUMIF(Danhsach!$F$10:$F$291,TK_theoTCTD!$B61,Danhsach!J$10:J$291)</f>
        <v>0</v>
      </c>
    </row>
    <row r="62" spans="1:6" ht="15">
      <c r="A62" s="49">
        <v>7</v>
      </c>
      <c r="B62" s="50" t="str">
        <f>TCTD!C62</f>
        <v>=:Công ty tài chính:=</v>
      </c>
      <c r="C62" s="54">
        <f>SUM(C63:C79)</f>
        <v>1</v>
      </c>
      <c r="D62" s="54">
        <f>SUM(D63:D79)</f>
        <v>62471</v>
      </c>
      <c r="E62" s="54">
        <f>SUM(E63:E79)</f>
        <v>0</v>
      </c>
      <c r="F62" s="54">
        <f>SUM(F63:F79)</f>
        <v>62471</v>
      </c>
    </row>
    <row r="63" spans="1:6" ht="15">
      <c r="A63" s="51" t="s">
        <v>337</v>
      </c>
      <c r="B63" s="52" t="str">
        <f>TCTD!C63</f>
        <v>Công ty tài chính cổ phần Điện Lực</v>
      </c>
      <c r="C63" s="55">
        <f>COUNTIF(Danhsach!$F$10:$F$291,TK_theoTCTD!B63)</f>
        <v>0</v>
      </c>
      <c r="D63" s="55">
        <f>SUMIF(Danhsach!$F$10:$F$291,TK_theoTCTD!$B63,Danhsach!H$10:H$291)</f>
        <v>0</v>
      </c>
      <c r="E63" s="55">
        <f>SUMIF(Danhsach!$F$10:$F$291,TK_theoTCTD!$B63,Danhsach!I$10:I$291)</f>
        <v>0</v>
      </c>
      <c r="F63" s="55">
        <f>SUMIF(Danhsach!$F$10:$F$291,TK_theoTCTD!$B63,Danhsach!J$10:J$291)</f>
        <v>0</v>
      </c>
    </row>
    <row r="64" spans="1:6" ht="15">
      <c r="A64" s="51" t="s">
        <v>338</v>
      </c>
      <c r="B64" s="52" t="str">
        <f>TCTD!C64</f>
        <v>Công ty tài chính cổ phần Handico</v>
      </c>
      <c r="C64" s="55">
        <f>COUNTIF(Danhsach!$F$10:$F$291,TK_theoTCTD!B64)</f>
        <v>0</v>
      </c>
      <c r="D64" s="55">
        <f>SUMIF(Danhsach!$F$10:$F$291,TK_theoTCTD!$B64,Danhsach!H$10:H$291)</f>
        <v>0</v>
      </c>
      <c r="E64" s="55">
        <f>SUMIF(Danhsach!$F$10:$F$291,TK_theoTCTD!$B64,Danhsach!I$10:I$291)</f>
        <v>0</v>
      </c>
      <c r="F64" s="55">
        <f>SUMIF(Danhsach!$F$10:$F$291,TK_theoTCTD!$B64,Danhsach!J$10:J$291)</f>
        <v>0</v>
      </c>
    </row>
    <row r="65" spans="1:6" ht="15">
      <c r="A65" s="51" t="s">
        <v>350</v>
      </c>
      <c r="B65" s="52" t="str">
        <f>TCTD!C65</f>
        <v>Công ty tài chính cổ phần Sông Đà </v>
      </c>
      <c r="C65" s="55">
        <f>COUNTIF(Danhsach!$F$10:$F$291,TK_theoTCTD!B65)</f>
        <v>0</v>
      </c>
      <c r="D65" s="55">
        <f>SUMIF(Danhsach!$F$10:$F$291,TK_theoTCTD!$B65,Danhsach!H$10:H$291)</f>
        <v>0</v>
      </c>
      <c r="E65" s="55">
        <f>SUMIF(Danhsach!$F$10:$F$291,TK_theoTCTD!$B65,Danhsach!I$10:I$291)</f>
        <v>0</v>
      </c>
      <c r="F65" s="55">
        <f>SUMIF(Danhsach!$F$10:$F$291,TK_theoTCTD!$B65,Danhsach!J$10:J$291)</f>
        <v>0</v>
      </c>
    </row>
    <row r="66" spans="1:6" ht="15">
      <c r="A66" s="51" t="s">
        <v>351</v>
      </c>
      <c r="B66" s="52" t="str">
        <f>TCTD!C66</f>
        <v>Công ty tài chính cổ phần Vinaconex-Viettel</v>
      </c>
      <c r="C66" s="55">
        <f>COUNTIF(Danhsach!$F$10:$F$291,TK_theoTCTD!B66)</f>
        <v>0</v>
      </c>
      <c r="D66" s="55">
        <f>SUMIF(Danhsach!$F$10:$F$291,TK_theoTCTD!$B66,Danhsach!H$10:H$291)</f>
        <v>0</v>
      </c>
      <c r="E66" s="55">
        <f>SUMIF(Danhsach!$F$10:$F$291,TK_theoTCTD!$B66,Danhsach!I$10:I$291)</f>
        <v>0</v>
      </c>
      <c r="F66" s="55">
        <f>SUMIF(Danhsach!$F$10:$F$291,TK_theoTCTD!$B66,Danhsach!J$10:J$291)</f>
        <v>0</v>
      </c>
    </row>
    <row r="67" spans="1:6" ht="15">
      <c r="A67" s="51" t="s">
        <v>352</v>
      </c>
      <c r="B67" s="52" t="str">
        <f>TCTD!C67</f>
        <v>Công ty tài chính cổ phần Xi Măng</v>
      </c>
      <c r="C67" s="55">
        <f>COUNTIF(Danhsach!$F$10:$F$291,TK_theoTCTD!B67)</f>
        <v>0</v>
      </c>
      <c r="D67" s="55">
        <f>SUMIF(Danhsach!$F$10:$F$291,TK_theoTCTD!$B67,Danhsach!H$10:H$291)</f>
        <v>0</v>
      </c>
      <c r="E67" s="55">
        <f>SUMIF(Danhsach!$F$10:$F$291,TK_theoTCTD!$B67,Danhsach!I$10:I$291)</f>
        <v>0</v>
      </c>
      <c r="F67" s="55">
        <f>SUMIF(Danhsach!$F$10:$F$291,TK_theoTCTD!$B67,Danhsach!J$10:J$291)</f>
        <v>0</v>
      </c>
    </row>
    <row r="68" spans="1:6" ht="15">
      <c r="A68" s="51" t="s">
        <v>353</v>
      </c>
      <c r="B68" s="52" t="str">
        <f>TCTD!C68</f>
        <v>Công ty tài chính TNHH HD Saison</v>
      </c>
      <c r="C68" s="55">
        <f>COUNTIF(Danhsach!$F$10:$F$291,TK_theoTCTD!B68)</f>
        <v>0</v>
      </c>
      <c r="D68" s="55">
        <f>SUMIF(Danhsach!$F$10:$F$291,TK_theoTCTD!$B68,Danhsach!H$10:H$291)</f>
        <v>0</v>
      </c>
      <c r="E68" s="55">
        <f>SUMIF(Danhsach!$F$10:$F$291,TK_theoTCTD!$B68,Danhsach!I$10:I$291)</f>
        <v>0</v>
      </c>
      <c r="F68" s="55">
        <f>SUMIF(Danhsach!$F$10:$F$291,TK_theoTCTD!$B68,Danhsach!J$10:J$291)</f>
        <v>0</v>
      </c>
    </row>
    <row r="69" spans="1:6" ht="15">
      <c r="A69" s="51" t="s">
        <v>354</v>
      </c>
      <c r="B69" s="52" t="str">
        <f>TCTD!C69</f>
        <v>Công ty tài chính TNHH MTV Bưu điện</v>
      </c>
      <c r="C69" s="55">
        <f>COUNTIF(Danhsach!$F$10:$F$291,TK_theoTCTD!B69)</f>
        <v>0</v>
      </c>
      <c r="D69" s="55">
        <f>SUMIF(Danhsach!$F$10:$F$291,TK_theoTCTD!$B69,Danhsach!H$10:H$291)</f>
        <v>0</v>
      </c>
      <c r="E69" s="55">
        <f>SUMIF(Danhsach!$F$10:$F$291,TK_theoTCTD!$B69,Danhsach!I$10:I$291)</f>
        <v>0</v>
      </c>
      <c r="F69" s="55">
        <f>SUMIF(Danhsach!$F$10:$F$291,TK_theoTCTD!$B69,Danhsach!J$10:J$291)</f>
        <v>0</v>
      </c>
    </row>
    <row r="70" spans="1:6" ht="15">
      <c r="A70" s="51" t="s">
        <v>355</v>
      </c>
      <c r="B70" s="52" t="str">
        <f>TCTD!C70</f>
        <v>Công ty tài chính TNHH MTV Cao su Việt Nam</v>
      </c>
      <c r="C70" s="55">
        <f>COUNTIF(Danhsach!$F$10:$F$291,TK_theoTCTD!B70)</f>
        <v>0</v>
      </c>
      <c r="D70" s="55">
        <f>SUMIF(Danhsach!$F$10:$F$291,TK_theoTCTD!$B70,Danhsach!H$10:H$291)</f>
        <v>0</v>
      </c>
      <c r="E70" s="55">
        <f>SUMIF(Danhsach!$F$10:$F$291,TK_theoTCTD!$B70,Danhsach!I$10:I$291)</f>
        <v>0</v>
      </c>
      <c r="F70" s="55">
        <f>SUMIF(Danhsach!$F$10:$F$291,TK_theoTCTD!$B70,Danhsach!J$10:J$291)</f>
        <v>0</v>
      </c>
    </row>
    <row r="71" spans="1:6" ht="15">
      <c r="A71" s="51" t="s">
        <v>356</v>
      </c>
      <c r="B71" s="52" t="str">
        <f>TCTD!C71</f>
        <v>Công ty tài chính TNHH MTV Home credit Việt Nam</v>
      </c>
      <c r="C71" s="55">
        <f>COUNTIF(Danhsach!$F$10:$F$291,TK_theoTCTD!B71)</f>
        <v>0</v>
      </c>
      <c r="D71" s="55">
        <f>SUMIF(Danhsach!$F$10:$F$291,TK_theoTCTD!$B71,Danhsach!H$10:H$291)</f>
        <v>0</v>
      </c>
      <c r="E71" s="55">
        <f>SUMIF(Danhsach!$F$10:$F$291,TK_theoTCTD!$B71,Danhsach!I$10:I$291)</f>
        <v>0</v>
      </c>
      <c r="F71" s="55">
        <f>SUMIF(Danhsach!$F$10:$F$291,TK_theoTCTD!$B71,Danhsach!J$10:J$291)</f>
        <v>0</v>
      </c>
    </row>
    <row r="72" spans="1:6" ht="15">
      <c r="A72" s="51" t="s">
        <v>357</v>
      </c>
      <c r="B72" s="52" t="str">
        <f>TCTD!C72</f>
        <v>Công ty tài chính TNHH MTV Kỹ thương</v>
      </c>
      <c r="C72" s="55">
        <f>COUNTIF(Danhsach!$F$10:$F$291,TK_theoTCTD!B72)</f>
        <v>0</v>
      </c>
      <c r="D72" s="55">
        <f>SUMIF(Danhsach!$F$10:$F$291,TK_theoTCTD!$B72,Danhsach!H$10:H$291)</f>
        <v>0</v>
      </c>
      <c r="E72" s="55">
        <f>SUMIF(Danhsach!$F$10:$F$291,TK_theoTCTD!$B72,Danhsach!I$10:I$291)</f>
        <v>0</v>
      </c>
      <c r="F72" s="55">
        <f>SUMIF(Danhsach!$F$10:$F$291,TK_theoTCTD!$B72,Danhsach!J$10:J$291)</f>
        <v>0</v>
      </c>
    </row>
    <row r="73" spans="1:6" ht="15">
      <c r="A73" s="51" t="s">
        <v>358</v>
      </c>
      <c r="B73" s="52" t="str">
        <f>TCTD!C73</f>
        <v>Công ty tài chính TNHH MTV Mirae Asset (Việt Nam)</v>
      </c>
      <c r="C73" s="55">
        <f>COUNTIF(Danhsach!$F$10:$F$291,TK_theoTCTD!B73)</f>
        <v>0</v>
      </c>
      <c r="D73" s="55">
        <f>SUMIF(Danhsach!$F$10:$F$291,TK_theoTCTD!$B73,Danhsach!H$10:H$291)</f>
        <v>0</v>
      </c>
      <c r="E73" s="55">
        <f>SUMIF(Danhsach!$F$10:$F$291,TK_theoTCTD!$B73,Danhsach!I$10:I$291)</f>
        <v>0</v>
      </c>
      <c r="F73" s="55">
        <f>SUMIF(Danhsach!$F$10:$F$291,TK_theoTCTD!$B73,Danhsach!J$10:J$291)</f>
        <v>0</v>
      </c>
    </row>
    <row r="74" spans="1:6" ht="15">
      <c r="A74" s="51" t="s">
        <v>371</v>
      </c>
      <c r="B74" s="52" t="str">
        <f>TCTD!C74</f>
        <v>Công ty tài chính TNHH MTV Ngân hàng TMCP Hàng Hải Việt Nam</v>
      </c>
      <c r="C74" s="55">
        <f>COUNTIF(Danhsach!$F$10:$F$291,TK_theoTCTD!B74)</f>
        <v>0</v>
      </c>
      <c r="D74" s="55">
        <f>SUMIF(Danhsach!$F$10:$F$291,TK_theoTCTD!$B74,Danhsach!H$10:H$291)</f>
        <v>0</v>
      </c>
      <c r="E74" s="55">
        <f>SUMIF(Danhsach!$F$10:$F$291,TK_theoTCTD!$B74,Danhsach!I$10:I$291)</f>
        <v>0</v>
      </c>
      <c r="F74" s="55">
        <f>SUMIF(Danhsach!$F$10:$F$291,TK_theoTCTD!$B74,Danhsach!J$10:J$291)</f>
        <v>0</v>
      </c>
    </row>
    <row r="75" spans="1:6" ht="15">
      <c r="A75" s="51" t="s">
        <v>372</v>
      </c>
      <c r="B75" s="52" t="str">
        <f>TCTD!C75</f>
        <v>Công ty tài chính TNHH MTV Ngân hàng Việt Nam Thịnh Vượng </v>
      </c>
      <c r="C75" s="55">
        <f>COUNTIF(Danhsach!$F$10:$F$291,TK_theoTCTD!B75)</f>
        <v>1</v>
      </c>
      <c r="D75" s="55">
        <f>SUMIF(Danhsach!$F$10:$F$291,TK_theoTCTD!$B75,Danhsach!H$10:H$291)</f>
        <v>62471</v>
      </c>
      <c r="E75" s="55">
        <f>SUMIF(Danhsach!$F$10:$F$291,TK_theoTCTD!$B75,Danhsach!I$10:I$291)</f>
        <v>0</v>
      </c>
      <c r="F75" s="55">
        <f>SUMIF(Danhsach!$F$10:$F$291,TK_theoTCTD!$B75,Danhsach!J$10:J$291)</f>
        <v>62471</v>
      </c>
    </row>
    <row r="76" spans="1:6" ht="15">
      <c r="A76" s="51" t="s">
        <v>373</v>
      </c>
      <c r="B76" s="52" t="str">
        <f>TCTD!C76</f>
        <v>Công ty tài chính TNHH MTV Prudential Việt Nam</v>
      </c>
      <c r="C76" s="55">
        <f>COUNTIF(Danhsach!$F$10:$F$291,TK_theoTCTD!B76)</f>
        <v>0</v>
      </c>
      <c r="D76" s="55">
        <f>SUMIF(Danhsach!$F$10:$F$291,TK_theoTCTD!$B76,Danhsach!H$10:H$291)</f>
        <v>0</v>
      </c>
      <c r="E76" s="55">
        <f>SUMIF(Danhsach!$F$10:$F$291,TK_theoTCTD!$B76,Danhsach!I$10:I$291)</f>
        <v>0</v>
      </c>
      <c r="F76" s="55">
        <f>SUMIF(Danhsach!$F$10:$F$291,TK_theoTCTD!$B76,Danhsach!J$10:J$291)</f>
        <v>0</v>
      </c>
    </row>
    <row r="77" spans="1:6" ht="15">
      <c r="A77" s="51" t="s">
        <v>374</v>
      </c>
      <c r="B77" s="52" t="str">
        <f>TCTD!C77</f>
        <v>Công ty tài chính TNHH MTV Quốc tế Việt Nam JACCS</v>
      </c>
      <c r="C77" s="55">
        <f>COUNTIF(Danhsach!$F$10:$F$291,TK_theoTCTD!B77)</f>
        <v>0</v>
      </c>
      <c r="D77" s="55">
        <f>SUMIF(Danhsach!$F$10:$F$291,TK_theoTCTD!$B77,Danhsach!H$10:H$291)</f>
        <v>0</v>
      </c>
      <c r="E77" s="55">
        <f>SUMIF(Danhsach!$F$10:$F$291,TK_theoTCTD!$B77,Danhsach!I$10:I$291)</f>
        <v>0</v>
      </c>
      <c r="F77" s="55">
        <f>SUMIF(Danhsach!$F$10:$F$291,TK_theoTCTD!$B77,Danhsach!J$10:J$291)</f>
        <v>0</v>
      </c>
    </row>
    <row r="78" spans="1:6" ht="15">
      <c r="A78" s="51" t="s">
        <v>375</v>
      </c>
      <c r="B78" s="52" t="str">
        <f>TCTD!C78</f>
        <v>Công ty tài chính TNHH MTV Tàu thuỷ</v>
      </c>
      <c r="C78" s="55">
        <f>COUNTIF(Danhsach!$F$10:$F$291,TK_theoTCTD!B78)</f>
        <v>0</v>
      </c>
      <c r="D78" s="55">
        <f>SUMIF(Danhsach!$F$10:$F$291,TK_theoTCTD!$B78,Danhsach!H$10:H$291)</f>
        <v>0</v>
      </c>
      <c r="E78" s="55">
        <f>SUMIF(Danhsach!$F$10:$F$291,TK_theoTCTD!$B78,Danhsach!I$10:I$291)</f>
        <v>0</v>
      </c>
      <c r="F78" s="55">
        <f>SUMIF(Danhsach!$F$10:$F$291,TK_theoTCTD!$B78,Danhsach!J$10:J$291)</f>
        <v>0</v>
      </c>
    </row>
    <row r="79" spans="1:6" ht="15">
      <c r="A79" s="51" t="s">
        <v>376</v>
      </c>
      <c r="B79" s="52" t="str">
        <f>TCTD!C79</f>
        <v>Công ty tài chính TNHH MTV Toyota Việt Nam </v>
      </c>
      <c r="C79" s="55">
        <f>COUNTIF(Danhsach!$F$10:$F$291,TK_theoTCTD!B79)</f>
        <v>0</v>
      </c>
      <c r="D79" s="55">
        <f>SUMIF(Danhsach!$F$10:$F$291,TK_theoTCTD!$B79,Danhsach!H$10:H$291)</f>
        <v>0</v>
      </c>
      <c r="E79" s="55">
        <f>SUMIF(Danhsach!$F$10:$F$291,TK_theoTCTD!$B79,Danhsach!I$10:I$291)</f>
        <v>0</v>
      </c>
      <c r="F79" s="55">
        <f>SUMIF(Danhsach!$F$10:$F$291,TK_theoTCTD!$B79,Danhsach!J$10:J$291)</f>
        <v>0</v>
      </c>
    </row>
    <row r="80" spans="1:6" ht="15">
      <c r="A80" s="49">
        <v>8</v>
      </c>
      <c r="B80" s="50" t="str">
        <f>TCTD!C80</f>
        <v>=:Công ty cho thuê tài chính:=</v>
      </c>
      <c r="C80" s="54">
        <f>SUM(C81:C91)</f>
        <v>0</v>
      </c>
      <c r="D80" s="54">
        <f>SUM(D81:D91)</f>
        <v>0</v>
      </c>
      <c r="E80" s="54">
        <f>SUM(E81:E91)</f>
        <v>0</v>
      </c>
      <c r="F80" s="54">
        <f>SUM(F81:F91)</f>
        <v>0</v>
      </c>
    </row>
    <row r="81" spans="1:6" ht="30">
      <c r="A81" s="51" t="s">
        <v>360</v>
      </c>
      <c r="B81" s="52" t="str">
        <f>TCTD!C81</f>
        <v>Công ty CTTC I Ngân hàng Nông nghiệp và Phát triển Nông thôn Việt Nam</v>
      </c>
      <c r="C81" s="55">
        <f>COUNTIF(Danhsach!$F$10:$F$291,TK_theoTCTD!B81)</f>
        <v>0</v>
      </c>
      <c r="D81" s="55">
        <f>SUMIF(Danhsach!$F$10:$F$291,TK_theoTCTD!$B81,Danhsach!H$10:H$291)</f>
        <v>0</v>
      </c>
      <c r="E81" s="55">
        <f>SUMIF(Danhsach!$F$10:$F$291,TK_theoTCTD!$B81,Danhsach!I$10:I$291)</f>
        <v>0</v>
      </c>
      <c r="F81" s="55">
        <f>SUMIF(Danhsach!$F$10:$F$291,TK_theoTCTD!$B81,Danhsach!J$10:J$291)</f>
        <v>0</v>
      </c>
    </row>
    <row r="82" spans="1:6" ht="30">
      <c r="A82" s="51" t="s">
        <v>361</v>
      </c>
      <c r="B82" s="52" t="str">
        <f>TCTD!C82</f>
        <v>Công ty CTTC II Ngân hàng Nông nghiệp và Phát triển Nông thôn Việt Nam</v>
      </c>
      <c r="C82" s="55">
        <f>COUNTIF(Danhsach!$F$10:$F$291,TK_theoTCTD!B82)</f>
        <v>0</v>
      </c>
      <c r="D82" s="55">
        <f>SUMIF(Danhsach!$F$10:$F$291,TK_theoTCTD!$B82,Danhsach!H$10:H$291)</f>
        <v>0</v>
      </c>
      <c r="E82" s="55">
        <f>SUMIF(Danhsach!$F$10:$F$291,TK_theoTCTD!$B82,Danhsach!I$10:I$291)</f>
        <v>0</v>
      </c>
      <c r="F82" s="55">
        <f>SUMIF(Danhsach!$F$10:$F$291,TK_theoTCTD!$B82,Danhsach!J$10:J$291)</f>
        <v>0</v>
      </c>
    </row>
    <row r="83" spans="1:6" ht="15">
      <c r="A83" s="51" t="s">
        <v>362</v>
      </c>
      <c r="B83" s="52" t="str">
        <f>TCTD!C83</f>
        <v>Công ty CTTC TNHH MTV Công nghiệp Tàu thuỷ</v>
      </c>
      <c r="C83" s="55">
        <f>COUNTIF(Danhsach!$F$10:$F$291,TK_theoTCTD!B83)</f>
        <v>0</v>
      </c>
      <c r="D83" s="55">
        <f>SUMIF(Danhsach!$F$10:$F$291,TK_theoTCTD!$B83,Danhsach!H$10:H$291)</f>
        <v>0</v>
      </c>
      <c r="E83" s="55">
        <f>SUMIF(Danhsach!$F$10:$F$291,TK_theoTCTD!$B83,Danhsach!I$10:I$291)</f>
        <v>0</v>
      </c>
      <c r="F83" s="55">
        <f>SUMIF(Danhsach!$F$10:$F$291,TK_theoTCTD!$B83,Danhsach!J$10:J$291)</f>
        <v>0</v>
      </c>
    </row>
    <row r="84" spans="1:6" ht="15">
      <c r="A84" s="51" t="s">
        <v>363</v>
      </c>
      <c r="B84" s="52" t="str">
        <f>TCTD!C84</f>
        <v>Công ty CTTC TNHH MTV Kexim Việt Nam</v>
      </c>
      <c r="C84" s="55">
        <f>COUNTIF(Danhsach!$F$10:$F$291,TK_theoTCTD!B84)</f>
        <v>0</v>
      </c>
      <c r="D84" s="55">
        <f>SUMIF(Danhsach!$F$10:$F$291,TK_theoTCTD!$B84,Danhsach!H$10:H$291)</f>
        <v>0</v>
      </c>
      <c r="E84" s="55">
        <f>SUMIF(Danhsach!$F$10:$F$291,TK_theoTCTD!$B84,Danhsach!I$10:I$291)</f>
        <v>0</v>
      </c>
      <c r="F84" s="55">
        <f>SUMIF(Danhsach!$F$10:$F$291,TK_theoTCTD!$B84,Danhsach!J$10:J$291)</f>
        <v>0</v>
      </c>
    </row>
    <row r="85" spans="1:6" ht="15">
      <c r="A85" s="51" t="s">
        <v>364</v>
      </c>
      <c r="B85" s="52" t="str">
        <f>TCTD!C85</f>
        <v>Công ty CTTC TNHH MTV Ngân hàng Á Châu</v>
      </c>
      <c r="C85" s="55">
        <f>COUNTIF(Danhsach!$F$10:$F$291,TK_theoTCTD!B85)</f>
        <v>0</v>
      </c>
      <c r="D85" s="55">
        <f>SUMIF(Danhsach!$F$10:$F$291,TK_theoTCTD!$B85,Danhsach!H$10:H$291)</f>
        <v>0</v>
      </c>
      <c r="E85" s="55">
        <f>SUMIF(Danhsach!$F$10:$F$291,TK_theoTCTD!$B85,Danhsach!I$10:I$291)</f>
        <v>0</v>
      </c>
      <c r="F85" s="55">
        <f>SUMIF(Danhsach!$F$10:$F$291,TK_theoTCTD!$B85,Danhsach!J$10:J$291)</f>
        <v>0</v>
      </c>
    </row>
    <row r="86" spans="1:6" ht="15">
      <c r="A86" s="51" t="s">
        <v>365</v>
      </c>
      <c r="B86" s="52" t="str">
        <f>TCTD!C86</f>
        <v>Công ty CTTC TNHH MTV Ngân hàng Công thương Việt Nam</v>
      </c>
      <c r="C86" s="55">
        <f>COUNTIF(Danhsach!$F$10:$F$291,TK_theoTCTD!B86)</f>
        <v>0</v>
      </c>
      <c r="D86" s="55">
        <f>SUMIF(Danhsach!$F$10:$F$291,TK_theoTCTD!$B86,Danhsach!H$10:H$291)</f>
        <v>0</v>
      </c>
      <c r="E86" s="55">
        <f>SUMIF(Danhsach!$F$10:$F$291,TK_theoTCTD!$B86,Danhsach!I$10:I$291)</f>
        <v>0</v>
      </c>
      <c r="F86" s="55">
        <f>SUMIF(Danhsach!$F$10:$F$291,TK_theoTCTD!$B86,Danhsach!J$10:J$291)</f>
        <v>0</v>
      </c>
    </row>
    <row r="87" spans="1:6" ht="15">
      <c r="A87" s="51" t="s">
        <v>366</v>
      </c>
      <c r="B87" s="52" t="str">
        <f>TCTD!C87</f>
        <v>Công ty CTTC TNHH MTV Ngân hàng Đầu tư và Phát triển Việt Nam</v>
      </c>
      <c r="C87" s="55">
        <f>COUNTIF(Danhsach!$F$10:$F$291,TK_theoTCTD!B87)</f>
        <v>0</v>
      </c>
      <c r="D87" s="55">
        <f>SUMIF(Danhsach!$F$10:$F$291,TK_theoTCTD!$B87,Danhsach!H$10:H$291)</f>
        <v>0</v>
      </c>
      <c r="E87" s="55">
        <f>SUMIF(Danhsach!$F$10:$F$291,TK_theoTCTD!$B87,Danhsach!I$10:I$291)</f>
        <v>0</v>
      </c>
      <c r="F87" s="55">
        <f>SUMIF(Danhsach!$F$10:$F$291,TK_theoTCTD!$B87,Danhsach!J$10:J$291)</f>
        <v>0</v>
      </c>
    </row>
    <row r="88" spans="1:6" ht="15">
      <c r="A88" s="51" t="s">
        <v>367</v>
      </c>
      <c r="B88" s="52" t="str">
        <f>TCTD!C88</f>
        <v>Công ty TNHH CTTC Quốc tế Chailease</v>
      </c>
      <c r="C88" s="55">
        <f>COUNTIF(Danhsach!$F$10:$F$291,TK_theoTCTD!B88)</f>
        <v>0</v>
      </c>
      <c r="D88" s="55">
        <f>SUMIF(Danhsach!$F$10:$F$291,TK_theoTCTD!$B88,Danhsach!H$10:H$291)</f>
        <v>0</v>
      </c>
      <c r="E88" s="55">
        <f>SUMIF(Danhsach!$F$10:$F$291,TK_theoTCTD!$B88,Danhsach!I$10:I$291)</f>
        <v>0</v>
      </c>
      <c r="F88" s="55">
        <f>SUMIF(Danhsach!$F$10:$F$291,TK_theoTCTD!$B88,Danhsach!J$10:J$291)</f>
        <v>0</v>
      </c>
    </row>
    <row r="89" spans="1:6" ht="15">
      <c r="A89" s="51" t="s">
        <v>368</v>
      </c>
      <c r="B89" s="52" t="str">
        <f>TCTD!C89</f>
        <v>Công ty TNHH CTTC Quốc tế Việt Nam</v>
      </c>
      <c r="C89" s="55">
        <f>COUNTIF(Danhsach!$F$10:$F$291,TK_theoTCTD!B89)</f>
        <v>0</v>
      </c>
      <c r="D89" s="55">
        <f>SUMIF(Danhsach!$F$10:$F$291,TK_theoTCTD!$B89,Danhsach!H$10:H$291)</f>
        <v>0</v>
      </c>
      <c r="E89" s="55">
        <f>SUMIF(Danhsach!$F$10:$F$291,TK_theoTCTD!$B89,Danhsach!I$10:I$291)</f>
        <v>0</v>
      </c>
      <c r="F89" s="55">
        <f>SUMIF(Danhsach!$F$10:$F$291,TK_theoTCTD!$B89,Danhsach!J$10:J$291)</f>
        <v>0</v>
      </c>
    </row>
    <row r="90" spans="1:6" ht="15">
      <c r="A90" s="51" t="s">
        <v>369</v>
      </c>
      <c r="B90" s="52" t="str">
        <f>TCTD!C90</f>
        <v>Công ty TNHH MTV CTTC Ngân hàng Ngoại thương Việt Nam</v>
      </c>
      <c r="C90" s="55">
        <f>COUNTIF(Danhsach!$F$10:$F$291,TK_theoTCTD!B90)</f>
        <v>0</v>
      </c>
      <c r="D90" s="55">
        <f>SUMIF(Danhsach!$F$10:$F$291,TK_theoTCTD!$B90,Danhsach!H$10:H$291)</f>
        <v>0</v>
      </c>
      <c r="E90" s="55">
        <f>SUMIF(Danhsach!$F$10:$F$291,TK_theoTCTD!$B90,Danhsach!I$10:I$291)</f>
        <v>0</v>
      </c>
      <c r="F90" s="55">
        <f>SUMIF(Danhsach!$F$10:$F$291,TK_theoTCTD!$B90,Danhsach!J$10:J$291)</f>
        <v>0</v>
      </c>
    </row>
    <row r="91" spans="1:6" ht="15">
      <c r="A91" s="51" t="s">
        <v>370</v>
      </c>
      <c r="B91" s="52" t="str">
        <f>TCTD!C91</f>
        <v>Công ty TNHH MTV CTTC Ngân hàng Sài Gòn Thương Tín</v>
      </c>
      <c r="C91" s="55">
        <f>COUNTIF(Danhsach!$F$10:$F$291,TK_theoTCTD!B91)</f>
        <v>0</v>
      </c>
      <c r="D91" s="55">
        <f>SUMIF(Danhsach!$F$10:$F$291,TK_theoTCTD!$B91,Danhsach!H$10:H$291)</f>
        <v>0</v>
      </c>
      <c r="E91" s="55">
        <f>SUMIF(Danhsach!$F$10:$F$291,TK_theoTCTD!$B91,Danhsach!I$10:I$291)</f>
        <v>0</v>
      </c>
      <c r="F91" s="55">
        <f>SUMIF(Danhsach!$F$10:$F$291,TK_theoTCTD!$B91,Danhsach!J$10:J$291)</f>
        <v>0</v>
      </c>
    </row>
    <row r="92" spans="1:6" ht="15">
      <c r="A92" s="49">
        <v>9</v>
      </c>
      <c r="B92" s="50" t="str">
        <f>TCTD!C92</f>
        <v>=:Ngân hàng khác tại Việt Nam:=</v>
      </c>
      <c r="C92" s="54">
        <f>SUM(C93:C100)</f>
        <v>0</v>
      </c>
      <c r="D92" s="54">
        <f>SUM(D93:D100)</f>
        <v>0</v>
      </c>
      <c r="E92" s="54">
        <f>SUM(E93:E100)</f>
        <v>0</v>
      </c>
      <c r="F92" s="54">
        <f>SUM(F93:F100)</f>
        <v>0</v>
      </c>
    </row>
    <row r="93" spans="1:6" ht="15">
      <c r="A93" s="51" t="s">
        <v>377</v>
      </c>
      <c r="B93" s="52">
        <f>TCTD!C93</f>
        <v>0</v>
      </c>
      <c r="C93" s="55">
        <f>COUNTIF(Danhsach!$F$10:$F$291,TK_theoTCTD!B93)</f>
        <v>0</v>
      </c>
      <c r="D93" s="55">
        <f>SUMIF(Danhsach!$F$10:$F$291,TK_theoTCTD!$B93,Danhsach!H$10:H$291)</f>
        <v>0</v>
      </c>
      <c r="E93" s="55">
        <f>SUMIF(Danhsach!$F$10:$F$291,TK_theoTCTD!$B93,Danhsach!I$10:I$291)</f>
        <v>0</v>
      </c>
      <c r="F93" s="55">
        <f>SUMIF(Danhsach!$F$10:$F$291,TK_theoTCTD!$B93,Danhsach!J$10:J$291)</f>
        <v>0</v>
      </c>
    </row>
    <row r="94" spans="1:6" ht="15">
      <c r="A94" s="51" t="s">
        <v>378</v>
      </c>
      <c r="B94" s="52">
        <f>TCTD!C94</f>
        <v>0</v>
      </c>
      <c r="C94" s="55">
        <f>COUNTIF(Danhsach!$F$10:$F$291,TK_theoTCTD!B94)</f>
        <v>0</v>
      </c>
      <c r="D94" s="55">
        <f>SUMIF(Danhsach!$F$10:$F$291,TK_theoTCTD!$B94,Danhsach!H$10:H$291)</f>
        <v>0</v>
      </c>
      <c r="E94" s="55">
        <f>SUMIF(Danhsach!$F$10:$F$291,TK_theoTCTD!$B94,Danhsach!I$10:I$291)</f>
        <v>0</v>
      </c>
      <c r="F94" s="55">
        <f>SUMIF(Danhsach!$F$10:$F$291,TK_theoTCTD!$B94,Danhsach!J$10:J$291)</f>
        <v>0</v>
      </c>
    </row>
    <row r="95" spans="1:6" ht="15">
      <c r="A95" s="51" t="s">
        <v>379</v>
      </c>
      <c r="B95" s="52">
        <f>TCTD!C95</f>
        <v>0</v>
      </c>
      <c r="C95" s="55">
        <f>COUNTIF(Danhsach!$F$10:$F$291,TK_theoTCTD!B95)</f>
        <v>0</v>
      </c>
      <c r="D95" s="55">
        <f>SUMIF(Danhsach!$F$10:$F$291,TK_theoTCTD!$B95,Danhsach!H$10:H$291)</f>
        <v>0</v>
      </c>
      <c r="E95" s="55">
        <f>SUMIF(Danhsach!$F$10:$F$291,TK_theoTCTD!$B95,Danhsach!I$10:I$291)</f>
        <v>0</v>
      </c>
      <c r="F95" s="55">
        <f>SUMIF(Danhsach!$F$10:$F$291,TK_theoTCTD!$B95,Danhsach!J$10:J$291)</f>
        <v>0</v>
      </c>
    </row>
    <row r="96" spans="1:6" ht="15">
      <c r="A96" s="51" t="s">
        <v>380</v>
      </c>
      <c r="B96" s="52">
        <f>TCTD!C96</f>
        <v>0</v>
      </c>
      <c r="C96" s="55">
        <f>COUNTIF(Danhsach!$F$10:$F$291,TK_theoTCTD!B96)</f>
        <v>0</v>
      </c>
      <c r="D96" s="55">
        <f>SUMIF(Danhsach!$F$10:$F$291,TK_theoTCTD!$B96,Danhsach!H$10:H$291)</f>
        <v>0</v>
      </c>
      <c r="E96" s="55">
        <f>SUMIF(Danhsach!$F$10:$F$291,TK_theoTCTD!$B96,Danhsach!I$10:I$291)</f>
        <v>0</v>
      </c>
      <c r="F96" s="55">
        <f>SUMIF(Danhsach!$F$10:$F$291,TK_theoTCTD!$B96,Danhsach!J$10:J$291)</f>
        <v>0</v>
      </c>
    </row>
    <row r="97" spans="1:6" ht="15">
      <c r="A97" s="51" t="s">
        <v>381</v>
      </c>
      <c r="B97" s="52">
        <f>TCTD!C97</f>
        <v>0</v>
      </c>
      <c r="C97" s="55">
        <f>COUNTIF(Danhsach!$F$10:$F$291,TK_theoTCTD!B97)</f>
        <v>0</v>
      </c>
      <c r="D97" s="55">
        <f>SUMIF(Danhsach!$F$10:$F$291,TK_theoTCTD!$B97,Danhsach!H$10:H$291)</f>
        <v>0</v>
      </c>
      <c r="E97" s="55">
        <f>SUMIF(Danhsach!$F$10:$F$291,TK_theoTCTD!$B97,Danhsach!I$10:I$291)</f>
        <v>0</v>
      </c>
      <c r="F97" s="55">
        <f>SUMIF(Danhsach!$F$10:$F$291,TK_theoTCTD!$B97,Danhsach!J$10:J$291)</f>
        <v>0</v>
      </c>
    </row>
    <row r="98" spans="1:6" ht="15">
      <c r="A98" s="51" t="s">
        <v>382</v>
      </c>
      <c r="B98" s="52">
        <f>TCTD!C98</f>
        <v>0</v>
      </c>
      <c r="C98" s="55">
        <f>COUNTIF(Danhsach!$F$10:$F$291,TK_theoTCTD!B98)</f>
        <v>0</v>
      </c>
      <c r="D98" s="55">
        <f>SUMIF(Danhsach!$F$10:$F$291,TK_theoTCTD!$B98,Danhsach!H$10:H$291)</f>
        <v>0</v>
      </c>
      <c r="E98" s="55">
        <f>SUMIF(Danhsach!$F$10:$F$291,TK_theoTCTD!$B98,Danhsach!I$10:I$291)</f>
        <v>0</v>
      </c>
      <c r="F98" s="55">
        <f>SUMIF(Danhsach!$F$10:$F$291,TK_theoTCTD!$B98,Danhsach!J$10:J$291)</f>
        <v>0</v>
      </c>
    </row>
    <row r="99" spans="1:6" ht="15">
      <c r="A99" s="51" t="s">
        <v>383</v>
      </c>
      <c r="B99" s="52">
        <f>TCTD!C99</f>
        <v>0</v>
      </c>
      <c r="C99" s="55">
        <f>COUNTIF(Danhsach!$F$10:$F$291,TK_theoTCTD!B99)</f>
        <v>0</v>
      </c>
      <c r="D99" s="55">
        <f>SUMIF(Danhsach!$F$10:$F$291,TK_theoTCTD!$B99,Danhsach!H$10:H$291)</f>
        <v>0</v>
      </c>
      <c r="E99" s="55">
        <f>SUMIF(Danhsach!$F$10:$F$291,TK_theoTCTD!$B99,Danhsach!I$10:I$291)</f>
        <v>0</v>
      </c>
      <c r="F99" s="55">
        <f>SUMIF(Danhsach!$F$10:$F$291,TK_theoTCTD!$B99,Danhsach!J$10:J$291)</f>
        <v>0</v>
      </c>
    </row>
    <row r="100" spans="1:6" ht="15">
      <c r="A100" s="51" t="s">
        <v>384</v>
      </c>
      <c r="B100" s="52">
        <f>TCTD!C100</f>
        <v>0</v>
      </c>
      <c r="C100" s="55">
        <f>COUNTIF(Danhsach!$F$10:$F$291,TK_theoTCTD!B100)</f>
        <v>0</v>
      </c>
      <c r="D100" s="55">
        <f>SUMIF(Danhsach!$F$10:$F$291,TK_theoTCTD!$B100,Danhsach!H$10:H$291)</f>
        <v>0</v>
      </c>
      <c r="E100" s="55">
        <f>SUMIF(Danhsach!$F$10:$F$291,TK_theoTCTD!$B100,Danhsach!I$10:I$291)</f>
        <v>0</v>
      </c>
      <c r="F100" s="55">
        <f>SUMIF(Danhsach!$F$10:$F$291,TK_theoTCTD!$B100,Danhsach!J$10:J$291)</f>
        <v>0</v>
      </c>
    </row>
    <row r="101" spans="1:6" ht="23.25" customHeight="1">
      <c r="A101" s="51"/>
      <c r="B101" s="53" t="s">
        <v>153</v>
      </c>
      <c r="C101" s="56">
        <f>IF(C6+C9+C12+C16+C51+C57+C62+C80+C92=Danhsach!$D$9,Danhsach!$D$9,"Kiểm tra lại")</f>
        <v>269</v>
      </c>
      <c r="D101" s="56">
        <f>IF(D6+D9+D12+D16+D51+D57+D62+D80+D92=Danhsach!H$9,Danhsach!H$9,"Kiểm tra lại")</f>
        <v>297917453.37</v>
      </c>
      <c r="E101" s="56">
        <f>IF(E6+E9+E12+E16+E51+E57+E62+E80+E92=Danhsach!I$9,Danhsach!I$9,"Kiểm tra lại")</f>
        <v>20859089.726</v>
      </c>
      <c r="F101" s="56">
        <f>IF(F6+F9+F12+F16+F51+F57+F62+F80+F92=Danhsach!J$9,Danhsach!J$9,"Kiểm tra lại")</f>
        <v>277058363.64399993</v>
      </c>
    </row>
    <row r="102" spans="1:7" ht="20.25" customHeight="1">
      <c r="A102" s="94"/>
      <c r="B102" s="95"/>
      <c r="C102" s="201" t="s">
        <v>881</v>
      </c>
      <c r="D102" s="201"/>
      <c r="E102" s="201"/>
      <c r="F102" s="201"/>
      <c r="G102" s="97"/>
    </row>
    <row r="103" spans="1:7" ht="20.25" customHeight="1">
      <c r="A103" s="94"/>
      <c r="B103" s="98" t="s">
        <v>411</v>
      </c>
      <c r="C103" s="202" t="s">
        <v>405</v>
      </c>
      <c r="D103" s="202"/>
      <c r="E103" s="202"/>
      <c r="F103" s="202"/>
      <c r="G103" s="97"/>
    </row>
    <row r="104" spans="1:7" ht="20.25" customHeight="1">
      <c r="A104" s="94"/>
      <c r="B104" s="95"/>
      <c r="C104" s="96"/>
      <c r="D104" s="96"/>
      <c r="E104" s="96"/>
      <c r="F104" s="96"/>
      <c r="G104" s="97"/>
    </row>
    <row r="105" spans="1:7" ht="20.25" customHeight="1">
      <c r="A105" s="94"/>
      <c r="B105" s="95"/>
      <c r="C105" s="96"/>
      <c r="D105" s="96"/>
      <c r="E105" s="96"/>
      <c r="F105" s="96"/>
      <c r="G105" s="97"/>
    </row>
    <row r="106" spans="1:7" ht="20.25" customHeight="1">
      <c r="A106" s="94"/>
      <c r="B106" s="95"/>
      <c r="C106" s="96"/>
      <c r="D106" s="96"/>
      <c r="E106" s="96"/>
      <c r="F106" s="96"/>
      <c r="G106" s="97"/>
    </row>
    <row r="107" spans="1:7" ht="20.25" customHeight="1">
      <c r="A107" s="94"/>
      <c r="B107" s="95"/>
      <c r="C107" s="96"/>
      <c r="D107" s="96"/>
      <c r="E107" s="96"/>
      <c r="F107" s="96"/>
      <c r="G107" s="97"/>
    </row>
    <row r="108" spans="1:7" ht="20.25" customHeight="1">
      <c r="A108" s="94"/>
      <c r="B108" s="95"/>
      <c r="C108" s="96"/>
      <c r="D108" s="96"/>
      <c r="E108" s="96"/>
      <c r="F108" s="96"/>
      <c r="G108" s="97"/>
    </row>
    <row r="109" spans="1:7" ht="20.25" customHeight="1">
      <c r="A109" s="94"/>
      <c r="B109" s="95"/>
      <c r="C109" s="96"/>
      <c r="D109" s="96"/>
      <c r="E109" s="96"/>
      <c r="F109" s="96"/>
      <c r="G109" s="97"/>
    </row>
    <row r="110" spans="1:7" ht="20.25" customHeight="1">
      <c r="A110" s="94"/>
      <c r="B110" s="98" t="s">
        <v>406</v>
      </c>
      <c r="C110" s="202" t="s">
        <v>407</v>
      </c>
      <c r="D110" s="202"/>
      <c r="E110" s="202"/>
      <c r="F110" s="202"/>
      <c r="G110" s="97"/>
    </row>
    <row r="111" spans="1:7" ht="20.25" customHeight="1">
      <c r="A111" s="94"/>
      <c r="B111" s="95"/>
      <c r="C111" s="96"/>
      <c r="D111" s="96"/>
      <c r="E111" s="96"/>
      <c r="F111" s="96"/>
      <c r="G111" s="97"/>
    </row>
    <row r="112" spans="1:7" ht="20.25" customHeight="1">
      <c r="A112" s="94"/>
      <c r="B112" s="95"/>
      <c r="C112" s="96"/>
      <c r="D112" s="96"/>
      <c r="E112" s="96"/>
      <c r="F112" s="96"/>
      <c r="G112" s="97"/>
    </row>
    <row r="113" spans="1:7" ht="20.25" customHeight="1">
      <c r="A113" s="94"/>
      <c r="B113" s="95"/>
      <c r="C113" s="96"/>
      <c r="D113" s="96"/>
      <c r="E113" s="96"/>
      <c r="F113" s="96"/>
      <c r="G113" s="97"/>
    </row>
    <row r="114" spans="1:7" ht="20.25" customHeight="1">
      <c r="A114" s="94"/>
      <c r="B114" s="95"/>
      <c r="C114" s="96"/>
      <c r="D114" s="96"/>
      <c r="E114" s="96"/>
      <c r="F114" s="96"/>
      <c r="G114" s="97"/>
    </row>
    <row r="115" spans="1:7" ht="20.25" customHeight="1">
      <c r="A115" s="94"/>
      <c r="B115" s="95"/>
      <c r="C115" s="96"/>
      <c r="D115" s="96"/>
      <c r="E115" s="96"/>
      <c r="F115" s="96"/>
      <c r="G115" s="97"/>
    </row>
    <row r="116" spans="3:6" ht="15">
      <c r="C116" s="47" t="str">
        <f>IF(C101=TK_theonguyennhan!C19,"Đúng","Sai")</f>
        <v>Đúng</v>
      </c>
      <c r="D116" s="47" t="str">
        <f>IF(D101=TK_theonguyennhan!D19,"Đúng","Sai")</f>
        <v>Đúng</v>
      </c>
      <c r="E116" s="47" t="str">
        <f>IF(E101=TK_theonguyennhan!E19,"Đúng","Sai")</f>
        <v>Đúng</v>
      </c>
      <c r="F116" s="47" t="str">
        <f>IF(F101=TK_theonguyennhan!F19,"Đúng","Sai")</f>
        <v>Đúng</v>
      </c>
    </row>
  </sheetData>
  <sheetProtection/>
  <mergeCells count="9">
    <mergeCell ref="A4:A5"/>
    <mergeCell ref="A2:F2"/>
    <mergeCell ref="D1:F1"/>
    <mergeCell ref="C102:F102"/>
    <mergeCell ref="C103:F103"/>
    <mergeCell ref="C110:F110"/>
    <mergeCell ref="C4:C5"/>
    <mergeCell ref="D4:F4"/>
    <mergeCell ref="B4:B5"/>
  </mergeCells>
  <printOptions/>
  <pageMargins left="0.7" right="0.38" top="0.55" bottom="0.53" header="0.3" footer="0.3"/>
  <pageSetup horizontalDpi="600" verticalDpi="6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DELL</cp:lastModifiedBy>
  <cp:lastPrinted>2020-06-03T01:53:12Z</cp:lastPrinted>
  <dcterms:created xsi:type="dcterms:W3CDTF">2013-09-24T01:24:50Z</dcterms:created>
  <dcterms:modified xsi:type="dcterms:W3CDTF">2020-06-03T01:54:21Z</dcterms:modified>
  <cp:category/>
  <cp:version/>
  <cp:contentType/>
  <cp:contentStatus/>
</cp:coreProperties>
</file>