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5" windowWidth="20505" windowHeight="7395" activeTab="0"/>
  </bookViews>
  <sheets>
    <sheet name="TH chung" sheetId="1" r:id="rId1"/>
    <sheet name="Kon Ray" sheetId="2" state="hidden" r:id="rId2"/>
    <sheet name="SaThay" sheetId="3" state="hidden" r:id="rId3"/>
    <sheet name="Đak Ha" sheetId="4" state="hidden" r:id="rId4"/>
    <sheet name="Ia Hrai" sheetId="5" state="hidden" r:id="rId5"/>
    <sheet name="TP" sheetId="6" state="hidden" r:id="rId6"/>
    <sheet name="Dak Glei" sheetId="7" state="hidden" r:id="rId7"/>
    <sheet name="Kon Plong" sheetId="8" state="hidden" r:id="rId8"/>
    <sheet name="Đak Tô" sheetId="9" state="hidden" r:id="rId9"/>
    <sheet name="Ngoc Hoi" sheetId="10" state="hidden" r:id="rId10"/>
    <sheet name="TuMoRong" sheetId="11" state="hidden" r:id="rId11"/>
    <sheet name="Sheet1" sheetId="12" r:id="rId12"/>
  </sheets>
  <definedNames>
    <definedName name="_xlnm.Print_Area" localSheetId="7">'Kon Plong'!$A$1:$X$18</definedName>
  </definedNames>
  <calcPr fullCalcOnLoad="1"/>
</workbook>
</file>

<file path=xl/sharedStrings.xml><?xml version="1.0" encoding="utf-8"?>
<sst xmlns="http://schemas.openxmlformats.org/spreadsheetml/2006/main" count="538" uniqueCount="95">
  <si>
    <t>Hoạt động giám sát HĐND</t>
  </si>
  <si>
    <t>Số đoàn giám sát</t>
  </si>
  <si>
    <t>Tổng số kiến nghị của đoàn giám sát</t>
  </si>
  <si>
    <t>Số kiến nghị được giải quyết</t>
  </si>
  <si>
    <t>Tổng cộng</t>
  </si>
  <si>
    <t>Tổng số</t>
  </si>
  <si>
    <t>Tỉ lệ (%)</t>
  </si>
  <si>
    <t>Cấp tỉnh</t>
  </si>
  <si>
    <t>Thường trực HĐND</t>
  </si>
  <si>
    <t>Ban Pháp chế</t>
  </si>
  <si>
    <t>TT HĐND và các Ban</t>
  </si>
  <si>
    <t>Cấp huyện</t>
  </si>
  <si>
    <t>Cấp xã</t>
  </si>
  <si>
    <t>Ban KT - NS</t>
  </si>
  <si>
    <t>Ban KT - XH</t>
  </si>
  <si>
    <t>Tổ đại biểu HĐND</t>
  </si>
  <si>
    <t>Ban Dân tộc (nếu có)</t>
  </si>
  <si>
    <t>Số ĐVHC</t>
  </si>
  <si>
    <r>
      <rPr>
        <b/>
        <sz val="12"/>
        <rFont val="Times New Roman"/>
        <family val="1"/>
      </rPr>
      <t>THỐNG KÊ CÁC ĐOÀN GIÁM SÁT CỦA HĐND CÁC CẤP
 NHIỆM KỲ 2016-2021</t>
    </r>
    <r>
      <rPr>
        <sz val="14"/>
        <rFont val="Times New Roman"/>
        <family val="1"/>
      </rPr>
      <t xml:space="preserve">
</t>
    </r>
    <r>
      <rPr>
        <i/>
        <sz val="12"/>
        <rFont val="Times New Roman"/>
        <family val="1"/>
      </rPr>
      <t>(Tính đến ngày 01/10/2020)</t>
    </r>
  </si>
  <si>
    <t xml:space="preserve">Ban Dân tộc </t>
  </si>
  <si>
    <t>HĐND HUYỆN KON RẪY</t>
  </si>
  <si>
    <t>Mẫu số 07</t>
  </si>
  <si>
    <t>T.T HĐND</t>
  </si>
  <si>
    <t>BanVH - XH</t>
  </si>
  <si>
    <t>Ban Đô thị (Tại TP trực thuộc TW)</t>
  </si>
  <si>
    <t>HỘI ĐỒNG NHÂN DÂN
HUYỆN SA THẦY</t>
  </si>
  <si>
    <r>
      <rPr>
        <b/>
        <sz val="11"/>
        <color indexed="8"/>
        <rFont val="Times New Roman"/>
        <family val="1"/>
      </rPr>
      <t>THỐNG KÊ CÁC ĐOÀN GIÁM SÁT CỦA HĐND CÁC CẤP NHIỆM KỲ 2016- 2021</t>
    </r>
    <r>
      <rPr>
        <sz val="11"/>
        <color indexed="8"/>
        <rFont val="Times New Roman"/>
        <family val="1"/>
      </rPr>
      <t xml:space="preserve">
</t>
    </r>
    <r>
      <rPr>
        <i/>
        <sz val="11"/>
        <color indexed="8"/>
        <rFont val="Times New Roman"/>
        <family val="1"/>
      </rPr>
      <t>(Tính đến ngày 01/10/2020)</t>
    </r>
  </si>
  <si>
    <t>Tổng số kiến nghị của Đoàn giám sát</t>
  </si>
  <si>
    <t>Tỷ lệ (%)</t>
  </si>
  <si>
    <t>Ban Kinh tế - Xã hội</t>
  </si>
  <si>
    <t>Ban Dân tộc</t>
  </si>
  <si>
    <t>HĐND HUYỆN ĐĂK HÀ</t>
  </si>
  <si>
    <r>
      <rPr>
        <b/>
        <sz val="12"/>
        <rFont val="Times New Roman"/>
        <family val="1"/>
      </rPr>
      <t>THỐNG KÊ CÁC ĐOÀN GIÁM SÁT CỦA HĐND CÁC CẤP
 NHIỆM KỲ 2016-2021</t>
    </r>
    <r>
      <rPr>
        <sz val="14"/>
        <rFont val="Times New Roman"/>
        <family val="1"/>
      </rPr>
      <t xml:space="preserve">
</t>
    </r>
    <r>
      <rPr>
        <i/>
        <sz val="12"/>
        <rFont val="Times New Roman"/>
        <family val="1"/>
      </rPr>
      <t>(Tính đến ngày 31/12/2020)</t>
    </r>
  </si>
  <si>
    <t>Đăk Pxi</t>
  </si>
  <si>
    <t>Đăk Long</t>
  </si>
  <si>
    <t>Đăk Hing</t>
  </si>
  <si>
    <t>Đăk Mar</t>
  </si>
  <si>
    <t>91,66</t>
  </si>
  <si>
    <t>Đăk Ngọk</t>
  </si>
  <si>
    <t>Đăk Ui</t>
  </si>
  <si>
    <t>92,8</t>
  </si>
  <si>
    <t>Ngọk Réo</t>
  </si>
  <si>
    <t>Ngọk Wang</t>
  </si>
  <si>
    <t>Đăk La</t>
  </si>
  <si>
    <t>Ban KT-XH</t>
  </si>
  <si>
    <t>Hà Mòn</t>
  </si>
  <si>
    <t>TT Đăk Hà</t>
  </si>
  <si>
    <t>HỘI ĐỒNG NHÂN DÂN
HUYỆN Ia Hdrai</t>
  </si>
  <si>
    <t>HỘI ĐỒNG NHÂN DÂN THÀNH PHỐ</t>
  </si>
  <si>
    <t>Mẫu số 7</t>
  </si>
  <si>
    <t>THỐNG KÊ CÁC ĐOÀN GIÁM SÁT HĐND CÁC CẤP NHIỆM KỲ 2016-2021</t>
  </si>
  <si>
    <t>(tính đến ngày 31/12/2020)</t>
  </si>
  <si>
    <t>Số 
ĐVHC</t>
  </si>
  <si>
    <t>2016</t>
  </si>
  <si>
    <t>2017</t>
  </si>
  <si>
    <t>2018</t>
  </si>
  <si>
    <t>2019</t>
  </si>
  <si>
    <t>2020</t>
  </si>
  <si>
    <t>100</t>
  </si>
  <si>
    <t>HĐND HUYỆN ĐĂK GLEI</t>
  </si>
  <si>
    <t>HĐND HUYỆN KON PLÔNG</t>
  </si>
  <si>
    <t>Măng Cành</t>
  </si>
  <si>
    <t>Măng Đen</t>
  </si>
  <si>
    <t>Hiếu</t>
  </si>
  <si>
    <t>Pờ Ê</t>
  </si>
  <si>
    <t>Ngọc Tem</t>
  </si>
  <si>
    <t>Đăk Tăng</t>
  </si>
  <si>
    <t>Măng Bút</t>
  </si>
  <si>
    <t>Đăk Ring</t>
  </si>
  <si>
    <t>Đăk Nên</t>
  </si>
  <si>
    <t>Kn đã giải quyết</t>
  </si>
  <si>
    <t>Kn chưa giải quyết</t>
  </si>
  <si>
    <t>HĐND HUYỆN ĐĂK TÔ</t>
  </si>
  <si>
    <t>Thị trấn</t>
  </si>
  <si>
    <t>Tân Cảnh</t>
  </si>
  <si>
    <t>Diên Bình</t>
  </si>
  <si>
    <t>Kon Đào</t>
  </si>
  <si>
    <t>Pô Kô</t>
  </si>
  <si>
    <t>Ngọk Tụ</t>
  </si>
  <si>
    <t>Đăk Rơ Nga</t>
  </si>
  <si>
    <t>Đăk Trăm</t>
  </si>
  <si>
    <t>Văn Lem</t>
  </si>
  <si>
    <t>đạt 91%</t>
  </si>
  <si>
    <t>đạt 94,2%</t>
  </si>
  <si>
    <t>chiếm 5,8%</t>
  </si>
  <si>
    <t>chiếm 9%</t>
  </si>
  <si>
    <t>HĐND HUYỆN NGỌC HỒI</t>
  </si>
  <si>
    <t>HĐND HUYỆN TU MƠ RÔNG</t>
  </si>
  <si>
    <t>HĐND TỈNH KON TUM</t>
  </si>
  <si>
    <t>Biểu số 02</t>
  </si>
  <si>
    <t xml:space="preserve">Ban Kinh tế - Ngân sách </t>
  </si>
  <si>
    <t xml:space="preserve">Ban Văn hóa - Xã hội </t>
  </si>
  <si>
    <t>Hoạt động giám sát HĐND tỉnh</t>
  </si>
  <si>
    <t>HĐND, Thường trực HĐND</t>
  </si>
  <si>
    <r>
      <rPr>
        <b/>
        <sz val="11"/>
        <rFont val="Times New Roman"/>
        <family val="1"/>
      </rPr>
      <t>THỐNG KÊ CÁC ĐOÀN GIÁM SÁT CỦA HĐND TỈNH
 NHIỆM KỲ 2016-2021</t>
    </r>
    <r>
      <rPr>
        <sz val="11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</si>
</sst>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3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₫&quot;#,##0;\-&quot;₫&quot;#,##0"/>
    <numFmt numFmtId="173" formatCode="&quot;₫&quot;#,##0;[Red]\-&quot;₫&quot;#,##0"/>
    <numFmt numFmtId="174" formatCode="&quot;₫&quot;#,##0.00;\-&quot;₫&quot;#,##0.00"/>
    <numFmt numFmtId="175" formatCode="&quot;₫&quot;#,##0.00;[Red]\-&quot;₫&quot;#,##0.00"/>
    <numFmt numFmtId="176" formatCode="_-&quot;₫&quot;* #,##0_-;\-&quot;₫&quot;* #,##0_-;_-&quot;₫&quot;* &quot;-&quot;_-;_-@_-"/>
    <numFmt numFmtId="177" formatCode="_-* #,##0_-;\-* #,##0_-;_-* &quot;-&quot;_-;_-@_-"/>
    <numFmt numFmtId="178" formatCode="_-&quot;₫&quot;* #,##0.00_-;\-&quot;₫&quot;* #,##0.00_-;_-&quot;₫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0.0000000"/>
    <numFmt numFmtId="184" formatCode="0.000000"/>
    <numFmt numFmtId="185" formatCode="0.00000"/>
  </numFmts>
  <fonts count="88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4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10"/>
      <name val="Times New Roman"/>
      <family val="1"/>
    </font>
    <font>
      <sz val="10"/>
      <color indexed="12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10"/>
      <color rgb="FF0000CC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28" borderId="2" applyNumberFormat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180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70" fillId="0" borderId="0" xfId="0" applyFont="1" applyAlignment="1">
      <alignment/>
    </xf>
    <xf numFmtId="0" fontId="71" fillId="0" borderId="0" xfId="57" applyFont="1" applyBorder="1" applyAlignment="1">
      <alignment horizontal="center" vertical="center"/>
      <protection/>
    </xf>
    <xf numFmtId="0" fontId="10" fillId="0" borderId="0" xfId="57" applyFont="1" applyBorder="1" applyAlignment="1">
      <alignment horizontal="center" vertical="center"/>
      <protection/>
    </xf>
    <xf numFmtId="0" fontId="71" fillId="0" borderId="0" xfId="57" applyFont="1" applyFill="1" applyBorder="1" applyAlignment="1">
      <alignment horizontal="center" vertical="center"/>
      <protection/>
    </xf>
    <xf numFmtId="0" fontId="10" fillId="0" borderId="0" xfId="57" applyFont="1" applyBorder="1" applyAlignment="1">
      <alignment horizontal="center"/>
      <protection/>
    </xf>
    <xf numFmtId="0" fontId="71" fillId="0" borderId="0" xfId="57" applyFont="1" applyBorder="1" applyAlignment="1">
      <alignment horizontal="center"/>
      <protection/>
    </xf>
    <xf numFmtId="0" fontId="72" fillId="0" borderId="0" xfId="57" applyFont="1" applyFill="1" applyBorder="1" applyAlignment="1">
      <alignment vertical="top"/>
      <protection/>
    </xf>
    <xf numFmtId="0" fontId="72" fillId="0" borderId="0" xfId="57" applyFont="1" applyBorder="1" applyAlignment="1">
      <alignment vertical="top"/>
      <protection/>
    </xf>
    <xf numFmtId="0" fontId="11" fillId="0" borderId="0" xfId="57" applyFont="1" applyBorder="1" applyAlignment="1">
      <alignment vertical="top"/>
      <protection/>
    </xf>
    <xf numFmtId="0" fontId="71" fillId="0" borderId="0" xfId="57" applyFont="1" applyBorder="1" applyAlignment="1">
      <alignment vertical="center" wrapText="1"/>
      <protection/>
    </xf>
    <xf numFmtId="0" fontId="71" fillId="0" borderId="0" xfId="57" applyFont="1" applyBorder="1" applyAlignment="1">
      <alignment vertical="center"/>
      <protection/>
    </xf>
    <xf numFmtId="0" fontId="71" fillId="0" borderId="0" xfId="57" applyFont="1" applyBorder="1">
      <alignment/>
      <protection/>
    </xf>
    <xf numFmtId="0" fontId="10" fillId="0" borderId="10" xfId="57" applyFont="1" applyBorder="1" applyAlignment="1">
      <alignment horizontal="center" vertical="center" textRotation="180"/>
      <protection/>
    </xf>
    <xf numFmtId="0" fontId="71" fillId="0" borderId="10" xfId="57" applyFont="1" applyBorder="1" applyAlignment="1">
      <alignment horizontal="center" vertical="center" textRotation="180"/>
      <protection/>
    </xf>
    <xf numFmtId="0" fontId="71" fillId="0" borderId="10" xfId="57" applyFont="1" applyFill="1" applyBorder="1" applyAlignment="1">
      <alignment horizontal="center" vertical="center" textRotation="180"/>
      <protection/>
    </xf>
    <xf numFmtId="0" fontId="72" fillId="0" borderId="10" xfId="57" applyFont="1" applyBorder="1" applyAlignment="1">
      <alignment horizontal="center" vertical="center" wrapText="1"/>
      <protection/>
    </xf>
    <xf numFmtId="0" fontId="72" fillId="0" borderId="10" xfId="57" applyFont="1" applyBorder="1" applyAlignment="1">
      <alignment horizontal="left" vertical="center" wrapText="1"/>
      <protection/>
    </xf>
    <xf numFmtId="0" fontId="72" fillId="0" borderId="10" xfId="57" applyFont="1" applyBorder="1" applyAlignment="1">
      <alignment horizontal="center" vertical="center"/>
      <protection/>
    </xf>
    <xf numFmtId="0" fontId="11" fillId="0" borderId="10" xfId="57" applyFont="1" applyBorder="1" applyAlignment="1">
      <alignment horizontal="center" vertical="center"/>
      <protection/>
    </xf>
    <xf numFmtId="0" fontId="72" fillId="0" borderId="10" xfId="57" applyFont="1" applyFill="1" applyBorder="1" applyAlignment="1">
      <alignment horizontal="center" vertical="center"/>
      <protection/>
    </xf>
    <xf numFmtId="0" fontId="71" fillId="0" borderId="10" xfId="57" applyFont="1" applyBorder="1" applyAlignment="1">
      <alignment vertical="center"/>
      <protection/>
    </xf>
    <xf numFmtId="0" fontId="71" fillId="0" borderId="10" xfId="57" applyFont="1" applyBorder="1" applyAlignment="1">
      <alignment horizontal="center" vertical="center"/>
      <protection/>
    </xf>
    <xf numFmtId="0" fontId="10" fillId="0" borderId="10" xfId="57" applyFont="1" applyBorder="1" applyAlignment="1">
      <alignment horizontal="center" vertical="center"/>
      <protection/>
    </xf>
    <xf numFmtId="0" fontId="71" fillId="0" borderId="10" xfId="57" applyFont="1" applyFill="1" applyBorder="1" applyAlignment="1">
      <alignment horizontal="center" vertical="center"/>
      <protection/>
    </xf>
    <xf numFmtId="0" fontId="71" fillId="0" borderId="10" xfId="57" applyFont="1" applyBorder="1" applyAlignment="1">
      <alignment horizontal="center" vertical="center" wrapText="1"/>
      <protection/>
    </xf>
    <xf numFmtId="0" fontId="71" fillId="0" borderId="10" xfId="57" applyFont="1" applyBorder="1" applyAlignment="1">
      <alignment horizontal="left" vertical="center" wrapText="1"/>
      <protection/>
    </xf>
    <xf numFmtId="0" fontId="72" fillId="0" borderId="0" xfId="57" applyFont="1" applyBorder="1">
      <alignment/>
      <protection/>
    </xf>
    <xf numFmtId="0" fontId="72" fillId="0" borderId="10" xfId="57" applyFont="1" applyBorder="1" applyAlignment="1">
      <alignment vertical="center"/>
      <protection/>
    </xf>
    <xf numFmtId="0" fontId="72" fillId="0" borderId="0" xfId="57" applyFont="1" applyBorder="1" applyAlignment="1">
      <alignment vertical="center"/>
      <protection/>
    </xf>
    <xf numFmtId="0" fontId="52" fillId="0" borderId="0" xfId="57" applyBorder="1">
      <alignment/>
      <protection/>
    </xf>
    <xf numFmtId="0" fontId="73" fillId="0" borderId="0" xfId="57" applyFont="1" applyBorder="1">
      <alignment/>
      <protection/>
    </xf>
    <xf numFmtId="0" fontId="52" fillId="0" borderId="0" xfId="57" applyFill="1" applyBorder="1">
      <alignment/>
      <protection/>
    </xf>
    <xf numFmtId="0" fontId="74" fillId="0" borderId="10" xfId="57" applyFont="1" applyBorder="1" applyAlignment="1">
      <alignment horizontal="center" vertical="center"/>
      <protection/>
    </xf>
    <xf numFmtId="0" fontId="75" fillId="0" borderId="10" xfId="57" applyFont="1" applyBorder="1" applyAlignment="1">
      <alignment horizontal="center" vertical="center"/>
      <protection/>
    </xf>
    <xf numFmtId="0" fontId="76" fillId="0" borderId="10" xfId="0" applyFont="1" applyBorder="1" applyAlignment="1">
      <alignment/>
    </xf>
    <xf numFmtId="0" fontId="77" fillId="0" borderId="10" xfId="0" applyFont="1" applyBorder="1" applyAlignment="1">
      <alignment/>
    </xf>
    <xf numFmtId="0" fontId="78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72" fillId="0" borderId="10" xfId="57" applyFont="1" applyBorder="1" applyAlignment="1">
      <alignment horizontal="center" vertical="center"/>
      <protection/>
    </xf>
    <xf numFmtId="0" fontId="72" fillId="0" borderId="10" xfId="57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71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71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0" fillId="0" borderId="12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81" fillId="0" borderId="0" xfId="0" applyFont="1" applyAlignment="1">
      <alignment/>
    </xf>
    <xf numFmtId="0" fontId="79" fillId="0" borderId="0" xfId="0" applyFont="1" applyAlignment="1">
      <alignment/>
    </xf>
    <xf numFmtId="0" fontId="82" fillId="0" borderId="10" xfId="0" applyFont="1" applyBorder="1" applyAlignment="1">
      <alignment horizontal="center" vertical="center" textRotation="180"/>
    </xf>
    <xf numFmtId="0" fontId="79" fillId="0" borderId="10" xfId="0" applyFont="1" applyBorder="1" applyAlignment="1">
      <alignment horizontal="center"/>
    </xf>
    <xf numFmtId="0" fontId="82" fillId="0" borderId="10" xfId="0" applyFont="1" applyBorder="1" applyAlignment="1">
      <alignment horizontal="center"/>
    </xf>
    <xf numFmtId="0" fontId="79" fillId="0" borderId="10" xfId="0" applyFont="1" applyBorder="1" applyAlignment="1" quotePrefix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2" fillId="0" borderId="10" xfId="0" applyFont="1" applyBorder="1" applyAlignment="1">
      <alignment/>
    </xf>
    <xf numFmtId="0" fontId="82" fillId="0" borderId="10" xfId="0" applyFont="1" applyBorder="1" applyAlignment="1" quotePrefix="1">
      <alignment horizontal="center"/>
    </xf>
    <xf numFmtId="0" fontId="8" fillId="0" borderId="10" xfId="0" applyFont="1" applyBorder="1" applyAlignment="1">
      <alignment/>
    </xf>
    <xf numFmtId="0" fontId="17" fillId="0" borderId="10" xfId="0" applyFont="1" applyBorder="1" applyAlignment="1" quotePrefix="1">
      <alignment horizontal="center"/>
    </xf>
    <xf numFmtId="0" fontId="83" fillId="0" borderId="10" xfId="0" applyFont="1" applyBorder="1" applyAlignment="1">
      <alignment horizontal="center"/>
    </xf>
    <xf numFmtId="3" fontId="8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71" fillId="33" borderId="10" xfId="57" applyFont="1" applyFill="1" applyBorder="1" applyAlignment="1">
      <alignment horizontal="center" vertical="center"/>
      <protection/>
    </xf>
    <xf numFmtId="0" fontId="10" fillId="33" borderId="10" xfId="57" applyFont="1" applyFill="1" applyBorder="1" applyAlignment="1">
      <alignment horizontal="center" vertical="center"/>
      <protection/>
    </xf>
    <xf numFmtId="0" fontId="80" fillId="33" borderId="12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10" fillId="0" borderId="10" xfId="57" applyFont="1" applyFill="1" applyBorder="1" applyAlignment="1">
      <alignment horizontal="center" vertical="center"/>
      <protection/>
    </xf>
    <xf numFmtId="0" fontId="79" fillId="0" borderId="10" xfId="0" applyFont="1" applyFill="1" applyBorder="1" applyAlignment="1">
      <alignment horizontal="center"/>
    </xf>
    <xf numFmtId="180" fontId="3" fillId="0" borderId="10" xfId="0" applyNumberFormat="1" applyFont="1" applyBorder="1" applyAlignment="1">
      <alignment/>
    </xf>
    <xf numFmtId="0" fontId="76" fillId="0" borderId="10" xfId="0" applyFont="1" applyBorder="1" applyAlignment="1">
      <alignment/>
    </xf>
    <xf numFmtId="0" fontId="2" fillId="0" borderId="0" xfId="58" applyFont="1" applyAlignment="1">
      <alignment wrapText="1"/>
      <protection/>
    </xf>
    <xf numFmtId="0" fontId="0" fillId="0" borderId="0" xfId="58">
      <alignment/>
      <protection/>
    </xf>
    <xf numFmtId="0" fontId="3" fillId="0" borderId="0" xfId="58" applyFont="1">
      <alignment/>
      <protection/>
    </xf>
    <xf numFmtId="0" fontId="3" fillId="0" borderId="10" xfId="58" applyFont="1" applyBorder="1" applyAlignment="1">
      <alignment horizontal="center" vertical="center" textRotation="180" wrapText="1"/>
      <protection/>
    </xf>
    <xf numFmtId="0" fontId="4" fillId="0" borderId="10" xfId="58" applyFont="1" applyBorder="1" applyAlignment="1">
      <alignment horizontal="center"/>
      <protection/>
    </xf>
    <xf numFmtId="0" fontId="3" fillId="0" borderId="10" xfId="58" applyFont="1" applyBorder="1" applyAlignment="1">
      <alignment wrapText="1"/>
      <protection/>
    </xf>
    <xf numFmtId="0" fontId="3" fillId="0" borderId="10" xfId="58" applyFont="1" applyBorder="1">
      <alignment/>
      <protection/>
    </xf>
    <xf numFmtId="0" fontId="3" fillId="33" borderId="10" xfId="58" applyFont="1" applyFill="1" applyBorder="1" applyAlignment="1">
      <alignment wrapText="1"/>
      <protection/>
    </xf>
    <xf numFmtId="180" fontId="3" fillId="0" borderId="10" xfId="58" applyNumberFormat="1" applyFont="1" applyBorder="1" applyAlignment="1">
      <alignment wrapText="1"/>
      <protection/>
    </xf>
    <xf numFmtId="0" fontId="0" fillId="0" borderId="10" xfId="58" applyBorder="1" applyAlignment="1">
      <alignment wrapText="1"/>
      <protection/>
    </xf>
    <xf numFmtId="0" fontId="2" fillId="33" borderId="10" xfId="58" applyFont="1" applyFill="1" applyBorder="1" applyAlignment="1">
      <alignment wrapText="1"/>
      <protection/>
    </xf>
    <xf numFmtId="0" fontId="2" fillId="0" borderId="10" xfId="58" applyFont="1" applyBorder="1" applyAlignment="1">
      <alignment wrapText="1"/>
      <protection/>
    </xf>
    <xf numFmtId="180" fontId="2" fillId="0" borderId="10" xfId="58" applyNumberFormat="1" applyFont="1" applyBorder="1" applyAlignment="1">
      <alignment wrapText="1"/>
      <protection/>
    </xf>
    <xf numFmtId="0" fontId="0" fillId="33" borderId="0" xfId="58" applyFont="1" applyFill="1">
      <alignment/>
      <protection/>
    </xf>
    <xf numFmtId="0" fontId="0" fillId="33" borderId="0" xfId="58" applyFill="1" applyAlignment="1">
      <alignment wrapText="1"/>
      <protection/>
    </xf>
    <xf numFmtId="0" fontId="0" fillId="33" borderId="0" xfId="58" applyFill="1">
      <alignment/>
      <protection/>
    </xf>
    <xf numFmtId="0" fontId="2" fillId="0" borderId="10" xfId="58" applyFont="1" applyBorder="1">
      <alignment/>
      <protection/>
    </xf>
    <xf numFmtId="0" fontId="0" fillId="0" borderId="0" xfId="58" applyAlignment="1">
      <alignment wrapText="1"/>
      <protection/>
    </xf>
    <xf numFmtId="0" fontId="3" fillId="33" borderId="0" xfId="58" applyFont="1" applyFill="1" applyBorder="1">
      <alignment/>
      <protection/>
    </xf>
    <xf numFmtId="0" fontId="81" fillId="0" borderId="10" xfId="58" applyFont="1" applyBorder="1" applyAlignment="1">
      <alignment horizontal="center"/>
      <protection/>
    </xf>
    <xf numFmtId="0" fontId="81" fillId="0" borderId="10" xfId="58" applyFont="1" applyBorder="1" applyAlignment="1">
      <alignment horizontal="center" vertical="center"/>
      <protection/>
    </xf>
    <xf numFmtId="0" fontId="71" fillId="0" borderId="10" xfId="58" applyFont="1" applyBorder="1" applyAlignment="1">
      <alignment vertical="center"/>
      <protection/>
    </xf>
    <xf numFmtId="0" fontId="10" fillId="0" borderId="10" xfId="58" applyFont="1" applyBorder="1">
      <alignment/>
      <protection/>
    </xf>
    <xf numFmtId="9" fontId="10" fillId="0" borderId="10" xfId="58" applyNumberFormat="1" applyFont="1" applyBorder="1">
      <alignment/>
      <protection/>
    </xf>
    <xf numFmtId="0" fontId="10" fillId="0" borderId="10" xfId="58" applyFont="1" applyBorder="1" applyAlignment="1">
      <alignment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4" fillId="0" borderId="10" xfId="58" applyFont="1" applyBorder="1" applyAlignment="1">
      <alignment horizontal="center" vertical="center" wrapText="1"/>
      <protection/>
    </xf>
    <xf numFmtId="0" fontId="2" fillId="0" borderId="0" xfId="58" applyFont="1">
      <alignment/>
      <protection/>
    </xf>
    <xf numFmtId="0" fontId="69" fillId="0" borderId="10" xfId="58" applyFont="1" applyBorder="1" applyAlignment="1">
      <alignment horizontal="center" vertical="center" wrapText="1"/>
      <protection/>
    </xf>
    <xf numFmtId="0" fontId="69" fillId="0" borderId="10" xfId="58" applyFont="1" applyBorder="1" applyAlignment="1">
      <alignment horizontal="right" vertical="center" wrapText="1"/>
      <protection/>
    </xf>
    <xf numFmtId="0" fontId="69" fillId="0" borderId="10" xfId="58" applyFont="1" applyBorder="1" applyAlignment="1">
      <alignment horizontal="center"/>
      <protection/>
    </xf>
    <xf numFmtId="0" fontId="69" fillId="0" borderId="10" xfId="58" applyFont="1" applyBorder="1" applyAlignment="1">
      <alignment horizontal="right"/>
      <protection/>
    </xf>
    <xf numFmtId="0" fontId="3" fillId="0" borderId="10" xfId="58" applyFont="1" applyBorder="1" applyAlignment="1">
      <alignment horizontal="center" vertical="center"/>
      <protection/>
    </xf>
    <xf numFmtId="0" fontId="69" fillId="0" borderId="10" xfId="58" applyFont="1" applyBorder="1" applyAlignment="1">
      <alignment horizontal="center" vertical="center"/>
      <protection/>
    </xf>
    <xf numFmtId="0" fontId="69" fillId="0" borderId="10" xfId="58" applyFont="1" applyBorder="1" applyAlignment="1">
      <alignment horizontal="right" vertical="center"/>
      <protection/>
    </xf>
    <xf numFmtId="0" fontId="3" fillId="33" borderId="10" xfId="58" applyFont="1" applyFill="1" applyBorder="1" applyAlignment="1">
      <alignment horizontal="center" vertical="center"/>
      <protection/>
    </xf>
    <xf numFmtId="0" fontId="2" fillId="33" borderId="10" xfId="58" applyFont="1" applyFill="1" applyBorder="1" applyAlignment="1">
      <alignment horizontal="center" vertical="center"/>
      <protection/>
    </xf>
    <xf numFmtId="0" fontId="2" fillId="0" borderId="10" xfId="58" applyFont="1" applyBorder="1" applyAlignment="1">
      <alignment horizontal="center" vertical="center"/>
      <protection/>
    </xf>
    <xf numFmtId="0" fontId="76" fillId="0" borderId="10" xfId="58" applyFont="1" applyBorder="1" applyAlignment="1">
      <alignment horizontal="right" vertical="center"/>
      <protection/>
    </xf>
    <xf numFmtId="0" fontId="76" fillId="0" borderId="10" xfId="58" applyFont="1" applyBorder="1" applyAlignment="1">
      <alignment horizontal="right"/>
      <protection/>
    </xf>
    <xf numFmtId="0" fontId="3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3" fillId="0" borderId="0" xfId="58" applyFont="1" applyBorder="1" applyAlignment="1">
      <alignment horizontal="center" vertical="center"/>
      <protection/>
    </xf>
    <xf numFmtId="0" fontId="10" fillId="0" borderId="0" xfId="58" applyFont="1" applyFill="1" applyBorder="1" applyAlignment="1">
      <alignment vertical="center"/>
      <protection/>
    </xf>
    <xf numFmtId="0" fontId="15" fillId="0" borderId="10" xfId="58" applyFont="1" applyBorder="1">
      <alignment/>
      <protection/>
    </xf>
    <xf numFmtId="0" fontId="76" fillId="0" borderId="10" xfId="0" applyFont="1" applyBorder="1" applyAlignment="1">
      <alignment horizontal="center"/>
    </xf>
    <xf numFmtId="1" fontId="79" fillId="0" borderId="10" xfId="0" applyNumberFormat="1" applyFont="1" applyBorder="1" applyAlignment="1">
      <alignment horizontal="center"/>
    </xf>
    <xf numFmtId="1" fontId="79" fillId="0" borderId="10" xfId="0" applyNumberFormat="1" applyFont="1" applyBorder="1" applyAlignment="1" quotePrefix="1">
      <alignment horizontal="center"/>
    </xf>
    <xf numFmtId="0" fontId="84" fillId="0" borderId="10" xfId="0" applyFont="1" applyBorder="1" applyAlignment="1">
      <alignment horizontal="center"/>
    </xf>
    <xf numFmtId="0" fontId="3" fillId="0" borderId="10" xfId="58" applyFont="1" applyBorder="1" applyAlignment="1">
      <alignment horizontal="center"/>
      <protection/>
    </xf>
    <xf numFmtId="9" fontId="3" fillId="0" borderId="10" xfId="58" applyNumberFormat="1" applyFont="1" applyBorder="1" applyAlignment="1">
      <alignment horizontal="center"/>
      <protection/>
    </xf>
    <xf numFmtId="0" fontId="2" fillId="0" borderId="10" xfId="58" applyFont="1" applyBorder="1" applyAlignment="1">
      <alignment horizontal="center"/>
      <protection/>
    </xf>
    <xf numFmtId="9" fontId="2" fillId="0" borderId="10" xfId="58" applyNumberFormat="1" applyFont="1" applyBorder="1" applyAlignment="1">
      <alignment horizontal="center"/>
      <protection/>
    </xf>
    <xf numFmtId="0" fontId="3" fillId="34" borderId="10" xfId="58" applyFont="1" applyFill="1" applyBorder="1" applyAlignment="1">
      <alignment horizontal="center"/>
      <protection/>
    </xf>
    <xf numFmtId="0" fontId="2" fillId="34" borderId="10" xfId="58" applyFont="1" applyFill="1" applyBorder="1" applyAlignment="1">
      <alignment horizontal="center"/>
      <protection/>
    </xf>
    <xf numFmtId="0" fontId="3" fillId="34" borderId="10" xfId="0" applyFont="1" applyFill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80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180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textRotation="180" wrapText="1"/>
    </xf>
    <xf numFmtId="0" fontId="72" fillId="0" borderId="0" xfId="57" applyFont="1" applyBorder="1" applyAlignment="1">
      <alignment horizontal="center" vertical="top" wrapText="1"/>
      <protection/>
    </xf>
    <xf numFmtId="0" fontId="72" fillId="0" borderId="0" xfId="57" applyFont="1" applyBorder="1" applyAlignment="1">
      <alignment horizontal="right" vertical="top"/>
      <protection/>
    </xf>
    <xf numFmtId="0" fontId="12" fillId="0" borderId="16" xfId="57" applyFont="1" applyBorder="1" applyAlignment="1">
      <alignment horizontal="center" vertical="top" wrapText="1"/>
      <protection/>
    </xf>
    <xf numFmtId="0" fontId="71" fillId="0" borderId="16" xfId="57" applyFont="1" applyBorder="1" applyAlignment="1">
      <alignment horizontal="center" vertical="top" wrapText="1"/>
      <protection/>
    </xf>
    <xf numFmtId="0" fontId="72" fillId="0" borderId="13" xfId="57" applyFont="1" applyBorder="1" applyAlignment="1">
      <alignment horizontal="center" vertical="center" wrapText="1"/>
      <protection/>
    </xf>
    <xf numFmtId="0" fontId="72" fillId="0" borderId="14" xfId="57" applyFont="1" applyBorder="1" applyAlignment="1">
      <alignment horizontal="center" vertical="center" wrapText="1"/>
      <protection/>
    </xf>
    <xf numFmtId="0" fontId="72" fillId="0" borderId="15" xfId="57" applyFont="1" applyBorder="1" applyAlignment="1">
      <alignment horizontal="center" vertical="center" wrapText="1"/>
      <protection/>
    </xf>
    <xf numFmtId="0" fontId="72" fillId="0" borderId="10" xfId="57" applyFont="1" applyBorder="1" applyAlignment="1">
      <alignment horizontal="center" vertical="center"/>
      <protection/>
    </xf>
    <xf numFmtId="0" fontId="72" fillId="0" borderId="10" xfId="57" applyFont="1" applyBorder="1" applyAlignment="1">
      <alignment horizontal="center" vertical="center" wrapText="1"/>
      <protection/>
    </xf>
    <xf numFmtId="0" fontId="71" fillId="0" borderId="13" xfId="57" applyFont="1" applyBorder="1" applyAlignment="1">
      <alignment horizontal="center" vertical="center" textRotation="180"/>
      <protection/>
    </xf>
    <xf numFmtId="0" fontId="71" fillId="0" borderId="15" xfId="57" applyFont="1" applyBorder="1" applyAlignment="1">
      <alignment horizontal="center" vertical="center" textRotation="180"/>
      <protection/>
    </xf>
    <xf numFmtId="0" fontId="75" fillId="0" borderId="13" xfId="57" applyFont="1" applyBorder="1" applyAlignment="1">
      <alignment horizontal="center" vertical="center" textRotation="180"/>
      <protection/>
    </xf>
    <xf numFmtId="0" fontId="75" fillId="0" borderId="15" xfId="57" applyFont="1" applyBorder="1" applyAlignment="1">
      <alignment horizontal="center" vertical="center" textRotation="180"/>
      <protection/>
    </xf>
    <xf numFmtId="0" fontId="10" fillId="0" borderId="13" xfId="57" applyFont="1" applyBorder="1" applyAlignment="1">
      <alignment horizontal="center" vertical="center" textRotation="180"/>
      <protection/>
    </xf>
    <xf numFmtId="0" fontId="10" fillId="0" borderId="15" xfId="57" applyFont="1" applyBorder="1" applyAlignment="1">
      <alignment horizontal="center" vertical="center" textRotation="180"/>
      <protection/>
    </xf>
    <xf numFmtId="0" fontId="71" fillId="0" borderId="13" xfId="57" applyFont="1" applyFill="1" applyBorder="1" applyAlignment="1">
      <alignment horizontal="center" vertical="center" textRotation="180"/>
      <protection/>
    </xf>
    <xf numFmtId="0" fontId="71" fillId="0" borderId="15" xfId="57" applyFont="1" applyFill="1" applyBorder="1" applyAlignment="1">
      <alignment horizontal="center" vertical="center" textRotation="180"/>
      <protection/>
    </xf>
    <xf numFmtId="0" fontId="71" fillId="0" borderId="11" xfId="57" applyFont="1" applyBorder="1" applyAlignment="1">
      <alignment horizontal="center" vertical="center"/>
      <protection/>
    </xf>
    <xf numFmtId="0" fontId="71" fillId="0" borderId="17" xfId="57" applyFont="1" applyBorder="1" applyAlignment="1">
      <alignment horizontal="center" vertical="center"/>
      <protection/>
    </xf>
    <xf numFmtId="0" fontId="77" fillId="0" borderId="10" xfId="0" applyFont="1" applyBorder="1" applyAlignment="1">
      <alignment horizontal="center" vertical="center" textRotation="180" wrapText="1"/>
    </xf>
    <xf numFmtId="0" fontId="8" fillId="0" borderId="0" xfId="0" applyFont="1" applyAlignment="1">
      <alignment horizontal="center"/>
    </xf>
    <xf numFmtId="0" fontId="72" fillId="33" borderId="0" xfId="57" applyFont="1" applyFill="1" applyBorder="1" applyAlignment="1">
      <alignment horizontal="center" vertical="top" wrapText="1"/>
      <protection/>
    </xf>
    <xf numFmtId="0" fontId="85" fillId="0" borderId="0" xfId="0" applyFont="1" applyAlignment="1">
      <alignment horizontal="left"/>
    </xf>
    <xf numFmtId="0" fontId="82" fillId="0" borderId="0" xfId="0" applyFont="1" applyAlignment="1">
      <alignment horizontal="right"/>
    </xf>
    <xf numFmtId="0" fontId="85" fillId="0" borderId="0" xfId="0" applyFont="1" applyAlignment="1">
      <alignment horizontal="center"/>
    </xf>
    <xf numFmtId="0" fontId="86" fillId="0" borderId="0" xfId="0" applyFont="1" applyBorder="1" applyAlignment="1">
      <alignment horizontal="center"/>
    </xf>
    <xf numFmtId="0" fontId="87" fillId="0" borderId="13" xfId="0" applyFont="1" applyBorder="1" applyAlignment="1">
      <alignment horizontal="center" vertical="center" wrapText="1"/>
    </xf>
    <xf numFmtId="0" fontId="87" fillId="0" borderId="14" xfId="0" applyFont="1" applyBorder="1" applyAlignment="1">
      <alignment horizontal="center" vertical="center" wrapText="1"/>
    </xf>
    <xf numFmtId="0" fontId="87" fillId="0" borderId="15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0" fontId="87" fillId="0" borderId="18" xfId="0" applyFont="1" applyBorder="1" applyAlignment="1">
      <alignment horizontal="center" vertical="center"/>
    </xf>
    <xf numFmtId="0" fontId="87" fillId="0" borderId="17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82" fillId="0" borderId="10" xfId="0" applyFont="1" applyBorder="1" applyAlignment="1">
      <alignment horizontal="center" vertical="center" wrapText="1"/>
    </xf>
    <xf numFmtId="0" fontId="82" fillId="0" borderId="13" xfId="0" applyFont="1" applyBorder="1" applyAlignment="1" quotePrefix="1">
      <alignment horizontal="center" vertical="center" textRotation="180"/>
    </xf>
    <xf numFmtId="0" fontId="82" fillId="0" borderId="15" xfId="0" applyFont="1" applyBorder="1" applyAlignment="1" quotePrefix="1">
      <alignment horizontal="center" vertical="center" textRotation="180"/>
    </xf>
    <xf numFmtId="0" fontId="83" fillId="0" borderId="13" xfId="0" applyFont="1" applyBorder="1" applyAlignment="1">
      <alignment horizontal="center" vertical="center" textRotation="180"/>
    </xf>
    <xf numFmtId="0" fontId="83" fillId="0" borderId="15" xfId="0" applyFont="1" applyBorder="1" applyAlignment="1">
      <alignment horizontal="center" vertical="center" textRotation="180"/>
    </xf>
    <xf numFmtId="0" fontId="87" fillId="0" borderId="11" xfId="0" applyFont="1" applyBorder="1" applyAlignment="1">
      <alignment horizontal="left" vertical="center" wrapText="1"/>
    </xf>
    <xf numFmtId="0" fontId="87" fillId="0" borderId="18" xfId="0" applyFont="1" applyBorder="1" applyAlignment="1">
      <alignment horizontal="left" vertical="center" wrapText="1"/>
    </xf>
    <xf numFmtId="0" fontId="87" fillId="0" borderId="17" xfId="0" applyFont="1" applyBorder="1" applyAlignment="1">
      <alignment horizontal="left" vertical="center" wrapText="1"/>
    </xf>
    <xf numFmtId="0" fontId="4" fillId="0" borderId="13" xfId="58" applyFont="1" applyBorder="1" applyAlignment="1">
      <alignment horizontal="center" vertical="center" wrapText="1"/>
      <protection/>
    </xf>
    <xf numFmtId="0" fontId="4" fillId="0" borderId="14" xfId="58" applyFont="1" applyBorder="1" applyAlignment="1">
      <alignment horizontal="center" vertical="center" wrapText="1"/>
      <protection/>
    </xf>
    <xf numFmtId="0" fontId="4" fillId="0" borderId="15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textRotation="180" wrapText="1"/>
      <protection/>
    </xf>
    <xf numFmtId="0" fontId="3" fillId="0" borderId="13" xfId="58" applyFont="1" applyBorder="1" applyAlignment="1">
      <alignment horizontal="center" wrapText="1"/>
      <protection/>
    </xf>
    <xf numFmtId="0" fontId="3" fillId="0" borderId="14" xfId="58" applyFont="1" applyBorder="1" applyAlignment="1">
      <alignment horizontal="center" wrapText="1"/>
      <protection/>
    </xf>
    <xf numFmtId="0" fontId="3" fillId="0" borderId="15" xfId="58" applyFont="1" applyBorder="1" applyAlignment="1">
      <alignment horizont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8" fillId="0" borderId="0" xfId="58" applyFont="1" applyAlignment="1">
      <alignment horizontal="center" vertical="top"/>
      <protection/>
    </xf>
    <xf numFmtId="0" fontId="1" fillId="0" borderId="0" xfId="58" applyFont="1" applyAlignment="1">
      <alignment horizontal="center" vertical="center" wrapText="1"/>
      <protection/>
    </xf>
    <xf numFmtId="0" fontId="7" fillId="0" borderId="0" xfId="58" applyFont="1" applyAlignment="1">
      <alignment horizontal="center" vertical="top" wrapText="1"/>
      <protection/>
    </xf>
    <xf numFmtId="0" fontId="4" fillId="0" borderId="10" xfId="58" applyFont="1" applyBorder="1" applyAlignment="1">
      <alignment horizontal="center" vertical="center" wrapText="1"/>
      <protection/>
    </xf>
    <xf numFmtId="0" fontId="69" fillId="0" borderId="10" xfId="58" applyFont="1" applyBorder="1" applyAlignment="1">
      <alignment horizontal="center" vertical="center" textRotation="180" wrapText="1"/>
      <protection/>
    </xf>
    <xf numFmtId="0" fontId="3" fillId="0" borderId="13" xfId="58" applyFont="1" applyBorder="1" applyAlignment="1">
      <alignment horizontal="center" vertical="center"/>
      <protection/>
    </xf>
    <xf numFmtId="0" fontId="3" fillId="0" borderId="14" xfId="58" applyFont="1" applyBorder="1" applyAlignment="1">
      <alignment horizontal="center" vertical="center"/>
      <protection/>
    </xf>
    <xf numFmtId="0" fontId="3" fillId="0" borderId="15" xfId="58" applyFont="1" applyBorder="1" applyAlignment="1">
      <alignment horizontal="center" vertical="center"/>
      <protection/>
    </xf>
    <xf numFmtId="0" fontId="69" fillId="0" borderId="10" xfId="58" applyFont="1" applyBorder="1" applyAlignment="1">
      <alignment horizontal="right" vertical="center" textRotation="180" wrapText="1"/>
      <protection/>
    </xf>
    <xf numFmtId="0" fontId="3" fillId="0" borderId="13" xfId="58" applyFont="1" applyBorder="1" applyAlignment="1">
      <alignment horizontal="center"/>
      <protection/>
    </xf>
    <xf numFmtId="0" fontId="3" fillId="0" borderId="14" xfId="58" applyFont="1" applyBorder="1" applyAlignment="1">
      <alignment horizontal="center"/>
      <protection/>
    </xf>
    <xf numFmtId="0" fontId="3" fillId="0" borderId="15" xfId="58" applyFont="1" applyBorder="1" applyAlignment="1">
      <alignment horizontal="center"/>
      <protection/>
    </xf>
    <xf numFmtId="0" fontId="4" fillId="0" borderId="13" xfId="58" applyFont="1" applyBorder="1" applyAlignment="1">
      <alignment horizontal="center" vertical="center"/>
      <protection/>
    </xf>
    <xf numFmtId="0" fontId="4" fillId="0" borderId="14" xfId="58" applyFont="1" applyBorder="1" applyAlignment="1">
      <alignment horizontal="center" vertical="center"/>
      <protection/>
    </xf>
    <xf numFmtId="0" fontId="4" fillId="0" borderId="15" xfId="58" applyFont="1" applyBorder="1" applyAlignment="1">
      <alignment horizontal="center" vertical="center"/>
      <protection/>
    </xf>
    <xf numFmtId="0" fontId="1" fillId="0" borderId="0" xfId="58" applyFont="1" applyAlignment="1">
      <alignment horizontal="center" wrapText="1"/>
      <protection/>
    </xf>
    <xf numFmtId="0" fontId="1" fillId="0" borderId="0" xfId="58" applyFont="1" applyAlignment="1">
      <alignment horizontal="center"/>
      <protection/>
    </xf>
    <xf numFmtId="0" fontId="7" fillId="0" borderId="0" xfId="58" applyFont="1" applyAlignment="1">
      <alignment horizontal="center" vertical="top"/>
      <protection/>
    </xf>
    <xf numFmtId="0" fontId="4" fillId="0" borderId="10" xfId="58" applyFont="1" applyBorder="1" applyAlignment="1">
      <alignment horizontal="center" vertical="center"/>
      <protection/>
    </xf>
    <xf numFmtId="0" fontId="8" fillId="0" borderId="0" xfId="58" applyFont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/>
    </xf>
    <xf numFmtId="180" fontId="10" fillId="0" borderId="10" xfId="0" applyNumberFormat="1" applyFont="1" applyFill="1" applyBorder="1" applyAlignment="1">
      <alignment horizontal="right" vertical="center"/>
    </xf>
    <xf numFmtId="1" fontId="10" fillId="0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textRotation="180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textRotation="180" wrapText="1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80" fontId="10" fillId="0" borderId="10" xfId="0" applyNumberFormat="1" applyFont="1" applyFill="1" applyBorder="1" applyAlignment="1">
      <alignment/>
    </xf>
    <xf numFmtId="180" fontId="10" fillId="0" borderId="0" xfId="0" applyNumberFormat="1" applyFont="1" applyAlignment="1">
      <alignment/>
    </xf>
    <xf numFmtId="0" fontId="11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1228725</xdr:colOff>
      <xdr:row>0</xdr:row>
      <xdr:rowOff>381000</xdr:rowOff>
    </xdr:from>
    <xdr:to>
      <xdr:col>1</xdr:col>
      <xdr:colOff>219075</xdr:colOff>
      <xdr:row>0</xdr:row>
      <xdr:rowOff>381000</xdr:rowOff>
    </xdr:to>
    <xdr:sp>
      <xdr:nvSpPr>
        <xdr:cNvPr id="1" name="Straight Connector 1"/>
        <xdr:cNvSpPr>
          <a:spLocks/>
        </xdr:cNvSpPr>
      </xdr:nvSpPr>
      <xdr:spPr>
        <a:xfrm>
          <a:off x="1228725" y="3810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1228725</xdr:colOff>
      <xdr:row>0</xdr:row>
      <xdr:rowOff>190500</xdr:rowOff>
    </xdr:from>
    <xdr:to>
      <xdr:col>1</xdr:col>
      <xdr:colOff>219075</xdr:colOff>
      <xdr:row>0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1228725" y="1905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zoomScale="115" zoomScaleNormal="115" zoomScalePageLayoutView="0" workbookViewId="0" topLeftCell="A1">
      <selection activeCell="M33" sqref="M33"/>
    </sheetView>
  </sheetViews>
  <sheetFormatPr defaultColWidth="11.421875" defaultRowHeight="12.75"/>
  <cols>
    <col min="1" max="1" width="27.140625" style="267" customWidth="1"/>
    <col min="2" max="2" width="5.421875" style="267" customWidth="1"/>
    <col min="3" max="3" width="4.421875" style="267" customWidth="1"/>
    <col min="4" max="4" width="5.00390625" style="267" customWidth="1"/>
    <col min="5" max="5" width="5.140625" style="267" customWidth="1"/>
    <col min="6" max="6" width="4.421875" style="267" customWidth="1"/>
    <col min="7" max="7" width="6.140625" style="267" bestFit="1" customWidth="1"/>
    <col min="8" max="8" width="4.140625" style="267" customWidth="1"/>
    <col min="9" max="9" width="5.7109375" style="267" customWidth="1"/>
    <col min="10" max="10" width="5.8515625" style="267" customWidth="1"/>
    <col min="11" max="11" width="4.57421875" style="267" bestFit="1" customWidth="1"/>
    <col min="12" max="12" width="4.421875" style="267" customWidth="1"/>
    <col min="13" max="13" width="5.140625" style="267" customWidth="1"/>
    <col min="14" max="23" width="4.8515625" style="267" customWidth="1"/>
    <col min="24" max="24" width="0" style="267" hidden="1" customWidth="1"/>
    <col min="25" max="25" width="11.421875" style="267" customWidth="1"/>
    <col min="26" max="26" width="16.421875" style="267" hidden="1" customWidth="1"/>
    <col min="27" max="27" width="6.140625" style="267" hidden="1" customWidth="1"/>
    <col min="28" max="28" width="0" style="267" hidden="1" customWidth="1"/>
    <col min="29" max="16384" width="11.421875" style="267" customWidth="1"/>
  </cols>
  <sheetData>
    <row r="1" spans="1:23" ht="54.75" customHeight="1">
      <c r="A1" s="263" t="s">
        <v>88</v>
      </c>
      <c r="B1" s="263"/>
      <c r="C1" s="263"/>
      <c r="D1" s="263"/>
      <c r="E1" s="264" t="s">
        <v>94</v>
      </c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6" t="s">
        <v>89</v>
      </c>
      <c r="V1" s="266"/>
      <c r="W1" s="266"/>
    </row>
    <row r="2" ht="30" customHeight="1"/>
    <row r="3" spans="1:27" ht="43.5" customHeight="1">
      <c r="A3" s="259" t="s">
        <v>92</v>
      </c>
      <c r="B3" s="258" t="s">
        <v>1</v>
      </c>
      <c r="C3" s="258"/>
      <c r="D3" s="258"/>
      <c r="E3" s="258"/>
      <c r="F3" s="258"/>
      <c r="G3" s="258"/>
      <c r="H3" s="259" t="s">
        <v>2</v>
      </c>
      <c r="I3" s="259"/>
      <c r="J3" s="259"/>
      <c r="K3" s="259"/>
      <c r="L3" s="259"/>
      <c r="M3" s="259"/>
      <c r="N3" s="258" t="s">
        <v>3</v>
      </c>
      <c r="O3" s="258"/>
      <c r="P3" s="258"/>
      <c r="Q3" s="258"/>
      <c r="R3" s="258"/>
      <c r="S3" s="258"/>
      <c r="T3" s="258"/>
      <c r="U3" s="258"/>
      <c r="V3" s="258"/>
      <c r="W3" s="258"/>
      <c r="X3" s="268" t="s">
        <v>17</v>
      </c>
      <c r="Y3" s="269"/>
      <c r="Z3" s="270"/>
      <c r="AA3" s="270"/>
    </row>
    <row r="4" spans="1:27" ht="39.75" customHeight="1">
      <c r="A4" s="259"/>
      <c r="B4" s="260">
        <v>2016</v>
      </c>
      <c r="C4" s="260">
        <v>2017</v>
      </c>
      <c r="D4" s="260">
        <v>2018</v>
      </c>
      <c r="E4" s="260">
        <v>2019</v>
      </c>
      <c r="F4" s="260">
        <v>2020</v>
      </c>
      <c r="G4" s="260" t="s">
        <v>4</v>
      </c>
      <c r="H4" s="260">
        <v>2016</v>
      </c>
      <c r="I4" s="260">
        <v>2017</v>
      </c>
      <c r="J4" s="260">
        <v>2018</v>
      </c>
      <c r="K4" s="260">
        <v>2019</v>
      </c>
      <c r="L4" s="260">
        <v>2020</v>
      </c>
      <c r="M4" s="260" t="s">
        <v>4</v>
      </c>
      <c r="N4" s="261">
        <v>2016</v>
      </c>
      <c r="O4" s="261"/>
      <c r="P4" s="261">
        <v>2017</v>
      </c>
      <c r="Q4" s="261"/>
      <c r="R4" s="261">
        <v>2018</v>
      </c>
      <c r="S4" s="261"/>
      <c r="T4" s="261">
        <v>2019</v>
      </c>
      <c r="U4" s="261"/>
      <c r="V4" s="261">
        <v>2020</v>
      </c>
      <c r="W4" s="261"/>
      <c r="X4" s="271"/>
      <c r="Y4" s="269"/>
      <c r="Z4" s="270"/>
      <c r="AA4" s="270"/>
    </row>
    <row r="5" spans="1:27" ht="58.5" customHeight="1">
      <c r="A5" s="259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2" t="s">
        <v>5</v>
      </c>
      <c r="O5" s="262" t="s">
        <v>6</v>
      </c>
      <c r="P5" s="262" t="s">
        <v>5</v>
      </c>
      <c r="Q5" s="262" t="s">
        <v>6</v>
      </c>
      <c r="R5" s="262" t="s">
        <v>5</v>
      </c>
      <c r="S5" s="262" t="s">
        <v>6</v>
      </c>
      <c r="T5" s="262" t="s">
        <v>5</v>
      </c>
      <c r="U5" s="262" t="s">
        <v>6</v>
      </c>
      <c r="V5" s="262" t="s">
        <v>5</v>
      </c>
      <c r="W5" s="262" t="s">
        <v>6</v>
      </c>
      <c r="X5" s="272"/>
      <c r="Y5" s="269"/>
      <c r="Z5" s="270"/>
      <c r="AA5" s="270"/>
    </row>
    <row r="6" spans="1:27" ht="12.75" customHeight="1" hidden="1">
      <c r="A6" s="273" t="s">
        <v>7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5">
        <v>1</v>
      </c>
      <c r="Y6" s="276"/>
      <c r="Z6" s="270"/>
      <c r="AA6" s="270"/>
    </row>
    <row r="7" spans="1:27" ht="31.5" customHeight="1">
      <c r="A7" s="250" t="s">
        <v>93</v>
      </c>
      <c r="B7" s="251">
        <v>1</v>
      </c>
      <c r="C7" s="251">
        <v>4</v>
      </c>
      <c r="D7" s="251">
        <v>3</v>
      </c>
      <c r="E7" s="251">
        <v>2</v>
      </c>
      <c r="F7" s="251">
        <v>3</v>
      </c>
      <c r="G7" s="251">
        <f>SUM(B7:F7)</f>
        <v>13</v>
      </c>
      <c r="H7" s="251">
        <v>9</v>
      </c>
      <c r="I7" s="251">
        <v>33</v>
      </c>
      <c r="J7" s="251">
        <v>33</v>
      </c>
      <c r="K7" s="251">
        <v>17</v>
      </c>
      <c r="L7" s="251">
        <v>27</v>
      </c>
      <c r="M7" s="251">
        <f aca="true" t="shared" si="0" ref="M7:M13">SUM(H7:L7)</f>
        <v>119</v>
      </c>
      <c r="N7" s="252">
        <v>9</v>
      </c>
      <c r="O7" s="252">
        <f>+N7/H7%</f>
        <v>100</v>
      </c>
      <c r="P7" s="252">
        <v>33</v>
      </c>
      <c r="Q7" s="252">
        <f>+P7/I7%</f>
        <v>100</v>
      </c>
      <c r="R7" s="252">
        <v>33</v>
      </c>
      <c r="S7" s="252">
        <f>+R7/J7%</f>
        <v>100</v>
      </c>
      <c r="T7" s="251">
        <v>15</v>
      </c>
      <c r="U7" s="251">
        <f>+T7/K7%</f>
        <v>88.23529411764706</v>
      </c>
      <c r="V7" s="251">
        <v>26</v>
      </c>
      <c r="W7" s="251">
        <f>+V7/L7%</f>
        <v>96.29629629629629</v>
      </c>
      <c r="X7" s="277"/>
      <c r="Y7" s="276"/>
      <c r="Z7" s="270"/>
      <c r="AA7" s="270"/>
    </row>
    <row r="8" spans="1:27" ht="27.75" customHeight="1">
      <c r="A8" s="250" t="s">
        <v>90</v>
      </c>
      <c r="B8" s="251">
        <v>0</v>
      </c>
      <c r="C8" s="251">
        <v>2</v>
      </c>
      <c r="D8" s="251">
        <v>1</v>
      </c>
      <c r="E8" s="251">
        <v>0</v>
      </c>
      <c r="F8" s="251">
        <v>1</v>
      </c>
      <c r="G8" s="251">
        <f>SUM(B8:F8)</f>
        <v>4</v>
      </c>
      <c r="H8" s="251">
        <v>0</v>
      </c>
      <c r="I8" s="251">
        <v>11</v>
      </c>
      <c r="J8" s="251">
        <v>9</v>
      </c>
      <c r="K8" s="251">
        <v>0</v>
      </c>
      <c r="L8" s="251">
        <v>5</v>
      </c>
      <c r="M8" s="251">
        <f t="shared" si="0"/>
        <v>25</v>
      </c>
      <c r="N8" s="252">
        <v>0</v>
      </c>
      <c r="O8" s="252">
        <v>0</v>
      </c>
      <c r="P8" s="252">
        <v>11</v>
      </c>
      <c r="Q8" s="252">
        <v>100</v>
      </c>
      <c r="R8" s="252">
        <v>9</v>
      </c>
      <c r="S8" s="252">
        <v>100</v>
      </c>
      <c r="T8" s="251">
        <v>0</v>
      </c>
      <c r="U8" s="251">
        <v>0</v>
      </c>
      <c r="V8" s="251">
        <v>5</v>
      </c>
      <c r="W8" s="251">
        <f>+V8/L8%</f>
        <v>100</v>
      </c>
      <c r="X8" s="277"/>
      <c r="Y8" s="276"/>
      <c r="Z8" s="270"/>
      <c r="AA8" s="270"/>
    </row>
    <row r="9" spans="1:27" ht="27" customHeight="1">
      <c r="A9" s="250" t="s">
        <v>9</v>
      </c>
      <c r="B9" s="251">
        <v>0</v>
      </c>
      <c r="C9" s="251">
        <v>2</v>
      </c>
      <c r="D9" s="251">
        <v>1</v>
      </c>
      <c r="E9" s="251">
        <v>1</v>
      </c>
      <c r="F9" s="251">
        <v>2</v>
      </c>
      <c r="G9" s="251">
        <f>SUM(B9:F9)</f>
        <v>6</v>
      </c>
      <c r="H9" s="251">
        <v>0</v>
      </c>
      <c r="I9" s="251">
        <v>20</v>
      </c>
      <c r="J9" s="251">
        <v>11</v>
      </c>
      <c r="K9" s="251">
        <v>12</v>
      </c>
      <c r="L9" s="251">
        <v>14</v>
      </c>
      <c r="M9" s="251">
        <f t="shared" si="0"/>
        <v>57</v>
      </c>
      <c r="N9" s="253">
        <v>0</v>
      </c>
      <c r="O9" s="253">
        <v>0</v>
      </c>
      <c r="P9" s="253">
        <v>17</v>
      </c>
      <c r="Q9" s="253">
        <f>P9/I9%</f>
        <v>85</v>
      </c>
      <c r="R9" s="253">
        <v>9</v>
      </c>
      <c r="S9" s="253">
        <f>R9/J9%</f>
        <v>81.81818181818181</v>
      </c>
      <c r="T9" s="251">
        <v>12</v>
      </c>
      <c r="U9" s="251">
        <f>+T9/K9%</f>
        <v>100</v>
      </c>
      <c r="V9" s="251">
        <v>14</v>
      </c>
      <c r="W9" s="251">
        <f>+V9/L9%</f>
        <v>99.99999999999999</v>
      </c>
      <c r="X9" s="277"/>
      <c r="Y9" s="276"/>
      <c r="Z9" s="270"/>
      <c r="AA9" s="270"/>
    </row>
    <row r="10" spans="1:27" ht="22.5" customHeight="1">
      <c r="A10" s="250" t="s">
        <v>91</v>
      </c>
      <c r="B10" s="251">
        <v>0</v>
      </c>
      <c r="C10" s="251">
        <v>4</v>
      </c>
      <c r="D10" s="251">
        <v>1</v>
      </c>
      <c r="E10" s="251">
        <v>2</v>
      </c>
      <c r="F10" s="251">
        <v>1</v>
      </c>
      <c r="G10" s="251">
        <f>SUM(B10:F10)</f>
        <v>8</v>
      </c>
      <c r="H10" s="251">
        <v>0</v>
      </c>
      <c r="I10" s="251">
        <v>31</v>
      </c>
      <c r="J10" s="251">
        <v>14</v>
      </c>
      <c r="K10" s="251">
        <v>10</v>
      </c>
      <c r="L10" s="251">
        <v>11</v>
      </c>
      <c r="M10" s="251">
        <f t="shared" si="0"/>
        <v>66</v>
      </c>
      <c r="N10" s="252">
        <v>0</v>
      </c>
      <c r="O10" s="252">
        <v>0</v>
      </c>
      <c r="P10" s="252">
        <v>29</v>
      </c>
      <c r="Q10" s="254">
        <f>+P10/I10%</f>
        <v>93.54838709677419</v>
      </c>
      <c r="R10" s="252">
        <v>13</v>
      </c>
      <c r="S10" s="254">
        <f>+R10/J10%</f>
        <v>92.85714285714285</v>
      </c>
      <c r="T10" s="251">
        <v>10</v>
      </c>
      <c r="U10" s="251">
        <f>+T10/K10%</f>
        <v>100</v>
      </c>
      <c r="V10" s="251">
        <v>7</v>
      </c>
      <c r="W10" s="251">
        <f>+V10/L10%</f>
        <v>63.63636363636363</v>
      </c>
      <c r="X10" s="277"/>
      <c r="Y10" s="276"/>
      <c r="Z10" s="270"/>
      <c r="AA10" s="270"/>
    </row>
    <row r="11" spans="1:27" ht="22.5" customHeight="1">
      <c r="A11" s="250" t="s">
        <v>19</v>
      </c>
      <c r="B11" s="251">
        <v>0</v>
      </c>
      <c r="C11" s="251">
        <v>2</v>
      </c>
      <c r="D11" s="251">
        <v>1</v>
      </c>
      <c r="E11" s="251">
        <v>1</v>
      </c>
      <c r="F11" s="251">
        <v>1</v>
      </c>
      <c r="G11" s="251">
        <f>SUM(B11:F11)</f>
        <v>5</v>
      </c>
      <c r="H11" s="251">
        <v>0</v>
      </c>
      <c r="I11" s="251">
        <v>19</v>
      </c>
      <c r="J11" s="251">
        <v>14</v>
      </c>
      <c r="K11" s="251">
        <v>5</v>
      </c>
      <c r="L11" s="251">
        <v>4</v>
      </c>
      <c r="M11" s="251">
        <f t="shared" si="0"/>
        <v>42</v>
      </c>
      <c r="N11" s="252">
        <v>0</v>
      </c>
      <c r="O11" s="252">
        <v>0</v>
      </c>
      <c r="P11" s="252">
        <v>19</v>
      </c>
      <c r="Q11" s="255">
        <f>+P11/I11%</f>
        <v>100</v>
      </c>
      <c r="R11" s="252">
        <v>14</v>
      </c>
      <c r="S11" s="255">
        <f>+R11/J11%</f>
        <v>99.99999999999999</v>
      </c>
      <c r="T11" s="251">
        <v>5</v>
      </c>
      <c r="U11" s="251">
        <f>+T11/K11%</f>
        <v>100</v>
      </c>
      <c r="V11" s="251">
        <v>4</v>
      </c>
      <c r="W11" s="251">
        <f>+V11/L11%</f>
        <v>100</v>
      </c>
      <c r="X11" s="277"/>
      <c r="Y11" s="276"/>
      <c r="Z11" s="270" t="s">
        <v>70</v>
      </c>
      <c r="AA11" s="270">
        <f>N14+P14+R14+T14+V14</f>
        <v>294</v>
      </c>
    </row>
    <row r="12" spans="1:27" ht="20.25" customHeight="1" hidden="1">
      <c r="A12" s="250" t="s">
        <v>10</v>
      </c>
      <c r="B12" s="251">
        <v>0</v>
      </c>
      <c r="C12" s="251">
        <v>0</v>
      </c>
      <c r="D12" s="251">
        <v>0</v>
      </c>
      <c r="E12" s="251">
        <v>0</v>
      </c>
      <c r="F12" s="251">
        <v>0</v>
      </c>
      <c r="G12" s="251">
        <v>0</v>
      </c>
      <c r="H12" s="251">
        <v>0</v>
      </c>
      <c r="I12" s="251">
        <v>0</v>
      </c>
      <c r="J12" s="251">
        <v>0</v>
      </c>
      <c r="K12" s="251">
        <v>0</v>
      </c>
      <c r="L12" s="251">
        <v>0</v>
      </c>
      <c r="M12" s="251">
        <f t="shared" si="0"/>
        <v>0</v>
      </c>
      <c r="N12" s="252">
        <v>0</v>
      </c>
      <c r="O12" s="252"/>
      <c r="P12" s="252">
        <v>0</v>
      </c>
      <c r="Q12" s="252"/>
      <c r="R12" s="252">
        <v>0</v>
      </c>
      <c r="S12" s="252"/>
      <c r="T12" s="251">
        <v>0</v>
      </c>
      <c r="U12" s="251"/>
      <c r="V12" s="251">
        <v>0</v>
      </c>
      <c r="W12" s="251"/>
      <c r="X12" s="277"/>
      <c r="Y12" s="276"/>
      <c r="Z12" s="270"/>
      <c r="AA12" s="270"/>
    </row>
    <row r="13" spans="1:27" ht="24.75" customHeight="1">
      <c r="A13" s="250" t="s">
        <v>15</v>
      </c>
      <c r="B13" s="251">
        <v>0</v>
      </c>
      <c r="C13" s="251">
        <v>0</v>
      </c>
      <c r="D13" s="251">
        <v>0</v>
      </c>
      <c r="E13" s="251">
        <v>0</v>
      </c>
      <c r="F13" s="251">
        <v>0</v>
      </c>
      <c r="G13" s="251">
        <f>SUM(B13:F13)</f>
        <v>0</v>
      </c>
      <c r="H13" s="251">
        <v>0</v>
      </c>
      <c r="I13" s="251">
        <v>0</v>
      </c>
      <c r="J13" s="251">
        <v>0</v>
      </c>
      <c r="K13" s="251">
        <v>0</v>
      </c>
      <c r="L13" s="251">
        <v>0</v>
      </c>
      <c r="M13" s="251">
        <f t="shared" si="0"/>
        <v>0</v>
      </c>
      <c r="N13" s="252">
        <v>0</v>
      </c>
      <c r="O13" s="252"/>
      <c r="P13" s="252">
        <v>0</v>
      </c>
      <c r="Q13" s="252"/>
      <c r="R13" s="252">
        <v>0</v>
      </c>
      <c r="S13" s="252"/>
      <c r="T13" s="251">
        <v>0</v>
      </c>
      <c r="U13" s="251"/>
      <c r="V13" s="251">
        <v>0</v>
      </c>
      <c r="W13" s="251"/>
      <c r="X13" s="277"/>
      <c r="Y13" s="276"/>
      <c r="Z13" s="270" t="s">
        <v>70</v>
      </c>
      <c r="AA13" s="270">
        <f>N14+P14+R14+T14+V14</f>
        <v>294</v>
      </c>
    </row>
    <row r="14" spans="1:27" ht="30" customHeight="1">
      <c r="A14" s="278" t="s">
        <v>5</v>
      </c>
      <c r="B14" s="256">
        <f aca="true" t="shared" si="1" ref="B14:P14">SUM(B7:B13)</f>
        <v>1</v>
      </c>
      <c r="C14" s="256">
        <f t="shared" si="1"/>
        <v>14</v>
      </c>
      <c r="D14" s="256">
        <f t="shared" si="1"/>
        <v>7</v>
      </c>
      <c r="E14" s="256">
        <f t="shared" si="1"/>
        <v>6</v>
      </c>
      <c r="F14" s="256">
        <f t="shared" si="1"/>
        <v>8</v>
      </c>
      <c r="G14" s="256">
        <f t="shared" si="1"/>
        <v>36</v>
      </c>
      <c r="H14" s="256">
        <f t="shared" si="1"/>
        <v>9</v>
      </c>
      <c r="I14" s="256">
        <f t="shared" si="1"/>
        <v>114</v>
      </c>
      <c r="J14" s="256">
        <f t="shared" si="1"/>
        <v>81</v>
      </c>
      <c r="K14" s="256">
        <f t="shared" si="1"/>
        <v>44</v>
      </c>
      <c r="L14" s="256">
        <f t="shared" si="1"/>
        <v>61</v>
      </c>
      <c r="M14" s="256">
        <f t="shared" si="1"/>
        <v>309</v>
      </c>
      <c r="N14" s="257">
        <f t="shared" si="1"/>
        <v>9</v>
      </c>
      <c r="O14" s="251">
        <f t="shared" si="1"/>
        <v>100</v>
      </c>
      <c r="P14" s="257">
        <f t="shared" si="1"/>
        <v>109</v>
      </c>
      <c r="Q14" s="251">
        <f>P14/I14%</f>
        <v>95.6140350877193</v>
      </c>
      <c r="R14" s="257">
        <f>SUM(R7:R13)</f>
        <v>78</v>
      </c>
      <c r="S14" s="251">
        <f>R14/J14%</f>
        <v>96.29629629629629</v>
      </c>
      <c r="T14" s="257">
        <f>SUM(T7:T13)</f>
        <v>42</v>
      </c>
      <c r="U14" s="257">
        <f>T14/K14%</f>
        <v>95.45454545454545</v>
      </c>
      <c r="V14" s="257">
        <f>SUM(V7:V13)</f>
        <v>56</v>
      </c>
      <c r="W14" s="251">
        <f>V14/L14%</f>
        <v>91.80327868852459</v>
      </c>
      <c r="X14" s="279"/>
      <c r="Y14" s="276"/>
      <c r="Z14" s="270" t="s">
        <v>71</v>
      </c>
      <c r="AA14" s="280">
        <f>M14-AA13</f>
        <v>15</v>
      </c>
    </row>
    <row r="15" spans="1:27" ht="15" hidden="1">
      <c r="A15" s="281" t="s">
        <v>11</v>
      </c>
      <c r="B15" s="282"/>
      <c r="C15" s="283"/>
      <c r="D15" s="283"/>
      <c r="E15" s="283"/>
      <c r="F15" s="283"/>
      <c r="G15" s="282"/>
      <c r="H15" s="283"/>
      <c r="I15" s="283"/>
      <c r="J15" s="283"/>
      <c r="K15" s="283"/>
      <c r="L15" s="283"/>
      <c r="M15" s="282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75">
        <v>10</v>
      </c>
      <c r="Y15" s="276"/>
      <c r="Z15" s="270"/>
      <c r="AA15" s="270"/>
    </row>
    <row r="16" spans="1:27" ht="15" hidden="1">
      <c r="A16" s="284" t="s">
        <v>8</v>
      </c>
      <c r="B16" s="282">
        <f>'Kon Ray'!B17+SaThay!B7+'Đak Ha'!B7+'Ia Hrai'!B7+TP!B10+'Dak Glei'!B17+'Kon Plong'!B7+'Đak Tô'!B17+'Ngoc Hoi'!B17+TuMoRong!B17</f>
        <v>17</v>
      </c>
      <c r="C16" s="282">
        <f>'Kon Ray'!C17+SaThay!C7+'Đak Ha'!C7+'Ia Hrai'!C7+TP!C10+'Dak Glei'!C17+'Kon Plong'!C7+'Đak Tô'!C17+'Ngoc Hoi'!C17+TuMoRong!C17</f>
        <v>29</v>
      </c>
      <c r="D16" s="282">
        <f>'Kon Ray'!D17+SaThay!D7+'Đak Ha'!D7+'Ia Hrai'!D7+TP!D10+'Dak Glei'!D17+'Kon Plong'!D7+'Đak Tô'!D17+'Ngoc Hoi'!D17+TuMoRong!D17</f>
        <v>31</v>
      </c>
      <c r="E16" s="282">
        <f>'Kon Ray'!E17+SaThay!E7+'Đak Ha'!E7+'Ia Hrai'!E7+TP!E10+'Dak Glei'!E17+'Kon Plong'!E7+'Đak Tô'!E17+'Ngoc Hoi'!E17+TuMoRong!E17</f>
        <v>37</v>
      </c>
      <c r="F16" s="282">
        <f>'Kon Ray'!F17+SaThay!F7+'Đak Ha'!F7+'Ia Hrai'!F7+TP!F10+'Dak Glei'!F17+'Kon Plong'!F7+'Đak Tô'!F17+'Ngoc Hoi'!F17+TuMoRong!F17</f>
        <v>25</v>
      </c>
      <c r="G16" s="282">
        <f aca="true" t="shared" si="2" ref="G16:G21">SUM(B16:F16)</f>
        <v>139</v>
      </c>
      <c r="H16" s="283">
        <f>'Kon Ray'!H17+SaThay!H7+'Đak Ha'!H7+'Ia Hrai'!H7+TP!H10+'Dak Glei'!H17+'Kon Plong'!H7+'Đak Tô'!H17+'Ngoc Hoi'!H17+TuMoRong!H17</f>
        <v>89</v>
      </c>
      <c r="I16" s="283">
        <f>'Kon Ray'!I17+SaThay!I7+'Đak Ha'!I7+'Ia Hrai'!I7+TP!I10+'Dak Glei'!I17+'Kon Plong'!I7+'Đak Tô'!I17+'Ngoc Hoi'!I17+TuMoRong!I17</f>
        <v>120</v>
      </c>
      <c r="J16" s="283">
        <f>'Kon Ray'!J17+SaThay!J7+'Đak Ha'!J7+'Ia Hrai'!J7+TP!J10+'Dak Glei'!J17+'Kon Plong'!J7+'Đak Tô'!J17+'Ngoc Hoi'!J17+TuMoRong!J17</f>
        <v>167</v>
      </c>
      <c r="K16" s="283">
        <f>'Kon Ray'!K17+SaThay!K7+'Đak Ha'!K7+'Ia Hrai'!K7+TP!K10+'Dak Glei'!K17+'Kon Plong'!K7+'Đak Tô'!K17+'Ngoc Hoi'!K17+TuMoRong!K17</f>
        <v>262</v>
      </c>
      <c r="L16" s="283">
        <f>'Kon Ray'!L17+SaThay!L7+'Đak Ha'!L7+'Ia Hrai'!L7+TP!L10+'Dak Glei'!L17+'Kon Plong'!L7+'Đak Tô'!L17+'Ngoc Hoi'!L17+TuMoRong!L17</f>
        <v>197</v>
      </c>
      <c r="M16" s="282">
        <f aca="true" t="shared" si="3" ref="M16:M21">SUM(H16:L16)</f>
        <v>835</v>
      </c>
      <c r="N16" s="284">
        <f>'Kon Ray'!N17+SaThay!N7+'Đak Ha'!N7+'Ia Hrai'!N7+TP!N10+'Dak Glei'!N17+'Kon Plong'!N7+'Đak Tô'!N17+'Ngoc Hoi'!N17+TuMoRong!N17</f>
        <v>89</v>
      </c>
      <c r="O16" s="284">
        <f>N16/H16%</f>
        <v>100</v>
      </c>
      <c r="P16" s="284">
        <f>'Kon Ray'!P17+SaThay!P7+'Đak Ha'!P7+'Ia Hrai'!P7+TP!P10+'Dak Glei'!P17+'Kon Plong'!P7+'Đak Tô'!P17+'Ngoc Hoi'!P17+TuMoRong!P17</f>
        <v>113</v>
      </c>
      <c r="Q16" s="284">
        <f>P16/I16%</f>
        <v>94.16666666666667</v>
      </c>
      <c r="R16" s="284">
        <f>'Kon Ray'!R17+SaThay!R7+'Đak Ha'!R7+'Ia Hrai'!R7+TP!R10+'Dak Glei'!R17+'Kon Plong'!R7+'Đak Tô'!R17+'Ngoc Hoi'!R17+TuMoRong!R17</f>
        <v>161</v>
      </c>
      <c r="S16" s="284">
        <f>R16/J16%</f>
        <v>96.40718562874252</v>
      </c>
      <c r="T16" s="284">
        <f>'Kon Ray'!T17+SaThay!T7+'Đak Ha'!T7+'Ia Hrai'!T7+TP!T10+'Dak Glei'!T17+'Kon Plong'!T7+'Đak Tô'!T17+'Ngoc Hoi'!T17+TuMoRong!T17</f>
        <v>252</v>
      </c>
      <c r="U16" s="284">
        <f aca="true" t="shared" si="4" ref="U16:U22">T16/K16%</f>
        <v>96.18320610687023</v>
      </c>
      <c r="V16" s="284">
        <f>'Kon Ray'!V17+SaThay!V7+'Đak Ha'!V7+'Ia Hrai'!V7+TP!V10+'Dak Glei'!V17+'Kon Plong'!V7+'Đak Tô'!V17+'Ngoc Hoi'!V17+TuMoRong!V17</f>
        <v>159</v>
      </c>
      <c r="W16" s="285">
        <f>V16/L16%</f>
        <v>80.71065989847716</v>
      </c>
      <c r="X16" s="277"/>
      <c r="Y16" s="276"/>
      <c r="Z16" s="270"/>
      <c r="AA16" s="270"/>
    </row>
    <row r="17" spans="1:27" ht="15" hidden="1">
      <c r="A17" s="284" t="s">
        <v>14</v>
      </c>
      <c r="B17" s="282">
        <f>'Kon Ray'!B18+SaThay!B8+'Đak Ha'!B8+'Ia Hrai'!B8+TP!B11+'Dak Glei'!B18+'Kon Plong'!B8+'Đak Tô'!B18+'Ngoc Hoi'!B18+TuMoRong!B18</f>
        <v>15</v>
      </c>
      <c r="C17" s="282">
        <f>'Kon Ray'!C18+SaThay!C8+'Đak Ha'!C8+'Ia Hrai'!C8+TP!C11+'Dak Glei'!C18+'Kon Plong'!C8+'Đak Tô'!C18+'Ngoc Hoi'!C18+TuMoRong!C18</f>
        <v>26</v>
      </c>
      <c r="D17" s="282">
        <f>'Kon Ray'!D18+SaThay!D8+'Đak Ha'!D8+'Ia Hrai'!D8+TP!D11+'Dak Glei'!D18+'Kon Plong'!D8+'Đak Tô'!D18+'Ngoc Hoi'!D18+TuMoRong!D18</f>
        <v>26</v>
      </c>
      <c r="E17" s="282">
        <f>'Kon Ray'!E18+SaThay!E8+'Đak Ha'!E8+'Ia Hrai'!E8+TP!E11+'Dak Glei'!E18+'Kon Plong'!E8+'Đak Tô'!E18+'Ngoc Hoi'!E18+TuMoRong!E18</f>
        <v>27</v>
      </c>
      <c r="F17" s="282">
        <f>'Kon Ray'!F18+SaThay!F8+'Đak Ha'!F8+'Ia Hrai'!F8+TP!F11+'Dak Glei'!F18+'Kon Plong'!F8+'Đak Tô'!F18+'Ngoc Hoi'!F18+TuMoRong!F18</f>
        <v>25</v>
      </c>
      <c r="G17" s="282">
        <f t="shared" si="2"/>
        <v>119</v>
      </c>
      <c r="H17" s="283">
        <f>'Kon Ray'!H18+SaThay!H8+'Đak Ha'!H8+'Ia Hrai'!H8+TP!H11+'Dak Glei'!H18+'Kon Plong'!H8+'Đak Tô'!H18+'Ngoc Hoi'!H18+TuMoRong!H18</f>
        <v>60</v>
      </c>
      <c r="I17" s="283">
        <f>'Kon Ray'!I18+SaThay!I8+'Đak Ha'!I8+'Ia Hrai'!I8+TP!I11+'Dak Glei'!I18+'Kon Plong'!I8+'Đak Tô'!I18+'Ngoc Hoi'!I18+TuMoRong!I18</f>
        <v>164</v>
      </c>
      <c r="J17" s="283">
        <f>'Kon Ray'!J18+SaThay!J8+'Đak Ha'!J8+'Ia Hrai'!J8+TP!J11+'Dak Glei'!J18+'Kon Plong'!J8+'Đak Tô'!J18+'Ngoc Hoi'!J18+TuMoRong!J18</f>
        <v>155</v>
      </c>
      <c r="K17" s="283">
        <f>'Kon Ray'!K18+SaThay!K8+'Đak Ha'!K8+'Ia Hrai'!K8+TP!K11+'Dak Glei'!K18+'Kon Plong'!K8+'Đak Tô'!K18+'Ngoc Hoi'!K18+TuMoRong!K18</f>
        <v>141</v>
      </c>
      <c r="L17" s="283">
        <f>'Kon Ray'!L18+SaThay!L8+'Đak Ha'!L8+'Ia Hrai'!L8+TP!L11+'Dak Glei'!L18+'Kon Plong'!L8+'Đak Tô'!L18+'Ngoc Hoi'!L18+TuMoRong!L18</f>
        <v>148</v>
      </c>
      <c r="M17" s="282">
        <f t="shared" si="3"/>
        <v>668</v>
      </c>
      <c r="N17" s="284">
        <f>'Kon Ray'!N18+SaThay!N8+'Đak Ha'!N8+'Ia Hrai'!N8+TP!N11+'Dak Glei'!N18+'Kon Plong'!N8+'Đak Tô'!N18+'Ngoc Hoi'!N18+TuMoRong!N18</f>
        <v>58</v>
      </c>
      <c r="O17" s="285">
        <f>N17/H17%</f>
        <v>96.66666666666667</v>
      </c>
      <c r="P17" s="284">
        <f>'Kon Ray'!P18+SaThay!P8+'Đak Ha'!P8+'Ia Hrai'!P8+TP!P11+'Dak Glei'!P18+'Kon Plong'!P8+'Đak Tô'!P18+'Ngoc Hoi'!P18+TuMoRong!P18</f>
        <v>162</v>
      </c>
      <c r="Q17" s="284">
        <f>P17/I17%</f>
        <v>98.78048780487805</v>
      </c>
      <c r="R17" s="284">
        <f>'Kon Ray'!R18+SaThay!R8+'Đak Ha'!R8+'Ia Hrai'!R8+TP!R11+'Dak Glei'!R18+'Kon Plong'!R8+'Đak Tô'!R18+'Ngoc Hoi'!R18+TuMoRong!R18</f>
        <v>149</v>
      </c>
      <c r="S17" s="284">
        <f>R17/J17%</f>
        <v>96.12903225806451</v>
      </c>
      <c r="T17" s="284">
        <f>'Kon Ray'!T18+SaThay!T8+'Đak Ha'!T8+'Ia Hrai'!T8+TP!T11+'Dak Glei'!T18+'Kon Plong'!T8+'Đak Tô'!T18+'Ngoc Hoi'!T18+TuMoRong!T18</f>
        <v>137</v>
      </c>
      <c r="U17" s="284">
        <f t="shared" si="4"/>
        <v>97.1631205673759</v>
      </c>
      <c r="V17" s="284">
        <f>'Kon Ray'!V18+SaThay!V8+'Đak Ha'!V8+'Ia Hrai'!V8+TP!V11+'Dak Glei'!V18+'Kon Plong'!V8+'Đak Tô'!V18+'Ngoc Hoi'!V18+TuMoRong!V18</f>
        <v>131</v>
      </c>
      <c r="W17" s="285">
        <f>V17/L17%</f>
        <v>88.51351351351352</v>
      </c>
      <c r="X17" s="277"/>
      <c r="Y17" s="276"/>
      <c r="Z17" s="270"/>
      <c r="AA17" s="270"/>
    </row>
    <row r="18" spans="1:27" ht="15" hidden="1">
      <c r="A18" s="284" t="s">
        <v>9</v>
      </c>
      <c r="B18" s="282">
        <f>'Kon Ray'!B19+SaThay!B9+'Đak Ha'!B9+'Ia Hrai'!B9+TP!B12+'Dak Glei'!B19+'Kon Plong'!B9+'Đak Tô'!B19+'Ngoc Hoi'!B19+TuMoRong!B19</f>
        <v>12</v>
      </c>
      <c r="C18" s="282">
        <f>'Kon Ray'!C19+SaThay!C9+'Đak Ha'!C9+'Ia Hrai'!C9+TP!C12+'Dak Glei'!C19+'Kon Plong'!C9+'Đak Tô'!C19+'Ngoc Hoi'!C19+TuMoRong!C19</f>
        <v>23</v>
      </c>
      <c r="D18" s="282">
        <f>'Kon Ray'!D19+SaThay!D9+'Đak Ha'!D9+'Ia Hrai'!D9+TP!D12+'Dak Glei'!D19+'Kon Plong'!D9+'Đak Tô'!D19+'Ngoc Hoi'!D19+TuMoRong!D19</f>
        <v>23</v>
      </c>
      <c r="E18" s="282">
        <f>'Kon Ray'!E19+SaThay!E9+'Đak Ha'!E9+'Ia Hrai'!E9+TP!E12+'Dak Glei'!E19+'Kon Plong'!E9+'Đak Tô'!E19+'Ngoc Hoi'!E19+TuMoRong!E19</f>
        <v>24</v>
      </c>
      <c r="F18" s="282">
        <f>'Kon Ray'!F19+SaThay!F9+'Đak Ha'!F9+'Ia Hrai'!F9+TP!F12+'Dak Glei'!F19+'Kon Plong'!F9+'Đak Tô'!F19+'Ngoc Hoi'!F19+TuMoRong!F19</f>
        <v>20</v>
      </c>
      <c r="G18" s="282">
        <f t="shared" si="2"/>
        <v>102</v>
      </c>
      <c r="H18" s="283">
        <f>'Kon Ray'!H19+SaThay!H9+'Đak Ha'!H9+'Ia Hrai'!H9+TP!H12+'Dak Glei'!H19+'Kon Plong'!H9+'Đak Tô'!H19+'Ngoc Hoi'!H19+TuMoRong!H19</f>
        <v>64</v>
      </c>
      <c r="I18" s="283">
        <f>'Kon Ray'!I19+SaThay!I9+'Đak Ha'!I9+'Ia Hrai'!I9+TP!I12+'Dak Glei'!I19+'Kon Plong'!I9+'Đak Tô'!I19+'Ngoc Hoi'!I19+TuMoRong!I19</f>
        <v>112</v>
      </c>
      <c r="J18" s="283">
        <f>'Kon Ray'!J19+SaThay!J9+'Đak Ha'!J9+'Ia Hrai'!J9+TP!J12+'Dak Glei'!J19+'Kon Plong'!J9+'Đak Tô'!J19+'Ngoc Hoi'!J19+TuMoRong!J19</f>
        <v>131</v>
      </c>
      <c r="K18" s="283">
        <f>'Kon Ray'!K19+SaThay!K9+'Đak Ha'!K9+'Ia Hrai'!K9+TP!K12+'Dak Glei'!K19+'Kon Plong'!K9+'Đak Tô'!K19+'Ngoc Hoi'!K19+TuMoRong!K19</f>
        <v>131</v>
      </c>
      <c r="L18" s="283">
        <f>'Kon Ray'!L19+SaThay!L9+'Đak Ha'!L9+'Ia Hrai'!L9+TP!L12+'Dak Glei'!L19+'Kon Plong'!L9+'Đak Tô'!L19+'Ngoc Hoi'!L19+TuMoRong!L19</f>
        <v>132</v>
      </c>
      <c r="M18" s="282">
        <f t="shared" si="3"/>
        <v>570</v>
      </c>
      <c r="N18" s="284">
        <f>'Kon Ray'!N19+SaThay!N9+'Đak Ha'!N9+'Ia Hrai'!N9+TP!N12+'Dak Glei'!N19+'Kon Plong'!N9+'Đak Tô'!N19+'Ngoc Hoi'!N19+TuMoRong!N19</f>
        <v>63</v>
      </c>
      <c r="O18" s="285">
        <f>N18/H18%</f>
        <v>98.4375</v>
      </c>
      <c r="P18" s="284">
        <f>'Kon Ray'!P19+SaThay!P9+'Đak Ha'!P9+'Ia Hrai'!P9+TP!P12+'Dak Glei'!P19+'Kon Plong'!P9+'Đak Tô'!P19+'Ngoc Hoi'!P19+TuMoRong!P19</f>
        <v>109</v>
      </c>
      <c r="Q18" s="284">
        <f>P18/I18%</f>
        <v>97.32142857142856</v>
      </c>
      <c r="R18" s="284">
        <f>'Kon Ray'!R19+SaThay!R9+'Đak Ha'!R9+'Ia Hrai'!R9+TP!R12+'Dak Glei'!R19+'Kon Plong'!R9+'Đak Tô'!R19+'Ngoc Hoi'!R19+TuMoRong!R19</f>
        <v>129</v>
      </c>
      <c r="S18" s="284">
        <f>R18/J18%</f>
        <v>98.47328244274809</v>
      </c>
      <c r="T18" s="284">
        <f>'Kon Ray'!T19+SaThay!T9+'Đak Ha'!T9+'Ia Hrai'!T9+TP!T12+'Dak Glei'!T19+'Kon Plong'!T9+'Đak Tô'!T19+'Ngoc Hoi'!T19+TuMoRong!T19</f>
        <v>128</v>
      </c>
      <c r="U18" s="284">
        <f t="shared" si="4"/>
        <v>97.70992366412213</v>
      </c>
      <c r="V18" s="284">
        <f>'Kon Ray'!V19+SaThay!V9+'Đak Ha'!V9+'Ia Hrai'!V9+TP!V12+'Dak Glei'!V19+'Kon Plong'!V9+'Đak Tô'!V19+'Ngoc Hoi'!V19+TuMoRong!V19</f>
        <v>102</v>
      </c>
      <c r="W18" s="285">
        <f>V18/L18%</f>
        <v>77.27272727272727</v>
      </c>
      <c r="X18" s="277"/>
      <c r="Y18" s="276"/>
      <c r="Z18" s="270"/>
      <c r="AA18" s="270"/>
    </row>
    <row r="19" spans="1:27" ht="15" hidden="1">
      <c r="A19" s="284" t="s">
        <v>16</v>
      </c>
      <c r="B19" s="282">
        <f>'Kon Ray'!B20+SaThay!B10+'Đak Ha'!B10+'Ia Hrai'!B10+TP!B13+'Dak Glei'!B20+'Kon Plong'!B10+'Đak Tô'!B20+'Ngoc Hoi'!B20+TuMoRong!B20</f>
        <v>7</v>
      </c>
      <c r="C19" s="282">
        <f>'Kon Ray'!C20+SaThay!C10+'Đak Ha'!C10+'Ia Hrai'!C10+TP!C13+'Dak Glei'!C20+'Kon Plong'!C10+'Đak Tô'!C20+'Ngoc Hoi'!C20+TuMoRong!C20</f>
        <v>13</v>
      </c>
      <c r="D19" s="282">
        <f>'Kon Ray'!D20+SaThay!D10+'Đak Ha'!D10+'Ia Hrai'!D10+TP!D13+'Dak Glei'!D20+'Kon Plong'!D10+'Đak Tô'!D20+'Ngoc Hoi'!D20+TuMoRong!D20</f>
        <v>15</v>
      </c>
      <c r="E19" s="282">
        <f>'Kon Ray'!E20+SaThay!E10+'Đak Ha'!E10+'Ia Hrai'!E10+TP!E13+'Dak Glei'!E20+'Kon Plong'!E10+'Đak Tô'!E20+'Ngoc Hoi'!E20+TuMoRong!E20</f>
        <v>13</v>
      </c>
      <c r="F19" s="282">
        <f>'Kon Ray'!F20+SaThay!F10+'Đak Ha'!F10+'Ia Hrai'!F10+TP!F13+'Dak Glei'!F20+'Kon Plong'!F10+'Đak Tô'!F20+'Ngoc Hoi'!F20+TuMoRong!F20</f>
        <v>16</v>
      </c>
      <c r="G19" s="282">
        <f t="shared" si="2"/>
        <v>64</v>
      </c>
      <c r="H19" s="283">
        <f>'Kon Ray'!H20+SaThay!H10+'Đak Ha'!H10+'Ia Hrai'!H10+TP!H13+'Dak Glei'!H20+'Kon Plong'!H10+'Đak Tô'!H20+'Ngoc Hoi'!H20+TuMoRong!H20</f>
        <v>31</v>
      </c>
      <c r="I19" s="283">
        <f>'Kon Ray'!I20+SaThay!I10+'Đak Ha'!I10+'Ia Hrai'!I10+TP!I13+'Dak Glei'!I20+'Kon Plong'!I10+'Đak Tô'!I20+'Ngoc Hoi'!I20+TuMoRong!I20</f>
        <v>71</v>
      </c>
      <c r="J19" s="283">
        <f>'Kon Ray'!J20+SaThay!J10+'Đak Ha'!J10+'Ia Hrai'!J10+TP!J13+'Dak Glei'!J20+'Kon Plong'!J10+'Đak Tô'!J20+'Ngoc Hoi'!J20+TuMoRong!J20</f>
        <v>79</v>
      </c>
      <c r="K19" s="283">
        <f>'Kon Ray'!K20+SaThay!K10+'Đak Ha'!K10+'Ia Hrai'!K10+TP!K13+'Dak Glei'!K20+'Kon Plong'!K10+'Đak Tô'!K20+'Ngoc Hoi'!K20+TuMoRong!K20</f>
        <v>69</v>
      </c>
      <c r="L19" s="283">
        <f>'Kon Ray'!L20+SaThay!L10+'Đak Ha'!L10+'Ia Hrai'!L10+TP!L13+'Dak Glei'!L20+'Kon Plong'!L10+'Đak Tô'!L20+'Ngoc Hoi'!L20+TuMoRong!L20</f>
        <v>82</v>
      </c>
      <c r="M19" s="282">
        <f t="shared" si="3"/>
        <v>332</v>
      </c>
      <c r="N19" s="284">
        <f>'Kon Ray'!N20+SaThay!N10+'Đak Ha'!N10+'Ia Hrai'!N10+TP!N13+'Dak Glei'!N20+'Kon Plong'!N10+'Đak Tô'!N20+'Ngoc Hoi'!N20+TuMoRong!N20</f>
        <v>31</v>
      </c>
      <c r="O19" s="284">
        <f>N19/H19%</f>
        <v>100</v>
      </c>
      <c r="P19" s="284">
        <f>'Kon Ray'!P20+SaThay!P10+'Đak Ha'!P10+'Ia Hrai'!P10+TP!P13+'Dak Glei'!P20+'Kon Plong'!P10+'Đak Tô'!P20+'Ngoc Hoi'!P20+TuMoRong!P20</f>
        <v>70</v>
      </c>
      <c r="Q19" s="284">
        <f>P19/I19%</f>
        <v>98.59154929577466</v>
      </c>
      <c r="R19" s="284">
        <f>'Kon Ray'!R20+SaThay!R10+'Đak Ha'!R10+'Ia Hrai'!R10+TP!R13+'Dak Glei'!R20+'Kon Plong'!R10+'Đak Tô'!R20+'Ngoc Hoi'!R20+TuMoRong!R20</f>
        <v>76</v>
      </c>
      <c r="S19" s="284">
        <f>R19/J19%</f>
        <v>96.20253164556962</v>
      </c>
      <c r="T19" s="284">
        <f>'Kon Ray'!T20+SaThay!T10+'Đak Ha'!T10+'Ia Hrai'!T10+TP!T13+'Dak Glei'!T20+'Kon Plong'!T10+'Đak Tô'!T20+'Ngoc Hoi'!T20+TuMoRong!T20</f>
        <v>65</v>
      </c>
      <c r="U19" s="284">
        <f t="shared" si="4"/>
        <v>94.20289855072464</v>
      </c>
      <c r="V19" s="284">
        <f>'Kon Ray'!V20+SaThay!V10+'Đak Ha'!V10+'Ia Hrai'!V10+TP!V13+'Dak Glei'!V20+'Kon Plong'!V10+'Đak Tô'!V20+'Ngoc Hoi'!V20+TuMoRong!V20</f>
        <v>68</v>
      </c>
      <c r="W19" s="285">
        <f>V19/L19%</f>
        <v>82.92682926829269</v>
      </c>
      <c r="X19" s="277"/>
      <c r="Y19" s="276"/>
      <c r="Z19" s="270"/>
      <c r="AA19" s="270"/>
    </row>
    <row r="20" spans="1:27" ht="15" hidden="1">
      <c r="A20" s="284" t="s">
        <v>10</v>
      </c>
      <c r="B20" s="282">
        <f>'Kon Ray'!B21+SaThay!B11+'Đak Ha'!B11+'Ia Hrai'!B11+TP!B14+'Dak Glei'!B21+'Kon Plong'!B11+'Đak Tô'!B21+'Ngoc Hoi'!B21+TuMoRong!B21</f>
        <v>9</v>
      </c>
      <c r="C20" s="282">
        <f>'Kon Ray'!C21+SaThay!C11+'Đak Ha'!C11+'Ia Hrai'!C11+TP!C14+'Dak Glei'!C21+'Kon Plong'!C11+'Đak Tô'!C21+'Ngoc Hoi'!C21+TuMoRong!C21</f>
        <v>10</v>
      </c>
      <c r="D20" s="282">
        <f>'Kon Ray'!D21+SaThay!D11+'Đak Ha'!D11+'Ia Hrai'!D11+TP!D14+'Dak Glei'!D21+'Kon Plong'!D11+'Đak Tô'!D21+'Ngoc Hoi'!D21+TuMoRong!D21</f>
        <v>10</v>
      </c>
      <c r="E20" s="282">
        <f>'Kon Ray'!E21+SaThay!E11+'Đak Ha'!E11+'Ia Hrai'!E11+TP!E14+'Dak Glei'!E21+'Kon Plong'!E11+'Đak Tô'!E21+'Ngoc Hoi'!E21+TuMoRong!E21</f>
        <v>12</v>
      </c>
      <c r="F20" s="282">
        <f>'Kon Ray'!F21+SaThay!F11+'Đak Ha'!F11+'Ia Hrai'!F11+TP!F14+'Dak Glei'!F21+'Kon Plong'!F11+'Đak Tô'!F21+'Ngoc Hoi'!F21+TuMoRong!F21</f>
        <v>10</v>
      </c>
      <c r="G20" s="282">
        <f t="shared" si="2"/>
        <v>51</v>
      </c>
      <c r="H20" s="283">
        <f>'Kon Ray'!H21+SaThay!H11+'Đak Ha'!H11+'Ia Hrai'!H11+TP!H14+'Dak Glei'!H21+'Kon Plong'!H11+'Đak Tô'!H21+'Ngoc Hoi'!H21+TuMoRong!H21</f>
        <v>0</v>
      </c>
      <c r="I20" s="283">
        <f>'Kon Ray'!I21+SaThay!I11+'Đak Ha'!I11+'Ia Hrai'!I11+TP!I14+'Dak Glei'!I21+'Kon Plong'!I11+'Đak Tô'!I21+'Ngoc Hoi'!I21+TuMoRong!I21</f>
        <v>19</v>
      </c>
      <c r="J20" s="283">
        <f>'Kon Ray'!J21+SaThay!J11+'Đak Ha'!J11+'Ia Hrai'!J11+TP!J14+'Dak Glei'!J21+'Kon Plong'!J11+'Đak Tô'!J21+'Ngoc Hoi'!J21+TuMoRong!J21</f>
        <v>19</v>
      </c>
      <c r="K20" s="283">
        <f>'Kon Ray'!K21+SaThay!K11+'Đak Ha'!K11+'Ia Hrai'!K11+TP!K14+'Dak Glei'!K21+'Kon Plong'!K11+'Đak Tô'!K21+'Ngoc Hoi'!K21+TuMoRong!K21</f>
        <v>71</v>
      </c>
      <c r="L20" s="283">
        <f>'Kon Ray'!L21+SaThay!L11+'Đak Ha'!L11+'Ia Hrai'!L11+TP!L14+'Dak Glei'!L21+'Kon Plong'!L11+'Đak Tô'!L21+'Ngoc Hoi'!L21+TuMoRong!L21</f>
        <v>18</v>
      </c>
      <c r="M20" s="282">
        <f t="shared" si="3"/>
        <v>127</v>
      </c>
      <c r="N20" s="284">
        <f>'Kon Ray'!N21+SaThay!N11+'Đak Ha'!N11+'Ia Hrai'!N11+TP!N14+'Dak Glei'!N21+'Kon Plong'!N11+'Đak Tô'!N21+'Ngoc Hoi'!N21+TuMoRong!N21</f>
        <v>0</v>
      </c>
      <c r="O20" s="284">
        <v>0</v>
      </c>
      <c r="P20" s="284">
        <f>'Kon Ray'!P21+SaThay!P11+'Đak Ha'!P11+'Ia Hrai'!P11+TP!P14+'Dak Glei'!P21+'Kon Plong'!P11+'Đak Tô'!P21+'Ngoc Hoi'!P21+TuMoRong!P21</f>
        <v>19</v>
      </c>
      <c r="Q20" s="284">
        <v>0</v>
      </c>
      <c r="R20" s="284">
        <f>'Kon Ray'!R21+SaThay!R11+'Đak Ha'!R11+'Ia Hrai'!R11+TP!R14+'Dak Glei'!R21+'Kon Plong'!R11+'Đak Tô'!R21+'Ngoc Hoi'!R21+TuMoRong!R21</f>
        <v>19</v>
      </c>
      <c r="S20" s="284">
        <v>0</v>
      </c>
      <c r="T20" s="284">
        <f>'Kon Ray'!T21+SaThay!T11+'Đak Ha'!T11+'Ia Hrai'!T11+TP!T14+'Dak Glei'!T21+'Kon Plong'!T11+'Đak Tô'!T21+'Ngoc Hoi'!T21+TuMoRong!T21</f>
        <v>71</v>
      </c>
      <c r="U20" s="284">
        <f t="shared" si="4"/>
        <v>100</v>
      </c>
      <c r="V20" s="284">
        <f>'Kon Ray'!V21+SaThay!V11+'Đak Ha'!V11+'Ia Hrai'!V11+TP!V14+'Dak Glei'!V21+'Kon Plong'!V11+'Đak Tô'!V21+'Ngoc Hoi'!V21+TuMoRong!V21</f>
        <v>18</v>
      </c>
      <c r="W20" s="285">
        <f>V20/L20%</f>
        <v>100</v>
      </c>
      <c r="X20" s="277"/>
      <c r="Y20" s="276"/>
      <c r="Z20" s="270"/>
      <c r="AA20" s="270"/>
    </row>
    <row r="21" spans="1:28" ht="15" hidden="1">
      <c r="A21" s="284" t="s">
        <v>15</v>
      </c>
      <c r="B21" s="282">
        <f>'Kon Ray'!B22+SaThay!B12+'Đak Ha'!B12+'Ia Hrai'!B12+TP!B15+'Dak Glei'!B22+'Kon Plong'!B12+'Đak Tô'!B22+'Ngoc Hoi'!B22+TuMoRong!B22</f>
        <v>0</v>
      </c>
      <c r="C21" s="282">
        <f>'Kon Ray'!C22+SaThay!C12+'Đak Ha'!C12+'Ia Hrai'!C12+TP!C15+'Dak Glei'!C22+'Kon Plong'!C12+'Đak Tô'!C22+'Ngoc Hoi'!C22+TuMoRong!C22</f>
        <v>7</v>
      </c>
      <c r="D21" s="282">
        <f>'Kon Ray'!D22+SaThay!D12+'Đak Ha'!D12+'Ia Hrai'!D12+TP!D15+'Dak Glei'!D22+'Kon Plong'!D12+'Đak Tô'!D22+'Ngoc Hoi'!D22+TuMoRong!D22</f>
        <v>7</v>
      </c>
      <c r="E21" s="282">
        <f>'Kon Ray'!E22+SaThay!E12+'Đak Ha'!E12+'Ia Hrai'!E12+TP!E15+'Dak Glei'!E22+'Kon Plong'!E12+'Đak Tô'!E22+'Ngoc Hoi'!E22+TuMoRong!E22</f>
        <v>14</v>
      </c>
      <c r="F21" s="282">
        <f>'Kon Ray'!F22+SaThay!F12+'Đak Ha'!F12+'Ia Hrai'!F12+TP!F15+'Dak Glei'!F22+'Kon Plong'!F12+'Đak Tô'!F22+'Ngoc Hoi'!F22+TuMoRong!F22</f>
        <v>7</v>
      </c>
      <c r="G21" s="282">
        <f t="shared" si="2"/>
        <v>35</v>
      </c>
      <c r="H21" s="283">
        <f>'Kon Ray'!H22+SaThay!H12+'Đak Ha'!H12+'Ia Hrai'!H12+TP!H15+'Dak Glei'!H22+'Kon Plong'!H12+'Đak Tô'!H22+'Ngoc Hoi'!H22+TuMoRong!H22</f>
        <v>0</v>
      </c>
      <c r="I21" s="283">
        <f>'Kon Ray'!I22+SaThay!I12+'Đak Ha'!I12+'Ia Hrai'!I12+TP!I15+'Dak Glei'!I22+'Kon Plong'!I12+'Đak Tô'!I22+'Ngoc Hoi'!I22+TuMoRong!I22</f>
        <v>54</v>
      </c>
      <c r="J21" s="283">
        <f>'Kon Ray'!J22+SaThay!J12+'Đak Ha'!J12+'Ia Hrai'!J12+TP!J15+'Dak Glei'!J22+'Kon Plong'!J12+'Đak Tô'!J22+'Ngoc Hoi'!J22+TuMoRong!J22</f>
        <v>36</v>
      </c>
      <c r="K21" s="283">
        <f>'Kon Ray'!K22+SaThay!K12+'Đak Ha'!K12+'Ia Hrai'!K12+TP!K15+'Dak Glei'!K22+'Kon Plong'!K12+'Đak Tô'!K22+'Ngoc Hoi'!K22+TuMoRong!K22</f>
        <v>48</v>
      </c>
      <c r="L21" s="283">
        <f>'Kon Ray'!L22+SaThay!L12+'Đak Ha'!L12+'Ia Hrai'!L12+TP!L15+'Dak Glei'!L22+'Kon Plong'!L12+'Đak Tô'!L22+'Ngoc Hoi'!L22+TuMoRong!L22</f>
        <v>0</v>
      </c>
      <c r="M21" s="282">
        <f t="shared" si="3"/>
        <v>138</v>
      </c>
      <c r="N21" s="284">
        <f>'Kon Ray'!N22+SaThay!N12+'Đak Ha'!N12+'Ia Hrai'!N12+TP!N15+'Dak Glei'!N22+'Kon Plong'!N12+'Đak Tô'!N22+'Ngoc Hoi'!N22+TuMoRong!N22</f>
        <v>0</v>
      </c>
      <c r="O21" s="284">
        <v>0</v>
      </c>
      <c r="P21" s="284">
        <f>'Kon Ray'!P22+SaThay!P12+'Đak Ha'!P12+'Ia Hrai'!P12+TP!P15+'Dak Glei'!P22+'Kon Plong'!P12+'Đak Tô'!P22+'Ngoc Hoi'!P22+TuMoRong!P22</f>
        <v>54</v>
      </c>
      <c r="Q21" s="284">
        <f>P21/I21%</f>
        <v>100</v>
      </c>
      <c r="R21" s="284">
        <f>'Kon Ray'!R22+SaThay!R12+'Đak Ha'!R12+'Ia Hrai'!R12+TP!R15+'Dak Glei'!R22+'Kon Plong'!R12+'Đak Tô'!R22+'Ngoc Hoi'!R22+TuMoRong!R22</f>
        <v>36</v>
      </c>
      <c r="S21" s="284">
        <f>R21/J21%</f>
        <v>100</v>
      </c>
      <c r="T21" s="284">
        <f>'Kon Ray'!T22+SaThay!T12+'Đak Ha'!T12+'Ia Hrai'!T12+TP!T15+'Dak Glei'!T22+'Kon Plong'!T12+'Đak Tô'!T22+'Ngoc Hoi'!T22+TuMoRong!T22</f>
        <v>48</v>
      </c>
      <c r="U21" s="284">
        <f t="shared" si="4"/>
        <v>100</v>
      </c>
      <c r="V21" s="284">
        <f>'Kon Ray'!V22+SaThay!V12+'Đak Ha'!V12+'Ia Hrai'!V12+TP!V15+'Dak Glei'!V22+'Kon Plong'!V12+'Đak Tô'!V22+'Ngoc Hoi'!V22+TuMoRong!V22</f>
        <v>0</v>
      </c>
      <c r="W21" s="285">
        <v>0</v>
      </c>
      <c r="X21" s="277"/>
      <c r="Y21" s="276"/>
      <c r="Z21" s="270" t="s">
        <v>70</v>
      </c>
      <c r="AA21" s="270">
        <f>N22+P22+R22+T22+V22</f>
        <v>2517</v>
      </c>
      <c r="AB21" s="286" t="s">
        <v>83</v>
      </c>
    </row>
    <row r="22" spans="1:28" ht="15" hidden="1">
      <c r="A22" s="287" t="s">
        <v>5</v>
      </c>
      <c r="B22" s="288">
        <f aca="true" t="shared" si="5" ref="B22:N22">SUM(B16:B21)</f>
        <v>60</v>
      </c>
      <c r="C22" s="288">
        <f t="shared" si="5"/>
        <v>108</v>
      </c>
      <c r="D22" s="288">
        <f t="shared" si="5"/>
        <v>112</v>
      </c>
      <c r="E22" s="288">
        <f t="shared" si="5"/>
        <v>127</v>
      </c>
      <c r="F22" s="288">
        <f t="shared" si="5"/>
        <v>103</v>
      </c>
      <c r="G22" s="288">
        <f t="shared" si="5"/>
        <v>510</v>
      </c>
      <c r="H22" s="288">
        <f t="shared" si="5"/>
        <v>244</v>
      </c>
      <c r="I22" s="288">
        <f t="shared" si="5"/>
        <v>540</v>
      </c>
      <c r="J22" s="288">
        <f t="shared" si="5"/>
        <v>587</v>
      </c>
      <c r="K22" s="288">
        <f t="shared" si="5"/>
        <v>722</v>
      </c>
      <c r="L22" s="288">
        <f t="shared" si="5"/>
        <v>577</v>
      </c>
      <c r="M22" s="288">
        <f t="shared" si="5"/>
        <v>2670</v>
      </c>
      <c r="N22" s="281">
        <f t="shared" si="5"/>
        <v>241</v>
      </c>
      <c r="O22" s="285">
        <f>N22/H22%</f>
        <v>98.77049180327869</v>
      </c>
      <c r="P22" s="281">
        <f>SUM(P16:P21)</f>
        <v>527</v>
      </c>
      <c r="Q22" s="284">
        <f>P22/I22%</f>
        <v>97.59259259259258</v>
      </c>
      <c r="R22" s="281">
        <f>SUM(R16:R21)</f>
        <v>570</v>
      </c>
      <c r="S22" s="284">
        <f>R22/J22%</f>
        <v>97.10391822827938</v>
      </c>
      <c r="T22" s="281">
        <f>SUM(T16:T21)</f>
        <v>701</v>
      </c>
      <c r="U22" s="284">
        <f t="shared" si="4"/>
        <v>97.09141274238227</v>
      </c>
      <c r="V22" s="281">
        <f>SUM(V16:V21)</f>
        <v>478</v>
      </c>
      <c r="W22" s="285">
        <f>V22/L22%</f>
        <v>82.842287694974</v>
      </c>
      <c r="X22" s="279"/>
      <c r="Y22" s="276"/>
      <c r="Z22" s="270" t="s">
        <v>71</v>
      </c>
      <c r="AA22" s="280">
        <f>M22-AA21</f>
        <v>153</v>
      </c>
      <c r="AB22" s="267" t="s">
        <v>84</v>
      </c>
    </row>
    <row r="23" spans="1:27" ht="15" hidden="1">
      <c r="A23" s="281" t="s">
        <v>12</v>
      </c>
      <c r="B23" s="282"/>
      <c r="C23" s="283"/>
      <c r="D23" s="283"/>
      <c r="E23" s="283"/>
      <c r="F23" s="283"/>
      <c r="G23" s="282"/>
      <c r="H23" s="283"/>
      <c r="I23" s="283"/>
      <c r="J23" s="283"/>
      <c r="K23" s="283"/>
      <c r="L23" s="283"/>
      <c r="M23" s="282"/>
      <c r="N23" s="284"/>
      <c r="O23" s="284"/>
      <c r="P23" s="284"/>
      <c r="Q23" s="284"/>
      <c r="R23" s="284"/>
      <c r="S23" s="284"/>
      <c r="T23" s="284"/>
      <c r="U23" s="284"/>
      <c r="V23" s="284"/>
      <c r="W23" s="285"/>
      <c r="X23" s="275">
        <v>102</v>
      </c>
      <c r="Y23" s="276"/>
      <c r="Z23" s="270"/>
      <c r="AA23" s="270"/>
    </row>
    <row r="24" spans="1:27" ht="21" customHeight="1" hidden="1">
      <c r="A24" s="284" t="s">
        <v>8</v>
      </c>
      <c r="B24" s="282">
        <f>'Kon Ray'!B25+SaThay!B15+'Đak Ha'!B14+'Ia Hrai'!B15+TP!B18+'Dak Glei'!B25+'Kon Plong'!B15+'Đak Tô'!B25+'Ngoc Hoi'!B23+TuMoRong!B25</f>
        <v>140</v>
      </c>
      <c r="C24" s="282">
        <f>'Kon Ray'!C25+SaThay!C15+'Đak Ha'!C14+'Ia Hrai'!C15+TP!C18+'Dak Glei'!C25+'Kon Plong'!C15+'Đak Tô'!C25+'Ngoc Hoi'!C23+TuMoRong!C25</f>
        <v>236</v>
      </c>
      <c r="D24" s="282">
        <f>'Kon Ray'!D25+SaThay!D15+'Đak Ha'!D14+'Ia Hrai'!D15+TP!D18+'Dak Glei'!D25+'Kon Plong'!D15+'Đak Tô'!D25+'Ngoc Hoi'!D23+TuMoRong!D25</f>
        <v>238</v>
      </c>
      <c r="E24" s="282">
        <f>'Kon Ray'!E25+SaThay!E15+'Đak Ha'!E14+'Ia Hrai'!E15+TP!E18+'Dak Glei'!E25+'Kon Plong'!E15+'Đak Tô'!E25+'Ngoc Hoi'!E23+TuMoRong!E25</f>
        <v>249</v>
      </c>
      <c r="F24" s="282">
        <f>'Kon Ray'!F25+SaThay!F15+'Đak Ha'!F14+'Ia Hrai'!F15+TP!F18+'Dak Glei'!F25+'Kon Plong'!F15+'Đak Tô'!F25+'Ngoc Hoi'!F23+TuMoRong!F25</f>
        <v>236</v>
      </c>
      <c r="G24" s="282">
        <f>SUM(B24:F24)</f>
        <v>1099</v>
      </c>
      <c r="H24" s="283">
        <f>'Kon Ray'!H25+SaThay!H15+'Đak Ha'!H14+'Ia Hrai'!H15+TP!H18+'Dak Glei'!H25+'Kon Plong'!H15+'Đak Tô'!H25+'Ngoc Hoi'!H23+TuMoRong!H25</f>
        <v>309</v>
      </c>
      <c r="I24" s="283">
        <f>'Kon Ray'!I25+SaThay!I15+'Đak Ha'!I14+'Ia Hrai'!I15+TP!I18+'Dak Glei'!I25+'Kon Plong'!I15+'Đak Tô'!I25+'Ngoc Hoi'!I23+TuMoRong!I25</f>
        <v>474</v>
      </c>
      <c r="J24" s="283">
        <f>'Kon Ray'!J25+SaThay!J15+'Đak Ha'!J14+'Ia Hrai'!J15+TP!J18+'Dak Glei'!J25+'Kon Plong'!J15+'Đak Tô'!J25+'Ngoc Hoi'!J23+TuMoRong!J25</f>
        <v>518</v>
      </c>
      <c r="K24" s="283">
        <f>'Kon Ray'!K25+SaThay!K15+'Đak Ha'!K14+'Ia Hrai'!K15+TP!K18+'Dak Glei'!K25+'Kon Plong'!K15+'Đak Tô'!K25+'Ngoc Hoi'!K23+TuMoRong!K25</f>
        <v>390</v>
      </c>
      <c r="L24" s="283">
        <f>'Kon Ray'!L25+SaThay!L15+'Đak Ha'!L14+'Ia Hrai'!L15+TP!L18+'Dak Glei'!L25+'Kon Plong'!L15+'Đak Tô'!L25+'Ngoc Hoi'!L23+TuMoRong!L25</f>
        <v>518</v>
      </c>
      <c r="M24" s="282">
        <f>SUM(H24:L24)</f>
        <v>2209</v>
      </c>
      <c r="N24" s="284">
        <f>'Kon Ray'!N25+SaThay!N15+'Đak Ha'!N14+'Ia Hrai'!N15+TP!N18+'Dak Glei'!N25+'Kon Plong'!N15+'Đak Tô'!N25+'Ngoc Hoi'!N23+TuMoRong!N25</f>
        <v>285</v>
      </c>
      <c r="O24" s="284">
        <f>N24/H24%</f>
        <v>92.23300970873787</v>
      </c>
      <c r="P24" s="284">
        <f>'Kon Ray'!P25+SaThay!P15+'Đak Ha'!P14+'Ia Hrai'!P15+TP!P18+'Dak Glei'!P25+'Kon Plong'!P15+'Đak Tô'!P25+'Ngoc Hoi'!P23+TuMoRong!P25</f>
        <v>421</v>
      </c>
      <c r="Q24" s="284">
        <f>P24/I24%</f>
        <v>88.81856540084388</v>
      </c>
      <c r="R24" s="284">
        <f>'Kon Ray'!R25+SaThay!R15+'Đak Ha'!R14+'Ia Hrai'!R15+TP!R18+'Dak Glei'!R25+'Kon Plong'!R15+'Đak Tô'!R25+'Ngoc Hoi'!R23+TuMoRong!R25</f>
        <v>471</v>
      </c>
      <c r="S24" s="284">
        <f>R24/J24%</f>
        <v>90.92664092664093</v>
      </c>
      <c r="T24" s="284">
        <f>'Kon Ray'!T25+SaThay!T15+'Đak Ha'!T14+'Ia Hrai'!T15+TP!T18+'Dak Glei'!T25+'Kon Plong'!T15+'Đak Tô'!T25+'Ngoc Hoi'!T23+TuMoRong!T25</f>
        <v>360</v>
      </c>
      <c r="U24" s="284">
        <f>T24/K24%</f>
        <v>92.3076923076923</v>
      </c>
      <c r="V24" s="284">
        <f>'Kon Ray'!V25+SaThay!V15+'Đak Ha'!V14+'Ia Hrai'!V15+TP!V18+'Dak Glei'!V25+'Kon Plong'!V15+'Đak Tô'!V25+'Ngoc Hoi'!V23+TuMoRong!V25</f>
        <v>407</v>
      </c>
      <c r="W24" s="285">
        <f>V24/L24%</f>
        <v>78.57142857142857</v>
      </c>
      <c r="X24" s="277"/>
      <c r="Y24" s="276"/>
      <c r="Z24" s="270"/>
      <c r="AA24" s="270"/>
    </row>
    <row r="25" spans="1:27" ht="15" hidden="1">
      <c r="A25" s="284" t="s">
        <v>14</v>
      </c>
      <c r="B25" s="282">
        <f>'Kon Ray'!B26+SaThay!B16+'Đak Ha'!B15+'Ia Hrai'!B16+TP!B19+'Dak Glei'!B26+'Kon Plong'!B16+'Đak Tô'!B26+'Ngoc Hoi'!B24+TuMoRong!B26</f>
        <v>85</v>
      </c>
      <c r="C25" s="282">
        <f>'Kon Ray'!C26+SaThay!C16+'Đak Ha'!C15+'Ia Hrai'!C16+TP!C19+'Dak Glei'!C26+'Kon Plong'!C16+'Đak Tô'!C26+'Ngoc Hoi'!C24+TuMoRong!C26</f>
        <v>153</v>
      </c>
      <c r="D25" s="282">
        <f>'Kon Ray'!D26+SaThay!D16+'Đak Ha'!D15+'Ia Hrai'!D16+TP!D19+'Dak Glei'!D26+'Kon Plong'!D16+'Đak Tô'!D26+'Ngoc Hoi'!D24+TuMoRong!D26</f>
        <v>162</v>
      </c>
      <c r="E25" s="282">
        <f>'Kon Ray'!E26+SaThay!E16+'Đak Ha'!E15+'Ia Hrai'!E16+TP!E19+'Dak Glei'!E26+'Kon Plong'!E16+'Đak Tô'!E26+'Ngoc Hoi'!E24+TuMoRong!E26</f>
        <v>154</v>
      </c>
      <c r="F25" s="282">
        <f>'Kon Ray'!F26+SaThay!F16+'Đak Ha'!F15+'Ia Hrai'!F16+TP!F19+'Dak Glei'!F26+'Kon Plong'!F16+'Đak Tô'!F26+'Ngoc Hoi'!F24+TuMoRong!F26</f>
        <v>156</v>
      </c>
      <c r="G25" s="282">
        <f>SUM(B25:F25)</f>
        <v>710</v>
      </c>
      <c r="H25" s="283">
        <f>'Kon Ray'!H26+SaThay!H16+'Đak Ha'!H15+'Ia Hrai'!H16+TP!H19+'Dak Glei'!H26+'Kon Plong'!H16+'Đak Tô'!H26+'Ngoc Hoi'!H24+TuMoRong!H26</f>
        <v>169</v>
      </c>
      <c r="I25" s="283">
        <f>'Kon Ray'!I26+SaThay!I16+'Đak Ha'!I15+'Ia Hrai'!I16+TP!I19+'Dak Glei'!I26+'Kon Plong'!I16+'Đak Tô'!I26+'Ngoc Hoi'!I24+TuMoRong!I26</f>
        <v>308</v>
      </c>
      <c r="J25" s="283">
        <f>'Kon Ray'!J26+SaThay!J16+'Đak Ha'!J15+'Ia Hrai'!J16+TP!J19+'Dak Glei'!J26+'Kon Plong'!J16+'Đak Tô'!J26+'Ngoc Hoi'!J24+TuMoRong!J26</f>
        <v>309</v>
      </c>
      <c r="K25" s="283">
        <f>'Kon Ray'!K26+SaThay!K16+'Đak Ha'!K15+'Ia Hrai'!K16+TP!K19+'Dak Glei'!K26+'Kon Plong'!K16+'Đak Tô'!K26+'Ngoc Hoi'!K24+TuMoRong!K26</f>
        <v>257</v>
      </c>
      <c r="L25" s="283">
        <f>'Kon Ray'!L26+SaThay!L16+'Đak Ha'!L15+'Ia Hrai'!L16+TP!L19+'Dak Glei'!L26+'Kon Plong'!L16+'Đak Tô'!L26+'Ngoc Hoi'!L24+TuMoRong!L26</f>
        <v>283</v>
      </c>
      <c r="M25" s="282">
        <f>SUM(H25:L25)</f>
        <v>1326</v>
      </c>
      <c r="N25" s="284">
        <f>'Kon Ray'!N26+SaThay!N16+'Đak Ha'!N15+'Ia Hrai'!N16+TP!N19+'Dak Glei'!N26+'Kon Plong'!N16+'Đak Tô'!N26+'Ngoc Hoi'!N24+TuMoRong!N26</f>
        <v>164</v>
      </c>
      <c r="O25" s="284">
        <f>N25/H25%</f>
        <v>97.0414201183432</v>
      </c>
      <c r="P25" s="284">
        <f>'Kon Ray'!P26+SaThay!P16+'Đak Ha'!P15+'Ia Hrai'!P16+TP!P19+'Dak Glei'!P26+'Kon Plong'!P16+'Đak Tô'!P26+'Ngoc Hoi'!P24+TuMoRong!P26</f>
        <v>274</v>
      </c>
      <c r="Q25" s="284">
        <f>P25/I25%</f>
        <v>88.96103896103897</v>
      </c>
      <c r="R25" s="284">
        <f>'Kon Ray'!R26+SaThay!R16+'Đak Ha'!R15+'Ia Hrai'!R16+TP!R19+'Dak Glei'!R26+'Kon Plong'!R16+'Đak Tô'!R26+'Ngoc Hoi'!R24+TuMoRong!R26</f>
        <v>272</v>
      </c>
      <c r="S25" s="284">
        <f>R25/J25%</f>
        <v>88.02588996763754</v>
      </c>
      <c r="T25" s="284">
        <f>'Kon Ray'!T26+SaThay!T16+'Đak Ha'!T15+'Ia Hrai'!T16+TP!T19+'Dak Glei'!T26+'Kon Plong'!T16+'Đak Tô'!T26+'Ngoc Hoi'!T24+TuMoRong!T26</f>
        <v>245</v>
      </c>
      <c r="U25" s="284">
        <f>T25/K25%</f>
        <v>95.3307392996109</v>
      </c>
      <c r="V25" s="284">
        <f>'Kon Ray'!V26+SaThay!V16+'Đak Ha'!V15+'Ia Hrai'!V16+TP!V19+'Dak Glei'!V26+'Kon Plong'!V16+'Đak Tô'!V26+'Ngoc Hoi'!V24+TuMoRong!V26</f>
        <v>278</v>
      </c>
      <c r="W25" s="285">
        <f>V25/L25%</f>
        <v>98.23321554770318</v>
      </c>
      <c r="X25" s="277"/>
      <c r="Y25" s="276"/>
      <c r="Z25" s="270"/>
      <c r="AA25" s="270"/>
    </row>
    <row r="26" spans="1:28" ht="15" hidden="1">
      <c r="A26" s="284" t="s">
        <v>9</v>
      </c>
      <c r="B26" s="282">
        <f>'Kon Ray'!B27+SaThay!B17+'Đak Ha'!B16+'Ia Hrai'!B17+TP!B20+'Dak Glei'!B27+'Kon Plong'!B17+'Đak Tô'!B27+'Ngoc Hoi'!B25+TuMoRong!B27</f>
        <v>76</v>
      </c>
      <c r="C26" s="282">
        <f>'Kon Ray'!C27+SaThay!C17+'Đak Ha'!C16+'Ia Hrai'!C17+TP!C20+'Dak Glei'!C27+'Kon Plong'!C17+'Đak Tô'!C27+'Ngoc Hoi'!C25+TuMoRong!C27</f>
        <v>150</v>
      </c>
      <c r="D26" s="282">
        <f>'Kon Ray'!D27+SaThay!D17+'Đak Ha'!D16+'Ia Hrai'!D17+TP!D20+'Dak Glei'!D27+'Kon Plong'!D17+'Đak Tô'!D27+'Ngoc Hoi'!D25+TuMoRong!D27</f>
        <v>141</v>
      </c>
      <c r="E26" s="282">
        <f>'Kon Ray'!E27+SaThay!E17+'Đak Ha'!E16+'Ia Hrai'!E17+TP!E20+'Dak Glei'!E27+'Kon Plong'!E17+'Đak Tô'!E27+'Ngoc Hoi'!E25+TuMoRong!E27</f>
        <v>146</v>
      </c>
      <c r="F26" s="282">
        <f>'Kon Ray'!F27+SaThay!F17+'Đak Ha'!F16+'Ia Hrai'!F17+TP!F20+'Dak Glei'!F27+'Kon Plong'!F17+'Đak Tô'!F27+'Ngoc Hoi'!F25+TuMoRong!F27</f>
        <v>146</v>
      </c>
      <c r="G26" s="282">
        <f>SUM(B26:F26)</f>
        <v>659</v>
      </c>
      <c r="H26" s="283">
        <f>'Kon Ray'!H27+SaThay!H17+'Đak Ha'!H16+'Ia Hrai'!H17+TP!H20+'Dak Glei'!H27+'Kon Plong'!H17+'Đak Tô'!H27+'Ngoc Hoi'!H25+TuMoRong!H27</f>
        <v>144</v>
      </c>
      <c r="I26" s="283">
        <f>'Kon Ray'!I27+SaThay!I17+'Đak Ha'!I16+'Ia Hrai'!I17+TP!I20+'Dak Glei'!I27+'Kon Plong'!I17+'Đak Tô'!I27+'Ngoc Hoi'!I25+TuMoRong!I27</f>
        <v>267</v>
      </c>
      <c r="J26" s="283">
        <f>'Kon Ray'!J27+SaThay!J17+'Đak Ha'!J16+'Ia Hrai'!J17+TP!J20+'Dak Glei'!J27+'Kon Plong'!J17+'Đak Tô'!J27+'Ngoc Hoi'!J25+TuMoRong!J27</f>
        <v>252</v>
      </c>
      <c r="K26" s="283">
        <f>'Kon Ray'!K27+SaThay!K17+'Đak Ha'!K16+'Ia Hrai'!K17+TP!K20+'Dak Glei'!K27+'Kon Plong'!K17+'Đak Tô'!K27+'Ngoc Hoi'!K25+TuMoRong!K27</f>
        <v>222</v>
      </c>
      <c r="L26" s="283">
        <f>'Kon Ray'!L27+SaThay!L17+'Đak Ha'!L16+'Ia Hrai'!L17+TP!L20+'Dak Glei'!L27+'Kon Plong'!L17+'Đak Tô'!L27+'Ngoc Hoi'!L25+TuMoRong!L27</f>
        <v>192</v>
      </c>
      <c r="M26" s="282">
        <f>SUM(H26:L26)</f>
        <v>1077</v>
      </c>
      <c r="N26" s="284">
        <f>'Kon Ray'!N27+SaThay!N17+'Đak Ha'!N16+'Ia Hrai'!N17+TP!N20+'Dak Glei'!N27+'Kon Plong'!N17+'Đak Tô'!N27+'Ngoc Hoi'!N25+TuMoRong!N27</f>
        <v>136</v>
      </c>
      <c r="O26" s="284">
        <f>N26/H26%</f>
        <v>94.44444444444444</v>
      </c>
      <c r="P26" s="284">
        <f>'Kon Ray'!P27+SaThay!P17+'Đak Ha'!P16+'Ia Hrai'!P17+TP!P20+'Dak Glei'!P27+'Kon Plong'!P17+'Đak Tô'!P27+'Ngoc Hoi'!P25+TuMoRong!P27</f>
        <v>262</v>
      </c>
      <c r="Q26" s="284">
        <f>P26/I26%</f>
        <v>98.12734082397004</v>
      </c>
      <c r="R26" s="284">
        <f>'Kon Ray'!R27+SaThay!R17+'Đak Ha'!R16+'Ia Hrai'!R17+TP!R20+'Dak Glei'!R27+'Kon Plong'!R17+'Đak Tô'!R27+'Ngoc Hoi'!R25+TuMoRong!R27</f>
        <v>235</v>
      </c>
      <c r="S26" s="284">
        <f>R26/J26%</f>
        <v>93.25396825396825</v>
      </c>
      <c r="T26" s="284">
        <f>'Kon Ray'!T27+SaThay!T17+'Đak Ha'!T16+'Ia Hrai'!T17+TP!T20+'Dak Glei'!T27+'Kon Plong'!T17+'Đak Tô'!T27+'Ngoc Hoi'!T25+TuMoRong!T27</f>
        <v>215</v>
      </c>
      <c r="U26" s="284">
        <f>T26/K26%</f>
        <v>96.84684684684684</v>
      </c>
      <c r="V26" s="284">
        <f>'Kon Ray'!V27+SaThay!V17+'Đak Ha'!V16+'Ia Hrai'!V17+TP!V20+'Dak Glei'!V27+'Kon Plong'!V17+'Đak Tô'!V27+'Ngoc Hoi'!V25+TuMoRong!V27</f>
        <v>182</v>
      </c>
      <c r="W26" s="285">
        <f>V26/L26%</f>
        <v>94.79166666666667</v>
      </c>
      <c r="X26" s="277"/>
      <c r="Y26" s="276"/>
      <c r="Z26" s="270" t="s">
        <v>70</v>
      </c>
      <c r="AA26" s="270">
        <f>N27+P27+R27+T27+V27</f>
        <v>4207</v>
      </c>
      <c r="AB26" s="267" t="s">
        <v>82</v>
      </c>
    </row>
    <row r="27" spans="1:28" ht="15" hidden="1">
      <c r="A27" s="287" t="s">
        <v>5</v>
      </c>
      <c r="B27" s="288">
        <f aca="true" t="shared" si="6" ref="B27:N27">SUM(B24:B26)</f>
        <v>301</v>
      </c>
      <c r="C27" s="288">
        <f t="shared" si="6"/>
        <v>539</v>
      </c>
      <c r="D27" s="288">
        <f t="shared" si="6"/>
        <v>541</v>
      </c>
      <c r="E27" s="288">
        <f t="shared" si="6"/>
        <v>549</v>
      </c>
      <c r="F27" s="288">
        <f t="shared" si="6"/>
        <v>538</v>
      </c>
      <c r="G27" s="288">
        <f t="shared" si="6"/>
        <v>2468</v>
      </c>
      <c r="H27" s="288">
        <f t="shared" si="6"/>
        <v>622</v>
      </c>
      <c r="I27" s="288">
        <f t="shared" si="6"/>
        <v>1049</v>
      </c>
      <c r="J27" s="288">
        <f t="shared" si="6"/>
        <v>1079</v>
      </c>
      <c r="K27" s="288">
        <f t="shared" si="6"/>
        <v>869</v>
      </c>
      <c r="L27" s="288">
        <f t="shared" si="6"/>
        <v>993</v>
      </c>
      <c r="M27" s="288">
        <f t="shared" si="6"/>
        <v>4612</v>
      </c>
      <c r="N27" s="281">
        <f t="shared" si="6"/>
        <v>585</v>
      </c>
      <c r="O27" s="284">
        <f>N27/H27%</f>
        <v>94.05144694533763</v>
      </c>
      <c r="P27" s="281">
        <f>SUM(P24:P26)</f>
        <v>957</v>
      </c>
      <c r="Q27" s="284">
        <f>P27/I27%</f>
        <v>91.22974261201144</v>
      </c>
      <c r="R27" s="281">
        <f>SUM(R24:R26)</f>
        <v>978</v>
      </c>
      <c r="S27" s="284">
        <f>R27/J27%</f>
        <v>90.63948100092679</v>
      </c>
      <c r="T27" s="281">
        <f>SUM(T24:T26)</f>
        <v>820</v>
      </c>
      <c r="U27" s="284">
        <f>T27/K27%</f>
        <v>94.36133486766398</v>
      </c>
      <c r="V27" s="281">
        <f>SUM(V24:V26)</f>
        <v>867</v>
      </c>
      <c r="W27" s="285">
        <f>V27/L27%</f>
        <v>87.31117824773415</v>
      </c>
      <c r="X27" s="279"/>
      <c r="Y27" s="276"/>
      <c r="Z27" s="270" t="s">
        <v>71</v>
      </c>
      <c r="AA27" s="280">
        <f>M27-AA26</f>
        <v>405</v>
      </c>
      <c r="AB27" s="267" t="s">
        <v>85</v>
      </c>
    </row>
    <row r="29" spans="13:27" ht="15">
      <c r="M29" s="289"/>
      <c r="AA29" s="289"/>
    </row>
    <row r="37" ht="12.75" customHeight="1"/>
    <row r="49" ht="12.75" customHeight="1"/>
    <row r="62" ht="12.75" customHeight="1"/>
    <row r="75" ht="12.75" customHeight="1"/>
    <row r="89" ht="12.75" customHeight="1"/>
    <row r="102" ht="12.75" customHeight="1"/>
    <row r="116" ht="12.75" customHeight="1"/>
    <row r="129" ht="12.75" customHeight="1"/>
    <row r="142" ht="12.75" customHeight="1"/>
    <row r="155" ht="12.75" customHeight="1"/>
    <row r="170" ht="12.75" customHeight="1"/>
    <row r="184" ht="12.75" customHeight="1"/>
    <row r="198" ht="12.75" customHeight="1"/>
    <row r="212" ht="12.75" customHeight="1"/>
    <row r="225" ht="12.75" customHeight="1"/>
    <row r="239" ht="12.75" customHeight="1"/>
    <row r="252" ht="12.75" customHeight="1"/>
    <row r="266" ht="12.75" customHeight="1"/>
    <row r="281" ht="12.75" customHeight="1"/>
    <row r="295" ht="12.75" customHeight="1"/>
    <row r="309" ht="12.75" customHeight="1"/>
    <row r="322" ht="12.75" customHeight="1"/>
    <row r="336" ht="12.75" customHeight="1"/>
    <row r="351" ht="12.75" customHeight="1"/>
    <row r="366" ht="12.75" customHeight="1"/>
    <row r="380" ht="12.75" customHeight="1"/>
    <row r="394" ht="12.75" customHeight="1"/>
    <row r="408" ht="12.75" customHeight="1"/>
    <row r="422" ht="12.75" customHeight="1"/>
    <row r="435" ht="12.75" customHeight="1"/>
    <row r="448" ht="12.75" customHeight="1"/>
    <row r="461" ht="12.75" customHeight="1"/>
    <row r="475" ht="12.75" customHeight="1"/>
    <row r="489" ht="12.75" customHeight="1"/>
    <row r="504" ht="12.75" customHeight="1"/>
    <row r="516" ht="12.75" customHeight="1"/>
    <row r="530" ht="12.75" customHeight="1"/>
    <row r="544" ht="12.75" customHeight="1"/>
    <row r="558" ht="12.75" customHeight="1"/>
    <row r="573" ht="12.75" customHeight="1"/>
    <row r="586" ht="12.75" customHeight="1"/>
    <row r="599" ht="12.75" customHeight="1"/>
    <row r="614" ht="12.75" customHeight="1"/>
    <row r="627" ht="12.75" customHeight="1"/>
  </sheetData>
  <sheetProtection/>
  <mergeCells count="28">
    <mergeCell ref="X15:X22"/>
    <mergeCell ref="X23:X27"/>
    <mergeCell ref="T4:U4"/>
    <mergeCell ref="V4:W4"/>
    <mergeCell ref="I4:I5"/>
    <mergeCell ref="J4:J5"/>
    <mergeCell ref="X3:X5"/>
    <mergeCell ref="X6:X14"/>
    <mergeCell ref="E4:E5"/>
    <mergeCell ref="F4:F5"/>
    <mergeCell ref="H4:H5"/>
    <mergeCell ref="G4:G5"/>
    <mergeCell ref="U1:W1"/>
    <mergeCell ref="A1:D1"/>
    <mergeCell ref="E1:T1"/>
    <mergeCell ref="N4:O4"/>
    <mergeCell ref="P4:Q4"/>
    <mergeCell ref="R4:S4"/>
    <mergeCell ref="A3:A5"/>
    <mergeCell ref="B3:G3"/>
    <mergeCell ref="H3:M3"/>
    <mergeCell ref="N3:W3"/>
    <mergeCell ref="B4:B5"/>
    <mergeCell ref="C4:C5"/>
    <mergeCell ref="D4:D5"/>
    <mergeCell ref="K4:K5"/>
    <mergeCell ref="L4:L5"/>
    <mergeCell ref="M4:M5"/>
  </mergeCells>
  <printOptions/>
  <pageMargins left="0.25" right="0.25" top="0.25" bottom="0.2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656"/>
  <sheetViews>
    <sheetView zoomScale="115" zoomScaleNormal="115" zoomScalePageLayoutView="0" workbookViewId="0" topLeftCell="A3">
      <selection activeCell="S33" sqref="S33"/>
    </sheetView>
  </sheetViews>
  <sheetFormatPr defaultColWidth="11.421875" defaultRowHeight="12.75"/>
  <cols>
    <col min="1" max="1" width="27.140625" style="96" customWidth="1"/>
    <col min="2" max="2" width="5.421875" style="121" customWidth="1"/>
    <col min="3" max="3" width="4.421875" style="121" customWidth="1"/>
    <col min="4" max="4" width="5.00390625" style="121" customWidth="1"/>
    <col min="5" max="5" width="5.140625" style="121" customWidth="1"/>
    <col min="6" max="6" width="4.421875" style="121" customWidth="1"/>
    <col min="7" max="7" width="5.421875" style="121" bestFit="1" customWidth="1"/>
    <col min="8" max="8" width="4.140625" style="121" customWidth="1"/>
    <col min="9" max="9" width="4.00390625" style="121" customWidth="1"/>
    <col min="10" max="10" width="4.8515625" style="121" customWidth="1"/>
    <col min="11" max="11" width="4.421875" style="121" bestFit="1" customWidth="1"/>
    <col min="12" max="12" width="4.421875" style="121" customWidth="1"/>
    <col min="13" max="13" width="5.140625" style="121" customWidth="1"/>
    <col min="14" max="14" width="5.00390625" style="121" customWidth="1"/>
    <col min="15" max="15" width="5.421875" style="121" customWidth="1"/>
    <col min="16" max="16" width="4.8515625" style="121" customWidth="1"/>
    <col min="17" max="17" width="5.7109375" style="121" customWidth="1"/>
    <col min="18" max="18" width="6.28125" style="121" customWidth="1"/>
    <col min="19" max="19" width="5.421875" style="121" customWidth="1"/>
    <col min="20" max="20" width="4.421875" style="121" customWidth="1"/>
    <col min="21" max="21" width="5.7109375" style="121" customWidth="1"/>
    <col min="22" max="22" width="4.140625" style="121" customWidth="1"/>
    <col min="23" max="23" width="6.28125" style="121" customWidth="1"/>
    <col min="24" max="24" width="9.28125" style="121" customWidth="1"/>
    <col min="25" max="16384" width="11.421875" style="121" customWidth="1"/>
  </cols>
  <sheetData>
    <row r="1" spans="1:23" ht="54.75" customHeight="1">
      <c r="A1" s="245" t="s">
        <v>86</v>
      </c>
      <c r="B1" s="245"/>
      <c r="C1" s="245"/>
      <c r="D1" s="245"/>
      <c r="E1" s="241" t="s">
        <v>18</v>
      </c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6" t="s">
        <v>21</v>
      </c>
      <c r="V1" s="246"/>
      <c r="W1" s="246"/>
    </row>
    <row r="2" ht="30" customHeight="1"/>
    <row r="3" spans="1:25" ht="43.5" customHeight="1">
      <c r="A3" s="229" t="s">
        <v>0</v>
      </c>
      <c r="B3" s="244" t="s">
        <v>1</v>
      </c>
      <c r="C3" s="244"/>
      <c r="D3" s="244"/>
      <c r="E3" s="244"/>
      <c r="F3" s="244"/>
      <c r="G3" s="244"/>
      <c r="H3" s="229" t="s">
        <v>2</v>
      </c>
      <c r="I3" s="229"/>
      <c r="J3" s="229"/>
      <c r="K3" s="229"/>
      <c r="L3" s="229"/>
      <c r="M3" s="229"/>
      <c r="N3" s="244" t="s">
        <v>3</v>
      </c>
      <c r="O3" s="244"/>
      <c r="P3" s="244"/>
      <c r="Q3" s="244"/>
      <c r="R3" s="244"/>
      <c r="S3" s="244"/>
      <c r="T3" s="244"/>
      <c r="U3" s="244"/>
      <c r="V3" s="244"/>
      <c r="W3" s="244"/>
      <c r="X3" s="238" t="s">
        <v>17</v>
      </c>
      <c r="Y3" s="96"/>
    </row>
    <row r="4" spans="1:25" ht="27" customHeight="1">
      <c r="A4" s="229"/>
      <c r="B4" s="221">
        <v>2016</v>
      </c>
      <c r="C4" s="221">
        <v>2017</v>
      </c>
      <c r="D4" s="221">
        <v>2018</v>
      </c>
      <c r="E4" s="221">
        <v>2019</v>
      </c>
      <c r="F4" s="221">
        <v>2020</v>
      </c>
      <c r="G4" s="221" t="s">
        <v>4</v>
      </c>
      <c r="H4" s="221">
        <v>2016</v>
      </c>
      <c r="I4" s="221">
        <v>2017</v>
      </c>
      <c r="J4" s="221">
        <v>2018</v>
      </c>
      <c r="K4" s="221">
        <v>2019</v>
      </c>
      <c r="L4" s="221">
        <v>2020</v>
      </c>
      <c r="M4" s="221" t="s">
        <v>4</v>
      </c>
      <c r="N4" s="225">
        <v>2016</v>
      </c>
      <c r="O4" s="225"/>
      <c r="P4" s="225">
        <v>2017</v>
      </c>
      <c r="Q4" s="225"/>
      <c r="R4" s="225">
        <v>2018</v>
      </c>
      <c r="S4" s="225"/>
      <c r="T4" s="225">
        <v>2019</v>
      </c>
      <c r="U4" s="225"/>
      <c r="V4" s="225">
        <v>2020</v>
      </c>
      <c r="W4" s="225"/>
      <c r="X4" s="239"/>
      <c r="Y4" s="96"/>
    </row>
    <row r="5" spans="1:25" ht="35.25" customHeight="1">
      <c r="A5" s="229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97" t="s">
        <v>5</v>
      </c>
      <c r="O5" s="97" t="s">
        <v>6</v>
      </c>
      <c r="P5" s="97" t="s">
        <v>5</v>
      </c>
      <c r="Q5" s="97" t="s">
        <v>6</v>
      </c>
      <c r="R5" s="97" t="s">
        <v>5</v>
      </c>
      <c r="S5" s="97" t="s">
        <v>6</v>
      </c>
      <c r="T5" s="97" t="s">
        <v>5</v>
      </c>
      <c r="U5" s="97" t="s">
        <v>6</v>
      </c>
      <c r="V5" s="97" t="s">
        <v>5</v>
      </c>
      <c r="W5" s="97" t="s">
        <v>6</v>
      </c>
      <c r="X5" s="240"/>
      <c r="Y5" s="96"/>
    </row>
    <row r="6" spans="1:25" ht="12.75" customHeight="1" hidden="1">
      <c r="A6" s="120" t="s">
        <v>7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235"/>
      <c r="Y6" s="96"/>
    </row>
    <row r="7" spans="1:25" ht="12.75" hidden="1">
      <c r="A7" s="100" t="s">
        <v>22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236"/>
      <c r="Y7" s="96"/>
    </row>
    <row r="8" spans="1:25" ht="12.75" hidden="1">
      <c r="A8" s="100" t="s">
        <v>23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236"/>
      <c r="Y8" s="96"/>
    </row>
    <row r="9" spans="1:25" ht="12.75" hidden="1">
      <c r="A9" s="100" t="s">
        <v>13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236"/>
      <c r="Y9" s="96"/>
    </row>
    <row r="10" spans="1:25" ht="12.75" hidden="1">
      <c r="A10" s="100" t="s">
        <v>9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236"/>
      <c r="Y10" s="96"/>
    </row>
    <row r="11" spans="1:25" ht="12.75" hidden="1">
      <c r="A11" s="100" t="s">
        <v>16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236"/>
      <c r="Y11" s="96"/>
    </row>
    <row r="12" spans="1:25" ht="12.75" hidden="1">
      <c r="A12" s="100" t="s">
        <v>24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236"/>
      <c r="Y12" s="96"/>
    </row>
    <row r="13" spans="1:25" ht="12.75" hidden="1">
      <c r="A13" s="100" t="s">
        <v>10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236"/>
      <c r="Y13" s="96"/>
    </row>
    <row r="14" spans="1:25" ht="12.75" hidden="1">
      <c r="A14" s="100" t="s">
        <v>15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236"/>
      <c r="Y14" s="96"/>
    </row>
    <row r="15" spans="1:25" ht="12.75" hidden="1">
      <c r="A15" s="100" t="s">
        <v>5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237"/>
      <c r="Y15" s="96"/>
    </row>
    <row r="16" spans="1:25" ht="12.75">
      <c r="A16" s="98" t="s">
        <v>11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235"/>
      <c r="Y16" s="96"/>
    </row>
    <row r="17" spans="1:25" ht="12.75">
      <c r="A17" s="100" t="s">
        <v>8</v>
      </c>
      <c r="B17" s="147">
        <v>2</v>
      </c>
      <c r="C17" s="143">
        <v>2</v>
      </c>
      <c r="D17" s="143">
        <v>2</v>
      </c>
      <c r="E17" s="143">
        <v>2</v>
      </c>
      <c r="F17" s="143">
        <v>2</v>
      </c>
      <c r="G17" s="143">
        <v>10</v>
      </c>
      <c r="H17" s="147">
        <v>0</v>
      </c>
      <c r="I17" s="143">
        <v>0</v>
      </c>
      <c r="J17" s="143">
        <v>0</v>
      </c>
      <c r="K17" s="143">
        <v>2</v>
      </c>
      <c r="L17" s="143">
        <v>2</v>
      </c>
      <c r="M17" s="143">
        <v>4</v>
      </c>
      <c r="N17" s="147">
        <v>0</v>
      </c>
      <c r="O17" s="143">
        <v>0</v>
      </c>
      <c r="P17" s="147">
        <v>0</v>
      </c>
      <c r="Q17" s="143">
        <v>0</v>
      </c>
      <c r="R17" s="147">
        <v>0</v>
      </c>
      <c r="S17" s="143">
        <v>0</v>
      </c>
      <c r="T17" s="147">
        <v>2</v>
      </c>
      <c r="U17" s="144">
        <v>1</v>
      </c>
      <c r="V17" s="147">
        <v>2</v>
      </c>
      <c r="W17" s="144">
        <v>1</v>
      </c>
      <c r="X17" s="236"/>
      <c r="Y17" s="96"/>
    </row>
    <row r="18" spans="1:25" ht="12.75">
      <c r="A18" s="100" t="s">
        <v>14</v>
      </c>
      <c r="B18" s="143">
        <v>3</v>
      </c>
      <c r="C18" s="143">
        <v>3</v>
      </c>
      <c r="D18" s="143">
        <v>3</v>
      </c>
      <c r="E18" s="143">
        <v>3</v>
      </c>
      <c r="F18" s="143">
        <v>3</v>
      </c>
      <c r="G18" s="143">
        <v>15</v>
      </c>
      <c r="H18" s="143">
        <v>0</v>
      </c>
      <c r="I18" s="143">
        <v>0</v>
      </c>
      <c r="J18" s="143">
        <v>0</v>
      </c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4"/>
      <c r="V18" s="143"/>
      <c r="W18" s="144"/>
      <c r="X18" s="236"/>
      <c r="Y18" s="96"/>
    </row>
    <row r="19" spans="1:25" ht="12.75">
      <c r="A19" s="100" t="s">
        <v>9</v>
      </c>
      <c r="B19" s="143">
        <v>4</v>
      </c>
      <c r="C19" s="143">
        <v>4</v>
      </c>
      <c r="D19" s="143">
        <v>3</v>
      </c>
      <c r="E19" s="143">
        <v>3</v>
      </c>
      <c r="F19" s="143">
        <v>3</v>
      </c>
      <c r="G19" s="143">
        <v>17</v>
      </c>
      <c r="H19" s="143">
        <v>0</v>
      </c>
      <c r="I19" s="143">
        <v>0</v>
      </c>
      <c r="J19" s="143">
        <v>0</v>
      </c>
      <c r="K19" s="143">
        <v>3</v>
      </c>
      <c r="L19" s="143">
        <v>2</v>
      </c>
      <c r="M19" s="143">
        <v>5</v>
      </c>
      <c r="N19" s="143">
        <v>0</v>
      </c>
      <c r="O19" s="143">
        <v>0</v>
      </c>
      <c r="P19" s="143">
        <v>0</v>
      </c>
      <c r="Q19" s="143">
        <v>0</v>
      </c>
      <c r="R19" s="143">
        <v>0</v>
      </c>
      <c r="S19" s="143">
        <v>0</v>
      </c>
      <c r="T19" s="143">
        <v>3</v>
      </c>
      <c r="U19" s="144">
        <v>1</v>
      </c>
      <c r="V19" s="143">
        <v>2</v>
      </c>
      <c r="W19" s="144">
        <v>1</v>
      </c>
      <c r="X19" s="236"/>
      <c r="Y19" s="96"/>
    </row>
    <row r="20" spans="1:25" ht="12.75">
      <c r="A20" s="100" t="s">
        <v>10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236"/>
      <c r="Y20" s="96"/>
    </row>
    <row r="21" spans="1:25" ht="12.75">
      <c r="A21" s="100" t="s">
        <v>5</v>
      </c>
      <c r="B21" s="143">
        <v>9</v>
      </c>
      <c r="C21" s="143">
        <v>9</v>
      </c>
      <c r="D21" s="143">
        <v>8</v>
      </c>
      <c r="E21" s="143">
        <v>8</v>
      </c>
      <c r="F21" s="143">
        <v>8</v>
      </c>
      <c r="G21" s="143">
        <v>42</v>
      </c>
      <c r="H21" s="143">
        <v>0</v>
      </c>
      <c r="I21" s="143">
        <v>0</v>
      </c>
      <c r="J21" s="143">
        <v>0</v>
      </c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237"/>
      <c r="Y21" s="96"/>
    </row>
    <row r="22" spans="1:25" ht="12.75">
      <c r="A22" s="98" t="s">
        <v>12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235"/>
      <c r="Y22" s="96"/>
    </row>
    <row r="23" spans="1:24" ht="12.75" customHeight="1">
      <c r="A23" s="100" t="s">
        <v>8</v>
      </c>
      <c r="B23" s="148">
        <v>12</v>
      </c>
      <c r="C23" s="145">
        <v>21</v>
      </c>
      <c r="D23" s="145">
        <v>23</v>
      </c>
      <c r="E23" s="145">
        <v>23</v>
      </c>
      <c r="F23" s="145">
        <v>23</v>
      </c>
      <c r="G23" s="145">
        <v>102</v>
      </c>
      <c r="H23" s="148">
        <v>1</v>
      </c>
      <c r="I23" s="145">
        <v>4</v>
      </c>
      <c r="J23" s="145">
        <v>12</v>
      </c>
      <c r="K23" s="145">
        <v>9</v>
      </c>
      <c r="L23" s="145">
        <v>10</v>
      </c>
      <c r="M23" s="145">
        <v>36</v>
      </c>
      <c r="N23" s="148">
        <v>1</v>
      </c>
      <c r="O23" s="146">
        <v>1</v>
      </c>
      <c r="P23" s="148">
        <v>4</v>
      </c>
      <c r="Q23" s="146">
        <v>1</v>
      </c>
      <c r="R23" s="148">
        <v>12</v>
      </c>
      <c r="S23" s="146">
        <v>1</v>
      </c>
      <c r="T23" s="148">
        <v>9</v>
      </c>
      <c r="U23" s="146">
        <v>1</v>
      </c>
      <c r="V23" s="148">
        <v>10</v>
      </c>
      <c r="W23" s="146">
        <v>1</v>
      </c>
      <c r="X23" s="236"/>
    </row>
    <row r="24" spans="1:24" ht="12.75">
      <c r="A24" s="100" t="s">
        <v>14</v>
      </c>
      <c r="B24" s="145">
        <v>3</v>
      </c>
      <c r="C24" s="145">
        <v>7</v>
      </c>
      <c r="D24" s="145">
        <v>6</v>
      </c>
      <c r="E24" s="145">
        <v>5</v>
      </c>
      <c r="F24" s="145">
        <v>7</v>
      </c>
      <c r="G24" s="145">
        <v>28</v>
      </c>
      <c r="H24" s="145">
        <v>0</v>
      </c>
      <c r="I24" s="145">
        <v>2</v>
      </c>
      <c r="J24" s="145">
        <v>2</v>
      </c>
      <c r="K24" s="145">
        <v>1</v>
      </c>
      <c r="L24" s="145">
        <v>4</v>
      </c>
      <c r="M24" s="145">
        <v>9</v>
      </c>
      <c r="N24" s="145"/>
      <c r="O24" s="145"/>
      <c r="P24" s="145">
        <v>2</v>
      </c>
      <c r="Q24" s="146">
        <v>1</v>
      </c>
      <c r="R24" s="145">
        <v>2</v>
      </c>
      <c r="S24" s="146">
        <v>1</v>
      </c>
      <c r="T24" s="145">
        <v>1</v>
      </c>
      <c r="U24" s="146">
        <v>1</v>
      </c>
      <c r="V24" s="145">
        <v>4</v>
      </c>
      <c r="W24" s="146">
        <v>1</v>
      </c>
      <c r="X24" s="236"/>
    </row>
    <row r="25" spans="1:24" ht="12.75">
      <c r="A25" s="100" t="s">
        <v>9</v>
      </c>
      <c r="B25" s="145">
        <v>2</v>
      </c>
      <c r="C25" s="145">
        <v>9</v>
      </c>
      <c r="D25" s="145">
        <v>1</v>
      </c>
      <c r="E25" s="145">
        <v>7</v>
      </c>
      <c r="F25" s="145">
        <v>8</v>
      </c>
      <c r="G25" s="145">
        <v>27</v>
      </c>
      <c r="H25" s="145">
        <v>0</v>
      </c>
      <c r="I25" s="145">
        <v>2</v>
      </c>
      <c r="J25" s="145">
        <v>3</v>
      </c>
      <c r="K25" s="145">
        <v>1</v>
      </c>
      <c r="L25" s="145">
        <v>1</v>
      </c>
      <c r="M25" s="145">
        <v>7</v>
      </c>
      <c r="N25" s="145"/>
      <c r="O25" s="145"/>
      <c r="P25" s="145">
        <v>2</v>
      </c>
      <c r="Q25" s="146">
        <v>1</v>
      </c>
      <c r="R25" s="145">
        <v>3</v>
      </c>
      <c r="S25" s="146">
        <v>1</v>
      </c>
      <c r="T25" s="145">
        <v>1</v>
      </c>
      <c r="U25" s="146">
        <v>1</v>
      </c>
      <c r="V25" s="145">
        <v>1</v>
      </c>
      <c r="W25" s="146">
        <v>1</v>
      </c>
      <c r="X25" s="236"/>
    </row>
    <row r="26" spans="1:24" ht="12.75">
      <c r="A26" s="100" t="s">
        <v>5</v>
      </c>
      <c r="B26" s="145">
        <v>17</v>
      </c>
      <c r="C26" s="145">
        <v>37</v>
      </c>
      <c r="D26" s="145">
        <v>30</v>
      </c>
      <c r="E26" s="145">
        <v>35</v>
      </c>
      <c r="F26" s="145">
        <v>38</v>
      </c>
      <c r="G26" s="145">
        <v>157</v>
      </c>
      <c r="H26" s="145">
        <v>1</v>
      </c>
      <c r="I26" s="145">
        <v>8</v>
      </c>
      <c r="J26" s="145">
        <v>19</v>
      </c>
      <c r="K26" s="145">
        <v>11</v>
      </c>
      <c r="L26" s="145">
        <v>15</v>
      </c>
      <c r="M26" s="145">
        <v>52</v>
      </c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237"/>
    </row>
    <row r="27" ht="12.75">
      <c r="A27" s="121"/>
    </row>
    <row r="28" ht="12.75">
      <c r="A28" s="121"/>
    </row>
    <row r="29" ht="12.75">
      <c r="A29" s="121"/>
    </row>
    <row r="30" ht="12.75">
      <c r="A30" s="121"/>
    </row>
    <row r="31" ht="12.75">
      <c r="A31" s="121"/>
    </row>
    <row r="32" ht="12.75">
      <c r="A32" s="121"/>
    </row>
    <row r="33" ht="12.75">
      <c r="A33" s="121"/>
    </row>
    <row r="34" ht="12.75">
      <c r="A34" s="121"/>
    </row>
    <row r="35" ht="12.75">
      <c r="A35" s="121"/>
    </row>
    <row r="36" ht="12.75" customHeight="1">
      <c r="A36" s="121"/>
    </row>
    <row r="37" ht="12.75">
      <c r="A37" s="121"/>
    </row>
    <row r="38" ht="12.75">
      <c r="A38" s="121"/>
    </row>
    <row r="39" ht="12.75">
      <c r="A39" s="121"/>
    </row>
    <row r="40" ht="12.75">
      <c r="A40" s="121"/>
    </row>
    <row r="41" ht="12.75">
      <c r="A41" s="121"/>
    </row>
    <row r="42" ht="12.75">
      <c r="A42" s="121"/>
    </row>
    <row r="43" ht="12.75">
      <c r="A43" s="121"/>
    </row>
    <row r="44" ht="12.75">
      <c r="A44" s="121"/>
    </row>
    <row r="45" ht="12.75">
      <c r="A45" s="121"/>
    </row>
    <row r="46" ht="12.75">
      <c r="A46" s="121"/>
    </row>
    <row r="47" ht="12.75">
      <c r="A47" s="121"/>
    </row>
    <row r="48" ht="12.75" customHeight="1">
      <c r="A48" s="121"/>
    </row>
    <row r="49" ht="12.75">
      <c r="A49" s="121"/>
    </row>
    <row r="50" ht="12.75">
      <c r="A50" s="121"/>
    </row>
    <row r="51" ht="12.75">
      <c r="A51" s="121"/>
    </row>
    <row r="52" ht="12.75">
      <c r="A52" s="121"/>
    </row>
    <row r="53" ht="12.75">
      <c r="A53" s="121"/>
    </row>
    <row r="54" ht="12.75">
      <c r="A54" s="121"/>
    </row>
    <row r="55" ht="12.75">
      <c r="A55" s="121"/>
    </row>
    <row r="56" ht="12.75">
      <c r="A56" s="121"/>
    </row>
    <row r="57" ht="12.75">
      <c r="A57" s="121"/>
    </row>
    <row r="58" ht="12.75">
      <c r="A58" s="121"/>
    </row>
    <row r="59" ht="12.75">
      <c r="A59" s="121"/>
    </row>
    <row r="60" ht="12.75">
      <c r="A60" s="121"/>
    </row>
    <row r="61" ht="12.75" customHeight="1">
      <c r="A61" s="121"/>
    </row>
    <row r="62" ht="12.75">
      <c r="A62" s="121"/>
    </row>
    <row r="63" ht="12.75">
      <c r="A63" s="121"/>
    </row>
    <row r="64" ht="12.75">
      <c r="A64" s="121"/>
    </row>
    <row r="65" ht="12.75">
      <c r="A65" s="121"/>
    </row>
    <row r="66" ht="12.75">
      <c r="A66" s="121"/>
    </row>
    <row r="67" ht="12.75">
      <c r="A67" s="121"/>
    </row>
    <row r="68" ht="12.75">
      <c r="A68" s="121"/>
    </row>
    <row r="69" ht="12.75">
      <c r="A69" s="121"/>
    </row>
    <row r="70" ht="12.75">
      <c r="A70" s="121"/>
    </row>
    <row r="71" ht="12.75">
      <c r="A71" s="121"/>
    </row>
    <row r="72" ht="12.75">
      <c r="A72" s="121"/>
    </row>
    <row r="73" ht="12.75">
      <c r="A73" s="121"/>
    </row>
    <row r="74" ht="12.75" customHeight="1">
      <c r="A74" s="121"/>
    </row>
    <row r="75" ht="12.75">
      <c r="A75" s="121"/>
    </row>
    <row r="76" ht="12.75">
      <c r="A76" s="121"/>
    </row>
    <row r="77" ht="12.75">
      <c r="A77" s="121"/>
    </row>
    <row r="78" ht="12.75">
      <c r="A78" s="121"/>
    </row>
    <row r="79" ht="12.75">
      <c r="A79" s="121"/>
    </row>
    <row r="80" ht="12.75">
      <c r="A80" s="121"/>
    </row>
    <row r="81" ht="12.75">
      <c r="A81" s="121"/>
    </row>
    <row r="82" ht="12.75">
      <c r="A82" s="121"/>
    </row>
    <row r="83" ht="12.75">
      <c r="A83" s="121"/>
    </row>
    <row r="84" ht="12.75">
      <c r="A84" s="121"/>
    </row>
    <row r="85" ht="12.75">
      <c r="A85" s="121"/>
    </row>
    <row r="86" ht="12.75">
      <c r="A86" s="121"/>
    </row>
    <row r="87" ht="12.75">
      <c r="A87" s="121"/>
    </row>
    <row r="88" ht="12.75" customHeight="1">
      <c r="A88" s="121"/>
    </row>
    <row r="89" ht="12.75">
      <c r="A89" s="121"/>
    </row>
    <row r="90" ht="12.75">
      <c r="A90" s="121"/>
    </row>
    <row r="91" ht="12.75">
      <c r="A91" s="121"/>
    </row>
    <row r="92" ht="12.75">
      <c r="A92" s="121"/>
    </row>
    <row r="93" ht="12.75">
      <c r="A93" s="121"/>
    </row>
    <row r="94" ht="12.75">
      <c r="A94" s="121"/>
    </row>
    <row r="95" ht="12.75">
      <c r="A95" s="121"/>
    </row>
    <row r="96" ht="12.75">
      <c r="A96" s="121"/>
    </row>
    <row r="97" ht="12.75">
      <c r="A97" s="121"/>
    </row>
    <row r="98" ht="12.75">
      <c r="A98" s="121"/>
    </row>
    <row r="99" ht="12.75">
      <c r="A99" s="121"/>
    </row>
    <row r="100" ht="12.75">
      <c r="A100" s="121"/>
    </row>
    <row r="101" ht="12.75" customHeight="1">
      <c r="A101" s="121"/>
    </row>
    <row r="102" ht="12.75">
      <c r="A102" s="121"/>
    </row>
    <row r="103" ht="12.75">
      <c r="A103" s="121"/>
    </row>
    <row r="104" ht="12.75">
      <c r="A104" s="121"/>
    </row>
    <row r="105" ht="12.75">
      <c r="A105" s="121"/>
    </row>
    <row r="106" ht="12.75">
      <c r="A106" s="121"/>
    </row>
    <row r="107" ht="12.75">
      <c r="A107" s="121"/>
    </row>
    <row r="108" ht="12.75">
      <c r="A108" s="121"/>
    </row>
    <row r="109" ht="12.75">
      <c r="A109" s="121"/>
    </row>
    <row r="110" ht="12.75">
      <c r="A110" s="121"/>
    </row>
    <row r="111" ht="12.75">
      <c r="A111" s="121"/>
    </row>
    <row r="112" ht="12.75">
      <c r="A112" s="121"/>
    </row>
    <row r="113" ht="12.75">
      <c r="A113" s="121"/>
    </row>
    <row r="114" ht="12.75">
      <c r="A114" s="121"/>
    </row>
    <row r="115" ht="12.75" customHeight="1">
      <c r="A115" s="121"/>
    </row>
    <row r="116" ht="12.75">
      <c r="A116" s="121"/>
    </row>
    <row r="117" ht="12.75">
      <c r="A117" s="121"/>
    </row>
    <row r="118" ht="12.75">
      <c r="A118" s="121"/>
    </row>
    <row r="119" ht="12.75">
      <c r="A119" s="121"/>
    </row>
    <row r="120" ht="12.75">
      <c r="A120" s="121"/>
    </row>
    <row r="121" ht="12.75">
      <c r="A121" s="121"/>
    </row>
    <row r="122" ht="12.75">
      <c r="A122" s="121"/>
    </row>
    <row r="123" ht="12.75">
      <c r="A123" s="121"/>
    </row>
    <row r="124" ht="12.75">
      <c r="A124" s="121"/>
    </row>
    <row r="125" ht="12.75">
      <c r="A125" s="121"/>
    </row>
    <row r="126" ht="12.75">
      <c r="A126" s="121"/>
    </row>
    <row r="127" ht="12.75">
      <c r="A127" s="121"/>
    </row>
    <row r="128" ht="12.75" customHeight="1">
      <c r="A128" s="121"/>
    </row>
    <row r="129" ht="12.75">
      <c r="A129" s="121"/>
    </row>
    <row r="130" ht="12.75">
      <c r="A130" s="121"/>
    </row>
    <row r="131" ht="12.75">
      <c r="A131" s="121"/>
    </row>
    <row r="132" ht="12.75">
      <c r="A132" s="121"/>
    </row>
    <row r="133" ht="12.75">
      <c r="A133" s="121"/>
    </row>
    <row r="134" ht="12.75">
      <c r="A134" s="121"/>
    </row>
    <row r="135" ht="12.75">
      <c r="A135" s="121"/>
    </row>
    <row r="136" ht="12.75">
      <c r="A136" s="121"/>
    </row>
    <row r="137" ht="12.75">
      <c r="A137" s="121"/>
    </row>
    <row r="138" ht="12.75">
      <c r="A138" s="121"/>
    </row>
    <row r="139" ht="12.75">
      <c r="A139" s="121"/>
    </row>
    <row r="140" ht="12.75">
      <c r="A140" s="121"/>
    </row>
    <row r="141" ht="12.75" customHeight="1">
      <c r="A141" s="121"/>
    </row>
    <row r="142" ht="12.75">
      <c r="A142" s="121"/>
    </row>
    <row r="143" ht="12.75">
      <c r="A143" s="121"/>
    </row>
    <row r="144" ht="12.75">
      <c r="A144" s="121"/>
    </row>
    <row r="145" ht="12.75">
      <c r="A145" s="121"/>
    </row>
    <row r="146" ht="12.75">
      <c r="A146" s="121"/>
    </row>
    <row r="147" ht="12.75">
      <c r="A147" s="121"/>
    </row>
    <row r="148" ht="12.75">
      <c r="A148" s="121"/>
    </row>
    <row r="149" ht="12.75">
      <c r="A149" s="121"/>
    </row>
    <row r="150" ht="12.75">
      <c r="A150" s="121"/>
    </row>
    <row r="151" ht="12.75">
      <c r="A151" s="121"/>
    </row>
    <row r="152" ht="12.75">
      <c r="A152" s="121"/>
    </row>
    <row r="153" ht="12.75">
      <c r="A153" s="121"/>
    </row>
    <row r="154" ht="12.75" customHeight="1">
      <c r="A154" s="121"/>
    </row>
    <row r="155" ht="12.75">
      <c r="A155" s="121"/>
    </row>
    <row r="156" ht="12.75">
      <c r="A156" s="121"/>
    </row>
    <row r="157" ht="12.75">
      <c r="A157" s="121"/>
    </row>
    <row r="158" ht="12.75">
      <c r="A158" s="121"/>
    </row>
    <row r="159" ht="12.75">
      <c r="A159" s="121"/>
    </row>
    <row r="160" ht="12.75">
      <c r="A160" s="121"/>
    </row>
    <row r="161" ht="12.75">
      <c r="A161" s="121"/>
    </row>
    <row r="162" ht="12.75">
      <c r="A162" s="121"/>
    </row>
    <row r="163" ht="12.75">
      <c r="A163" s="121"/>
    </row>
    <row r="164" ht="12.75">
      <c r="A164" s="121"/>
    </row>
    <row r="165" ht="12.75">
      <c r="A165" s="121"/>
    </row>
    <row r="166" ht="12.75">
      <c r="A166" s="121"/>
    </row>
    <row r="167" ht="12.75">
      <c r="A167" s="121"/>
    </row>
    <row r="168" ht="12.75">
      <c r="A168" s="121"/>
    </row>
    <row r="169" ht="12.75" customHeight="1">
      <c r="A169" s="121"/>
    </row>
    <row r="170" ht="12.75">
      <c r="A170" s="121"/>
    </row>
    <row r="171" ht="12.75">
      <c r="A171" s="121"/>
    </row>
    <row r="172" ht="12.75">
      <c r="A172" s="121"/>
    </row>
    <row r="173" ht="12.75">
      <c r="A173" s="121"/>
    </row>
    <row r="174" ht="12.75">
      <c r="A174" s="121"/>
    </row>
    <row r="175" ht="12.75">
      <c r="A175" s="121"/>
    </row>
    <row r="176" ht="12.75">
      <c r="A176" s="121"/>
    </row>
    <row r="177" ht="12.75">
      <c r="A177" s="121"/>
    </row>
    <row r="178" ht="12.75">
      <c r="A178" s="121"/>
    </row>
    <row r="179" ht="12.75">
      <c r="A179" s="121"/>
    </row>
    <row r="180" ht="12.75">
      <c r="A180" s="121"/>
    </row>
    <row r="181" ht="12.75">
      <c r="A181" s="121"/>
    </row>
    <row r="182" ht="12.75">
      <c r="A182" s="121"/>
    </row>
    <row r="183" ht="12.75" customHeight="1">
      <c r="A183" s="121"/>
    </row>
    <row r="184" ht="12.75">
      <c r="A184" s="121"/>
    </row>
    <row r="185" ht="12.75">
      <c r="A185" s="121"/>
    </row>
    <row r="186" ht="12.75">
      <c r="A186" s="121"/>
    </row>
    <row r="187" ht="12.75">
      <c r="A187" s="121"/>
    </row>
    <row r="188" ht="12.75">
      <c r="A188" s="121"/>
    </row>
    <row r="189" ht="12.75">
      <c r="A189" s="121"/>
    </row>
    <row r="190" ht="12.75">
      <c r="A190" s="121"/>
    </row>
    <row r="191" ht="12.75">
      <c r="A191" s="121"/>
    </row>
    <row r="192" ht="12.75">
      <c r="A192" s="121"/>
    </row>
    <row r="193" ht="12.75">
      <c r="A193" s="121"/>
    </row>
    <row r="194" ht="12.75">
      <c r="A194" s="121"/>
    </row>
    <row r="195" ht="12.75">
      <c r="A195" s="121"/>
    </row>
    <row r="196" ht="12.75">
      <c r="A196" s="121"/>
    </row>
    <row r="197" ht="12.75" customHeight="1">
      <c r="A197" s="121"/>
    </row>
    <row r="198" ht="12.75">
      <c r="A198" s="121"/>
    </row>
    <row r="199" ht="12.75">
      <c r="A199" s="121"/>
    </row>
    <row r="200" ht="12.75">
      <c r="A200" s="121"/>
    </row>
    <row r="201" ht="12.75">
      <c r="A201" s="121"/>
    </row>
    <row r="202" ht="12.75">
      <c r="A202" s="121"/>
    </row>
    <row r="203" ht="12.75">
      <c r="A203" s="121"/>
    </row>
    <row r="204" ht="12.75">
      <c r="A204" s="121"/>
    </row>
    <row r="205" ht="12.75">
      <c r="A205" s="121"/>
    </row>
    <row r="206" ht="12.75">
      <c r="A206" s="121"/>
    </row>
    <row r="207" ht="12.75">
      <c r="A207" s="121"/>
    </row>
    <row r="208" ht="12.75">
      <c r="A208" s="121"/>
    </row>
    <row r="209" ht="12.75">
      <c r="A209" s="121"/>
    </row>
    <row r="210" ht="12.75">
      <c r="A210" s="121"/>
    </row>
    <row r="211" ht="12.75" customHeight="1">
      <c r="A211" s="121"/>
    </row>
    <row r="212" ht="12.75">
      <c r="A212" s="121"/>
    </row>
    <row r="213" ht="12.75">
      <c r="A213" s="121"/>
    </row>
    <row r="214" ht="12.75">
      <c r="A214" s="121"/>
    </row>
    <row r="215" ht="12.75">
      <c r="A215" s="121"/>
    </row>
    <row r="216" ht="12.75">
      <c r="A216" s="121"/>
    </row>
    <row r="217" ht="12.75">
      <c r="A217" s="121"/>
    </row>
    <row r="218" ht="12.75">
      <c r="A218" s="121"/>
    </row>
    <row r="219" ht="12.75">
      <c r="A219" s="121"/>
    </row>
    <row r="220" ht="12.75">
      <c r="A220" s="121"/>
    </row>
    <row r="221" ht="12.75">
      <c r="A221" s="121"/>
    </row>
    <row r="222" ht="12.75">
      <c r="A222" s="121"/>
    </row>
    <row r="223" ht="12.75">
      <c r="A223" s="121"/>
    </row>
    <row r="224" ht="12.75" customHeight="1">
      <c r="A224" s="121"/>
    </row>
    <row r="225" ht="12.75">
      <c r="A225" s="121"/>
    </row>
    <row r="226" ht="12.75">
      <c r="A226" s="121"/>
    </row>
    <row r="227" ht="12.75">
      <c r="A227" s="121"/>
    </row>
    <row r="228" ht="12.75">
      <c r="A228" s="121"/>
    </row>
    <row r="229" ht="12.75">
      <c r="A229" s="121"/>
    </row>
    <row r="230" ht="12.75">
      <c r="A230" s="121"/>
    </row>
    <row r="231" ht="12.75">
      <c r="A231" s="121"/>
    </row>
    <row r="232" ht="12.75">
      <c r="A232" s="121"/>
    </row>
    <row r="233" ht="12.75">
      <c r="A233" s="121"/>
    </row>
    <row r="234" ht="12.75">
      <c r="A234" s="121"/>
    </row>
    <row r="235" ht="12.75">
      <c r="A235" s="121"/>
    </row>
    <row r="236" ht="12.75">
      <c r="A236" s="121"/>
    </row>
    <row r="237" ht="12.75">
      <c r="A237" s="121"/>
    </row>
    <row r="238" ht="12.75" customHeight="1">
      <c r="A238" s="121"/>
    </row>
    <row r="239" ht="12.75">
      <c r="A239" s="121"/>
    </row>
    <row r="240" ht="12.75">
      <c r="A240" s="121"/>
    </row>
    <row r="241" ht="12.75">
      <c r="A241" s="121"/>
    </row>
    <row r="242" ht="12.75">
      <c r="A242" s="121"/>
    </row>
    <row r="243" ht="12.75">
      <c r="A243" s="121"/>
    </row>
    <row r="244" ht="12.75">
      <c r="A244" s="121"/>
    </row>
    <row r="245" ht="12.75">
      <c r="A245" s="121"/>
    </row>
    <row r="246" ht="12.75">
      <c r="A246" s="121"/>
    </row>
    <row r="247" ht="12.75">
      <c r="A247" s="121"/>
    </row>
    <row r="248" ht="12.75">
      <c r="A248" s="121"/>
    </row>
    <row r="249" ht="12.75">
      <c r="A249" s="121"/>
    </row>
    <row r="250" ht="12.75">
      <c r="A250" s="121"/>
    </row>
    <row r="251" ht="12.75" customHeight="1">
      <c r="A251" s="121"/>
    </row>
    <row r="252" ht="12.75">
      <c r="A252" s="121"/>
    </row>
    <row r="253" ht="12.75">
      <c r="A253" s="121"/>
    </row>
    <row r="254" ht="12.75">
      <c r="A254" s="121"/>
    </row>
    <row r="255" ht="12.75">
      <c r="A255" s="121"/>
    </row>
    <row r="256" ht="12.75">
      <c r="A256" s="121"/>
    </row>
    <row r="257" ht="12.75">
      <c r="A257" s="121"/>
    </row>
    <row r="258" ht="12.75">
      <c r="A258" s="121"/>
    </row>
    <row r="259" ht="12.75">
      <c r="A259" s="121"/>
    </row>
    <row r="260" ht="12.75">
      <c r="A260" s="121"/>
    </row>
    <row r="261" ht="12.75">
      <c r="A261" s="121"/>
    </row>
    <row r="262" ht="12.75">
      <c r="A262" s="121"/>
    </row>
    <row r="263" ht="12.75">
      <c r="A263" s="121"/>
    </row>
    <row r="264" ht="12.75">
      <c r="A264" s="121"/>
    </row>
    <row r="265" ht="12.75" customHeight="1">
      <c r="A265" s="121"/>
    </row>
    <row r="266" ht="12.75">
      <c r="A266" s="121"/>
    </row>
    <row r="267" ht="12.75">
      <c r="A267" s="121"/>
    </row>
    <row r="268" ht="12.75">
      <c r="A268" s="121"/>
    </row>
    <row r="269" ht="12.75">
      <c r="A269" s="121"/>
    </row>
    <row r="270" ht="12.75">
      <c r="A270" s="121"/>
    </row>
    <row r="271" ht="12.75">
      <c r="A271" s="121"/>
    </row>
    <row r="272" ht="12.75">
      <c r="A272" s="121"/>
    </row>
    <row r="273" ht="12.75">
      <c r="A273" s="121"/>
    </row>
    <row r="274" ht="12.75">
      <c r="A274" s="121"/>
    </row>
    <row r="275" ht="12.75">
      <c r="A275" s="121"/>
    </row>
    <row r="276" ht="12.75">
      <c r="A276" s="121"/>
    </row>
    <row r="277" ht="12.75">
      <c r="A277" s="121"/>
    </row>
    <row r="278" ht="12.75">
      <c r="A278" s="121"/>
    </row>
    <row r="279" ht="12.75">
      <c r="A279" s="121"/>
    </row>
    <row r="280" ht="12.75" customHeight="1">
      <c r="A280" s="121"/>
    </row>
    <row r="281" ht="12.75">
      <c r="A281" s="121"/>
    </row>
    <row r="282" ht="12.75">
      <c r="A282" s="121"/>
    </row>
    <row r="283" ht="12.75">
      <c r="A283" s="121"/>
    </row>
    <row r="284" ht="12.75">
      <c r="A284" s="121"/>
    </row>
    <row r="285" ht="12.75">
      <c r="A285" s="121"/>
    </row>
    <row r="286" ht="12.75">
      <c r="A286" s="121"/>
    </row>
    <row r="287" ht="12.75">
      <c r="A287" s="121"/>
    </row>
    <row r="288" ht="12.75">
      <c r="A288" s="121"/>
    </row>
    <row r="289" ht="12.75">
      <c r="A289" s="121"/>
    </row>
    <row r="290" ht="12.75">
      <c r="A290" s="121"/>
    </row>
    <row r="291" ht="12.75">
      <c r="A291" s="121"/>
    </row>
    <row r="292" ht="12.75">
      <c r="A292" s="121"/>
    </row>
    <row r="293" ht="12.75">
      <c r="A293" s="121"/>
    </row>
    <row r="294" ht="12.75" customHeight="1">
      <c r="A294" s="121"/>
    </row>
    <row r="295" ht="12.75">
      <c r="A295" s="121"/>
    </row>
    <row r="296" ht="12.75">
      <c r="A296" s="121"/>
    </row>
    <row r="297" ht="12.75">
      <c r="A297" s="121"/>
    </row>
    <row r="298" ht="12.75">
      <c r="A298" s="121"/>
    </row>
    <row r="299" ht="12.75">
      <c r="A299" s="121"/>
    </row>
    <row r="300" ht="12.75">
      <c r="A300" s="121"/>
    </row>
    <row r="301" ht="12.75">
      <c r="A301" s="121"/>
    </row>
    <row r="302" ht="12.75">
      <c r="A302" s="121"/>
    </row>
    <row r="303" ht="12.75">
      <c r="A303" s="121"/>
    </row>
    <row r="304" ht="12.75">
      <c r="A304" s="121"/>
    </row>
    <row r="305" ht="12.75">
      <c r="A305" s="121"/>
    </row>
    <row r="306" ht="12.75">
      <c r="A306" s="121"/>
    </row>
    <row r="307" ht="12.75">
      <c r="A307" s="121"/>
    </row>
    <row r="308" ht="12.75" customHeight="1">
      <c r="A308" s="121"/>
    </row>
    <row r="309" ht="12.75">
      <c r="A309" s="121"/>
    </row>
    <row r="310" ht="12.75">
      <c r="A310" s="121"/>
    </row>
    <row r="311" ht="12.75">
      <c r="A311" s="121"/>
    </row>
    <row r="312" ht="12.75">
      <c r="A312" s="121"/>
    </row>
    <row r="313" ht="12.75">
      <c r="A313" s="121"/>
    </row>
    <row r="314" ht="12.75">
      <c r="A314" s="121"/>
    </row>
    <row r="315" ht="12.75">
      <c r="A315" s="121"/>
    </row>
    <row r="316" ht="12.75">
      <c r="A316" s="121"/>
    </row>
    <row r="317" ht="12.75">
      <c r="A317" s="121"/>
    </row>
    <row r="318" ht="12.75">
      <c r="A318" s="121"/>
    </row>
    <row r="319" ht="12.75">
      <c r="A319" s="121"/>
    </row>
    <row r="320" ht="12.75">
      <c r="A320" s="121"/>
    </row>
    <row r="321" ht="12.75" customHeight="1">
      <c r="A321" s="121"/>
    </row>
    <row r="322" ht="12.75">
      <c r="A322" s="121"/>
    </row>
    <row r="323" ht="12.75">
      <c r="A323" s="121"/>
    </row>
    <row r="324" ht="12.75">
      <c r="A324" s="121"/>
    </row>
    <row r="325" ht="12.75">
      <c r="A325" s="121"/>
    </row>
    <row r="326" ht="12.75">
      <c r="A326" s="121"/>
    </row>
    <row r="327" ht="12.75">
      <c r="A327" s="121"/>
    </row>
    <row r="328" ht="12.75">
      <c r="A328" s="121"/>
    </row>
    <row r="329" ht="12.75">
      <c r="A329" s="121"/>
    </row>
    <row r="330" ht="12.75">
      <c r="A330" s="121"/>
    </row>
    <row r="331" ht="12.75">
      <c r="A331" s="121"/>
    </row>
    <row r="332" ht="12.75">
      <c r="A332" s="121"/>
    </row>
    <row r="333" ht="12.75">
      <c r="A333" s="121"/>
    </row>
    <row r="334" ht="12.75">
      <c r="A334" s="121"/>
    </row>
    <row r="335" ht="12.75" customHeight="1">
      <c r="A335" s="121"/>
    </row>
    <row r="336" ht="12.75">
      <c r="A336" s="121"/>
    </row>
    <row r="337" ht="12.75">
      <c r="A337" s="121"/>
    </row>
    <row r="338" ht="12.75">
      <c r="A338" s="121"/>
    </row>
    <row r="339" ht="12.75">
      <c r="A339" s="121"/>
    </row>
    <row r="340" ht="12.75">
      <c r="A340" s="121"/>
    </row>
    <row r="341" ht="12.75">
      <c r="A341" s="121"/>
    </row>
    <row r="342" ht="12.75">
      <c r="A342" s="121"/>
    </row>
    <row r="343" ht="12.75">
      <c r="A343" s="121"/>
    </row>
    <row r="344" ht="12.75">
      <c r="A344" s="121"/>
    </row>
    <row r="345" ht="12.75">
      <c r="A345" s="121"/>
    </row>
    <row r="346" ht="12.75">
      <c r="A346" s="121"/>
    </row>
    <row r="347" ht="12.75">
      <c r="A347" s="121"/>
    </row>
    <row r="348" ht="12.75">
      <c r="A348" s="121"/>
    </row>
    <row r="349" ht="12.75">
      <c r="A349" s="121"/>
    </row>
    <row r="350" ht="12.75" customHeight="1">
      <c r="A350" s="121"/>
    </row>
    <row r="351" ht="12.75">
      <c r="A351" s="121"/>
    </row>
    <row r="352" ht="12.75">
      <c r="A352" s="121"/>
    </row>
    <row r="353" ht="12.75">
      <c r="A353" s="121"/>
    </row>
    <row r="354" ht="12.75">
      <c r="A354" s="121"/>
    </row>
    <row r="355" ht="12.75">
      <c r="A355" s="121"/>
    </row>
    <row r="356" ht="12.75">
      <c r="A356" s="121"/>
    </row>
    <row r="357" ht="12.75">
      <c r="A357" s="121"/>
    </row>
    <row r="358" ht="12.75">
      <c r="A358" s="121"/>
    </row>
    <row r="359" ht="12.75">
      <c r="A359" s="121"/>
    </row>
    <row r="360" ht="12.75">
      <c r="A360" s="121"/>
    </row>
    <row r="361" ht="12.75">
      <c r="A361" s="121"/>
    </row>
    <row r="362" ht="12.75">
      <c r="A362" s="121"/>
    </row>
    <row r="363" ht="12.75">
      <c r="A363" s="121"/>
    </row>
    <row r="364" ht="12.75">
      <c r="A364" s="121"/>
    </row>
    <row r="365" ht="12.75" customHeight="1">
      <c r="A365" s="121"/>
    </row>
    <row r="366" ht="12.75">
      <c r="A366" s="121"/>
    </row>
    <row r="367" ht="12.75">
      <c r="A367" s="121"/>
    </row>
    <row r="368" ht="12.75">
      <c r="A368" s="121"/>
    </row>
    <row r="369" ht="12.75">
      <c r="A369" s="121"/>
    </row>
    <row r="370" ht="12.75">
      <c r="A370" s="121"/>
    </row>
    <row r="371" ht="12.75">
      <c r="A371" s="121"/>
    </row>
    <row r="372" ht="12.75">
      <c r="A372" s="121"/>
    </row>
    <row r="373" ht="12.75">
      <c r="A373" s="121"/>
    </row>
    <row r="374" ht="12.75">
      <c r="A374" s="121"/>
    </row>
    <row r="375" ht="12.75">
      <c r="A375" s="121"/>
    </row>
    <row r="376" ht="12.75">
      <c r="A376" s="121"/>
    </row>
    <row r="377" ht="12.75">
      <c r="A377" s="121"/>
    </row>
    <row r="378" ht="12.75">
      <c r="A378" s="121"/>
    </row>
    <row r="379" ht="12.75" customHeight="1">
      <c r="A379" s="121"/>
    </row>
    <row r="380" ht="12.75">
      <c r="A380" s="121"/>
    </row>
    <row r="381" ht="12.75">
      <c r="A381" s="121"/>
    </row>
    <row r="382" ht="12.75">
      <c r="A382" s="121"/>
    </row>
    <row r="383" ht="12.75">
      <c r="A383" s="121"/>
    </row>
    <row r="384" ht="12.75">
      <c r="A384" s="121"/>
    </row>
    <row r="385" ht="12.75">
      <c r="A385" s="121"/>
    </row>
    <row r="386" ht="12.75">
      <c r="A386" s="121"/>
    </row>
    <row r="387" ht="12.75">
      <c r="A387" s="121"/>
    </row>
    <row r="388" ht="12.75">
      <c r="A388" s="121"/>
    </row>
    <row r="389" ht="12.75">
      <c r="A389" s="121"/>
    </row>
    <row r="390" ht="12.75">
      <c r="A390" s="121"/>
    </row>
    <row r="391" ht="12.75">
      <c r="A391" s="121"/>
    </row>
    <row r="392" ht="12.75">
      <c r="A392" s="121"/>
    </row>
    <row r="393" ht="12.75" customHeight="1">
      <c r="A393" s="121"/>
    </row>
    <row r="394" ht="12.75">
      <c r="A394" s="121"/>
    </row>
    <row r="395" ht="12.75">
      <c r="A395" s="121"/>
    </row>
    <row r="396" ht="12.75">
      <c r="A396" s="121"/>
    </row>
    <row r="397" ht="12.75">
      <c r="A397" s="121"/>
    </row>
    <row r="398" ht="12.75">
      <c r="A398" s="121"/>
    </row>
    <row r="399" ht="12.75">
      <c r="A399" s="121"/>
    </row>
    <row r="400" ht="12.75">
      <c r="A400" s="121"/>
    </row>
    <row r="401" ht="12.75">
      <c r="A401" s="121"/>
    </row>
    <row r="402" ht="12.75">
      <c r="A402" s="121"/>
    </row>
    <row r="403" ht="12.75">
      <c r="A403" s="121"/>
    </row>
    <row r="404" ht="12.75">
      <c r="A404" s="121"/>
    </row>
    <row r="405" ht="12.75">
      <c r="A405" s="121"/>
    </row>
    <row r="406" ht="12.75">
      <c r="A406" s="121"/>
    </row>
    <row r="407" ht="12.75" customHeight="1">
      <c r="A407" s="121"/>
    </row>
    <row r="408" ht="12.75">
      <c r="A408" s="121"/>
    </row>
    <row r="409" ht="12.75">
      <c r="A409" s="121"/>
    </row>
    <row r="410" ht="12.75">
      <c r="A410" s="121"/>
    </row>
    <row r="411" ht="12.75">
      <c r="A411" s="121"/>
    </row>
    <row r="412" ht="12.75">
      <c r="A412" s="121"/>
    </row>
    <row r="413" ht="12.75">
      <c r="A413" s="121"/>
    </row>
    <row r="414" ht="12.75">
      <c r="A414" s="121"/>
    </row>
    <row r="415" ht="12.75">
      <c r="A415" s="121"/>
    </row>
    <row r="416" ht="12.75">
      <c r="A416" s="121"/>
    </row>
    <row r="417" ht="12.75">
      <c r="A417" s="121"/>
    </row>
    <row r="418" ht="12.75">
      <c r="A418" s="121"/>
    </row>
    <row r="419" ht="12.75">
      <c r="A419" s="121"/>
    </row>
    <row r="420" ht="12.75">
      <c r="A420" s="121"/>
    </row>
    <row r="421" ht="12.75" customHeight="1">
      <c r="A421" s="121"/>
    </row>
    <row r="422" ht="12.75">
      <c r="A422" s="121"/>
    </row>
    <row r="423" ht="12.75">
      <c r="A423" s="121"/>
    </row>
    <row r="424" ht="12.75">
      <c r="A424" s="121"/>
    </row>
    <row r="425" ht="12.75">
      <c r="A425" s="121"/>
    </row>
    <row r="426" ht="12.75">
      <c r="A426" s="121"/>
    </row>
    <row r="427" ht="12.75">
      <c r="A427" s="121"/>
    </row>
    <row r="428" ht="12.75">
      <c r="A428" s="121"/>
    </row>
    <row r="429" ht="12.75">
      <c r="A429" s="121"/>
    </row>
    <row r="430" ht="12.75">
      <c r="A430" s="121"/>
    </row>
    <row r="431" ht="12.75">
      <c r="A431" s="121"/>
    </row>
    <row r="432" ht="12.75">
      <c r="A432" s="121"/>
    </row>
    <row r="433" ht="12.75">
      <c r="A433" s="121"/>
    </row>
    <row r="434" ht="12.75" customHeight="1">
      <c r="A434" s="121"/>
    </row>
    <row r="435" ht="12.75">
      <c r="A435" s="121"/>
    </row>
    <row r="436" ht="12.75">
      <c r="A436" s="121"/>
    </row>
    <row r="437" ht="12.75">
      <c r="A437" s="121"/>
    </row>
    <row r="438" ht="12.75">
      <c r="A438" s="121"/>
    </row>
    <row r="439" ht="12.75">
      <c r="A439" s="121"/>
    </row>
    <row r="440" ht="12.75">
      <c r="A440" s="121"/>
    </row>
    <row r="441" ht="12.75">
      <c r="A441" s="121"/>
    </row>
    <row r="442" ht="12.75">
      <c r="A442" s="121"/>
    </row>
    <row r="443" ht="12.75">
      <c r="A443" s="121"/>
    </row>
    <row r="444" ht="12.75">
      <c r="A444" s="121"/>
    </row>
    <row r="445" ht="12.75">
      <c r="A445" s="121"/>
    </row>
    <row r="446" ht="12.75">
      <c r="A446" s="121"/>
    </row>
    <row r="447" ht="12.75" customHeight="1">
      <c r="A447" s="121"/>
    </row>
    <row r="448" ht="12.75">
      <c r="A448" s="121"/>
    </row>
    <row r="449" ht="12.75">
      <c r="A449" s="121"/>
    </row>
    <row r="450" ht="12.75">
      <c r="A450" s="121"/>
    </row>
    <row r="451" ht="12.75">
      <c r="A451" s="121"/>
    </row>
    <row r="452" ht="12.75">
      <c r="A452" s="121"/>
    </row>
    <row r="453" ht="12.75">
      <c r="A453" s="121"/>
    </row>
    <row r="454" ht="12.75">
      <c r="A454" s="121"/>
    </row>
    <row r="455" ht="12.75">
      <c r="A455" s="121"/>
    </row>
    <row r="456" ht="12.75">
      <c r="A456" s="121"/>
    </row>
    <row r="457" ht="12.75">
      <c r="A457" s="121"/>
    </row>
    <row r="458" ht="12.75">
      <c r="A458" s="121"/>
    </row>
    <row r="459" ht="12.75">
      <c r="A459" s="121"/>
    </row>
    <row r="460" ht="12.75" customHeight="1">
      <c r="A460" s="121"/>
    </row>
    <row r="461" ht="12.75">
      <c r="A461" s="121"/>
    </row>
    <row r="462" ht="12.75">
      <c r="A462" s="121"/>
    </row>
    <row r="463" ht="12.75">
      <c r="A463" s="121"/>
    </row>
    <row r="464" ht="12.75">
      <c r="A464" s="121"/>
    </row>
    <row r="465" ht="12.75">
      <c r="A465" s="121"/>
    </row>
    <row r="466" ht="12.75">
      <c r="A466" s="121"/>
    </row>
    <row r="467" ht="12.75">
      <c r="A467" s="121"/>
    </row>
    <row r="468" ht="12.75">
      <c r="A468" s="121"/>
    </row>
    <row r="469" ht="12.75">
      <c r="A469" s="121"/>
    </row>
    <row r="470" ht="12.75">
      <c r="A470" s="121"/>
    </row>
    <row r="471" ht="12.75">
      <c r="A471" s="121"/>
    </row>
    <row r="472" ht="12.75">
      <c r="A472" s="121"/>
    </row>
    <row r="473" ht="12.75">
      <c r="A473" s="121"/>
    </row>
    <row r="474" ht="12.75" customHeight="1">
      <c r="A474" s="121"/>
    </row>
    <row r="475" ht="12.75">
      <c r="A475" s="121"/>
    </row>
    <row r="476" ht="12.75">
      <c r="A476" s="121"/>
    </row>
    <row r="477" ht="12.75">
      <c r="A477" s="121"/>
    </row>
    <row r="478" ht="12.75">
      <c r="A478" s="121"/>
    </row>
    <row r="479" ht="12.75">
      <c r="A479" s="121"/>
    </row>
    <row r="480" ht="12.75">
      <c r="A480" s="121"/>
    </row>
    <row r="481" ht="12.75">
      <c r="A481" s="121"/>
    </row>
    <row r="482" ht="12.75">
      <c r="A482" s="121"/>
    </row>
    <row r="483" ht="12.75">
      <c r="A483" s="121"/>
    </row>
    <row r="484" ht="12.75">
      <c r="A484" s="121"/>
    </row>
    <row r="485" ht="12.75">
      <c r="A485" s="121"/>
    </row>
    <row r="486" ht="12.75">
      <c r="A486" s="121"/>
    </row>
    <row r="487" ht="12.75">
      <c r="A487" s="121"/>
    </row>
    <row r="488" ht="12.75" customHeight="1">
      <c r="A488" s="121"/>
    </row>
    <row r="489" ht="12.75">
      <c r="A489" s="121"/>
    </row>
    <row r="490" ht="12.75">
      <c r="A490" s="121"/>
    </row>
    <row r="491" ht="12.75">
      <c r="A491" s="121"/>
    </row>
    <row r="492" ht="12.75">
      <c r="A492" s="121"/>
    </row>
    <row r="493" ht="12.75">
      <c r="A493" s="121"/>
    </row>
    <row r="494" ht="12.75">
      <c r="A494" s="121"/>
    </row>
    <row r="495" ht="12.75">
      <c r="A495" s="121"/>
    </row>
    <row r="496" ht="12.75">
      <c r="A496" s="121"/>
    </row>
    <row r="497" ht="12.75">
      <c r="A497" s="121"/>
    </row>
    <row r="498" ht="12.75">
      <c r="A498" s="121"/>
    </row>
    <row r="499" ht="12.75">
      <c r="A499" s="121"/>
    </row>
    <row r="500" ht="12.75">
      <c r="A500" s="121"/>
    </row>
    <row r="501" ht="12.75">
      <c r="A501" s="121"/>
    </row>
    <row r="502" ht="12.75">
      <c r="A502" s="121"/>
    </row>
    <row r="503" ht="12.75" customHeight="1">
      <c r="A503" s="121"/>
    </row>
    <row r="504" ht="12.75">
      <c r="A504" s="121"/>
    </row>
    <row r="505" ht="12.75">
      <c r="A505" s="121"/>
    </row>
    <row r="506" ht="12.75">
      <c r="A506" s="121"/>
    </row>
    <row r="507" ht="12.75">
      <c r="A507" s="121"/>
    </row>
    <row r="508" ht="12.75">
      <c r="A508" s="121"/>
    </row>
    <row r="509" ht="12.75">
      <c r="A509" s="121"/>
    </row>
    <row r="510" ht="12.75">
      <c r="A510" s="121"/>
    </row>
    <row r="511" ht="12.75">
      <c r="A511" s="121"/>
    </row>
    <row r="512" ht="12.75">
      <c r="A512" s="121"/>
    </row>
    <row r="513" ht="12.75">
      <c r="A513" s="121"/>
    </row>
    <row r="514" ht="12.75">
      <c r="A514" s="121"/>
    </row>
    <row r="515" ht="12.75" customHeight="1">
      <c r="A515" s="121"/>
    </row>
    <row r="516" ht="12.75">
      <c r="A516" s="121"/>
    </row>
    <row r="517" ht="12.75">
      <c r="A517" s="121"/>
    </row>
    <row r="518" ht="12.75">
      <c r="A518" s="121"/>
    </row>
    <row r="519" ht="12.75">
      <c r="A519" s="121"/>
    </row>
    <row r="520" ht="12.75">
      <c r="A520" s="121"/>
    </row>
    <row r="521" ht="12.75">
      <c r="A521" s="121"/>
    </row>
    <row r="522" ht="12.75">
      <c r="A522" s="121"/>
    </row>
    <row r="523" ht="12.75">
      <c r="A523" s="121"/>
    </row>
    <row r="524" ht="12.75">
      <c r="A524" s="121"/>
    </row>
    <row r="525" ht="12.75">
      <c r="A525" s="121"/>
    </row>
    <row r="526" ht="12.75">
      <c r="A526" s="121"/>
    </row>
    <row r="527" ht="12.75">
      <c r="A527" s="121"/>
    </row>
    <row r="528" ht="12.75">
      <c r="A528" s="121"/>
    </row>
    <row r="529" ht="12.75" customHeight="1">
      <c r="A529" s="121"/>
    </row>
    <row r="530" ht="12.75">
      <c r="A530" s="121"/>
    </row>
    <row r="531" ht="12.75">
      <c r="A531" s="121"/>
    </row>
    <row r="532" ht="12.75">
      <c r="A532" s="121"/>
    </row>
    <row r="533" ht="12.75">
      <c r="A533" s="121"/>
    </row>
    <row r="534" ht="12.75">
      <c r="A534" s="121"/>
    </row>
    <row r="535" ht="12.75">
      <c r="A535" s="121"/>
    </row>
    <row r="536" ht="12.75">
      <c r="A536" s="121"/>
    </row>
    <row r="537" ht="12.75">
      <c r="A537" s="121"/>
    </row>
    <row r="538" ht="12.75">
      <c r="A538" s="121"/>
    </row>
    <row r="539" ht="12.75">
      <c r="A539" s="121"/>
    </row>
    <row r="540" ht="12.75">
      <c r="A540" s="121"/>
    </row>
    <row r="541" ht="12.75">
      <c r="A541" s="121"/>
    </row>
    <row r="542" ht="12.75">
      <c r="A542" s="121"/>
    </row>
    <row r="543" ht="12.75" customHeight="1">
      <c r="A543" s="121"/>
    </row>
    <row r="544" ht="12.75">
      <c r="A544" s="121"/>
    </row>
    <row r="545" ht="12.75">
      <c r="A545" s="121"/>
    </row>
    <row r="546" ht="12.75">
      <c r="A546" s="121"/>
    </row>
    <row r="547" ht="12.75">
      <c r="A547" s="121"/>
    </row>
    <row r="548" ht="12.75">
      <c r="A548" s="121"/>
    </row>
    <row r="549" ht="12.75">
      <c r="A549" s="121"/>
    </row>
    <row r="550" ht="12.75">
      <c r="A550" s="121"/>
    </row>
    <row r="551" ht="12.75">
      <c r="A551" s="121"/>
    </row>
    <row r="552" ht="12.75">
      <c r="A552" s="121"/>
    </row>
    <row r="553" ht="12.75">
      <c r="A553" s="121"/>
    </row>
    <row r="554" ht="12.75">
      <c r="A554" s="121"/>
    </row>
    <row r="555" ht="12.75">
      <c r="A555" s="121"/>
    </row>
    <row r="556" ht="12.75">
      <c r="A556" s="121"/>
    </row>
    <row r="557" ht="12.75" customHeight="1">
      <c r="A557" s="121"/>
    </row>
    <row r="558" ht="12.75">
      <c r="A558" s="121"/>
    </row>
    <row r="559" ht="12.75">
      <c r="A559" s="121"/>
    </row>
    <row r="560" ht="12.75">
      <c r="A560" s="121"/>
    </row>
    <row r="561" ht="12.75">
      <c r="A561" s="121"/>
    </row>
    <row r="562" ht="12.75">
      <c r="A562" s="121"/>
    </row>
    <row r="563" ht="12.75">
      <c r="A563" s="121"/>
    </row>
    <row r="564" ht="12.75">
      <c r="A564" s="121"/>
    </row>
    <row r="565" ht="12.75">
      <c r="A565" s="121"/>
    </row>
    <row r="566" ht="12.75">
      <c r="A566" s="121"/>
    </row>
    <row r="567" ht="12.75">
      <c r="A567" s="121"/>
    </row>
    <row r="568" ht="12.75">
      <c r="A568" s="121"/>
    </row>
    <row r="569" ht="12.75">
      <c r="A569" s="121"/>
    </row>
    <row r="570" ht="12.75">
      <c r="A570" s="121"/>
    </row>
    <row r="571" ht="12.75">
      <c r="A571" s="121"/>
    </row>
    <row r="572" ht="12.75" customHeight="1">
      <c r="A572" s="121"/>
    </row>
    <row r="573" ht="12.75">
      <c r="A573" s="121"/>
    </row>
    <row r="574" ht="12.75">
      <c r="A574" s="121"/>
    </row>
    <row r="575" ht="12.75">
      <c r="A575" s="121"/>
    </row>
    <row r="576" ht="12.75">
      <c r="A576" s="121"/>
    </row>
    <row r="577" ht="12.75">
      <c r="A577" s="121"/>
    </row>
    <row r="578" ht="12.75">
      <c r="A578" s="121"/>
    </row>
    <row r="579" ht="12.75">
      <c r="A579" s="121"/>
    </row>
    <row r="580" ht="12.75">
      <c r="A580" s="121"/>
    </row>
    <row r="581" ht="12.75">
      <c r="A581" s="121"/>
    </row>
    <row r="582" ht="12.75">
      <c r="A582" s="121"/>
    </row>
    <row r="583" ht="12.75">
      <c r="A583" s="121"/>
    </row>
    <row r="584" ht="12.75">
      <c r="A584" s="121"/>
    </row>
    <row r="585" ht="12.75" customHeight="1">
      <c r="A585" s="121"/>
    </row>
    <row r="586" ht="12.75">
      <c r="A586" s="121"/>
    </row>
    <row r="587" ht="12.75">
      <c r="A587" s="121"/>
    </row>
    <row r="588" ht="12.75">
      <c r="A588" s="121"/>
    </row>
    <row r="589" ht="12.75">
      <c r="A589" s="121"/>
    </row>
    <row r="590" ht="12.75">
      <c r="A590" s="121"/>
    </row>
    <row r="591" ht="12.75">
      <c r="A591" s="121"/>
    </row>
    <row r="592" ht="12.75">
      <c r="A592" s="121"/>
    </row>
    <row r="593" ht="12.75">
      <c r="A593" s="121"/>
    </row>
    <row r="594" ht="12.75">
      <c r="A594" s="121"/>
    </row>
    <row r="595" ht="12.75">
      <c r="A595" s="121"/>
    </row>
    <row r="596" ht="12.75">
      <c r="A596" s="121"/>
    </row>
    <row r="597" ht="12.75">
      <c r="A597" s="121"/>
    </row>
    <row r="598" ht="12.75" customHeight="1">
      <c r="A598" s="121"/>
    </row>
    <row r="599" ht="12.75">
      <c r="A599" s="121"/>
    </row>
    <row r="600" ht="12.75">
      <c r="A600" s="121"/>
    </row>
    <row r="601" ht="12.75">
      <c r="A601" s="121"/>
    </row>
    <row r="602" ht="12.75">
      <c r="A602" s="121"/>
    </row>
    <row r="603" ht="12.75">
      <c r="A603" s="121"/>
    </row>
    <row r="604" ht="12.75">
      <c r="A604" s="121"/>
    </row>
    <row r="605" ht="12.75">
      <c r="A605" s="121"/>
    </row>
    <row r="606" ht="12.75">
      <c r="A606" s="121"/>
    </row>
    <row r="607" ht="12.75">
      <c r="A607" s="121"/>
    </row>
    <row r="608" ht="12.75">
      <c r="A608" s="121"/>
    </row>
    <row r="609" ht="12.75">
      <c r="A609" s="121"/>
    </row>
    <row r="610" ht="12.75">
      <c r="A610" s="121"/>
    </row>
    <row r="611" ht="12.75">
      <c r="A611" s="121"/>
    </row>
    <row r="612" ht="12.75">
      <c r="A612" s="121"/>
    </row>
    <row r="613" ht="12.75" customHeight="1">
      <c r="A613" s="121"/>
    </row>
    <row r="614" ht="12.75">
      <c r="A614" s="121"/>
    </row>
    <row r="615" ht="12.75">
      <c r="A615" s="121"/>
    </row>
    <row r="616" ht="12.75">
      <c r="A616" s="121"/>
    </row>
    <row r="617" ht="12.75">
      <c r="A617" s="121"/>
    </row>
    <row r="618" ht="12.75">
      <c r="A618" s="121"/>
    </row>
    <row r="619" ht="12.75">
      <c r="A619" s="121"/>
    </row>
    <row r="620" ht="12.75">
      <c r="A620" s="121"/>
    </row>
    <row r="621" ht="12.75">
      <c r="A621" s="121"/>
    </row>
    <row r="622" ht="12.75">
      <c r="A622" s="121"/>
    </row>
    <row r="623" ht="12.75">
      <c r="A623" s="121"/>
    </row>
    <row r="624" ht="12.75">
      <c r="A624" s="121"/>
    </row>
    <row r="625" ht="12.75">
      <c r="A625" s="121"/>
    </row>
    <row r="626" ht="12.75" customHeight="1">
      <c r="A626" s="121"/>
    </row>
    <row r="627" ht="12.75">
      <c r="A627" s="121"/>
    </row>
    <row r="628" ht="12.75">
      <c r="A628" s="121"/>
    </row>
    <row r="629" ht="12.75">
      <c r="A629" s="121"/>
    </row>
    <row r="630" ht="12.75">
      <c r="A630" s="121"/>
    </row>
    <row r="631" ht="12.75">
      <c r="A631" s="121"/>
    </row>
    <row r="632" ht="12.75">
      <c r="A632" s="121"/>
    </row>
    <row r="633" ht="12.75">
      <c r="A633" s="121"/>
    </row>
    <row r="634" ht="12.75">
      <c r="A634" s="121"/>
    </row>
    <row r="635" ht="12.75">
      <c r="A635" s="121"/>
    </row>
    <row r="636" ht="12.75">
      <c r="A636" s="121"/>
    </row>
    <row r="637" ht="12.75">
      <c r="A637" s="121"/>
    </row>
    <row r="638" ht="12.75">
      <c r="A638" s="121"/>
    </row>
    <row r="639" ht="12.75">
      <c r="A639" s="121"/>
    </row>
    <row r="640" ht="12.75">
      <c r="A640" s="121"/>
    </row>
    <row r="641" spans="1:25" ht="12.75">
      <c r="A641" s="121"/>
      <c r="X641" s="96"/>
      <c r="Y641" s="96"/>
    </row>
    <row r="642" spans="1:25" ht="12.75">
      <c r="A642" s="121"/>
      <c r="X642" s="96"/>
      <c r="Y642" s="96"/>
    </row>
    <row r="643" spans="1:25" ht="12.75">
      <c r="A643" s="121"/>
      <c r="X643" s="96"/>
      <c r="Y643" s="96"/>
    </row>
    <row r="644" spans="1:25" ht="12.75">
      <c r="A644" s="121"/>
      <c r="X644" s="96"/>
      <c r="Y644" s="96"/>
    </row>
    <row r="645" spans="1:25" ht="12.75">
      <c r="A645" s="121"/>
      <c r="X645" s="96"/>
      <c r="Y645" s="96"/>
    </row>
    <row r="646" spans="1:25" ht="12.75">
      <c r="A646" s="121"/>
      <c r="X646" s="96"/>
      <c r="Y646" s="96"/>
    </row>
    <row r="647" spans="1:25" ht="12.75">
      <c r="A647" s="121"/>
      <c r="X647" s="96"/>
      <c r="Y647" s="96"/>
    </row>
    <row r="648" spans="1:25" ht="12.75">
      <c r="A648" s="121"/>
      <c r="X648" s="96"/>
      <c r="Y648" s="96"/>
    </row>
    <row r="649" spans="1:25" ht="12.75">
      <c r="A649" s="121"/>
      <c r="X649" s="96"/>
      <c r="Y649" s="96"/>
    </row>
    <row r="650" spans="1:25" ht="12.75">
      <c r="A650" s="121"/>
      <c r="X650" s="96"/>
      <c r="Y650" s="96"/>
    </row>
    <row r="651" spans="1:25" ht="12.75">
      <c r="A651" s="121"/>
      <c r="X651" s="96"/>
      <c r="Y651" s="96"/>
    </row>
    <row r="652" spans="1:25" ht="12.75">
      <c r="A652" s="121"/>
      <c r="X652" s="96"/>
      <c r="Y652" s="96"/>
    </row>
    <row r="653" spans="1:25" ht="12.75">
      <c r="A653" s="121"/>
      <c r="X653" s="96"/>
      <c r="Y653" s="96"/>
    </row>
    <row r="654" spans="1:25" ht="12.75">
      <c r="A654" s="121"/>
      <c r="X654" s="96"/>
      <c r="Y654" s="96"/>
    </row>
    <row r="655" spans="1:25" ht="12.75">
      <c r="A655" s="121"/>
      <c r="X655" s="96"/>
      <c r="Y655" s="96"/>
    </row>
    <row r="656" ht="12.75">
      <c r="A656" s="121"/>
    </row>
  </sheetData>
  <sheetProtection/>
  <mergeCells count="28">
    <mergeCell ref="E4:E5"/>
    <mergeCell ref="F4:F5"/>
    <mergeCell ref="G4:G5"/>
    <mergeCell ref="X16:X21"/>
    <mergeCell ref="K4:K5"/>
    <mergeCell ref="L4:L5"/>
    <mergeCell ref="M4:M5"/>
    <mergeCell ref="H4:H5"/>
    <mergeCell ref="I4:I5"/>
    <mergeCell ref="J4:J5"/>
    <mergeCell ref="X22:X26"/>
    <mergeCell ref="N4:O4"/>
    <mergeCell ref="P4:Q4"/>
    <mergeCell ref="R4:S4"/>
    <mergeCell ref="T4:U4"/>
    <mergeCell ref="V4:W4"/>
    <mergeCell ref="X6:X15"/>
    <mergeCell ref="X3:X5"/>
    <mergeCell ref="A1:D1"/>
    <mergeCell ref="E1:T1"/>
    <mergeCell ref="U1:W1"/>
    <mergeCell ref="A3:A5"/>
    <mergeCell ref="B3:G3"/>
    <mergeCell ref="H3:M3"/>
    <mergeCell ref="N3:W3"/>
    <mergeCell ref="B4:B5"/>
    <mergeCell ref="C4:C5"/>
    <mergeCell ref="D4:D5"/>
  </mergeCells>
  <printOptions/>
  <pageMargins left="0.2" right="0.2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658"/>
  <sheetViews>
    <sheetView zoomScale="106" zoomScaleNormal="106" zoomScalePageLayoutView="0" workbookViewId="0" topLeftCell="A4">
      <selection activeCell="Y17" sqref="Y17"/>
    </sheetView>
  </sheetViews>
  <sheetFormatPr defaultColWidth="11.421875" defaultRowHeight="12.75"/>
  <cols>
    <col min="1" max="1" width="27.140625" style="2" customWidth="1"/>
    <col min="2" max="2" width="5.421875" style="1" customWidth="1"/>
    <col min="3" max="3" width="4.421875" style="1" customWidth="1"/>
    <col min="4" max="4" width="5.00390625" style="1" customWidth="1"/>
    <col min="5" max="5" width="5.140625" style="1" customWidth="1"/>
    <col min="6" max="6" width="4.421875" style="1" customWidth="1"/>
    <col min="7" max="7" width="5.421875" style="1" bestFit="1" customWidth="1"/>
    <col min="8" max="8" width="4.140625" style="1" customWidth="1"/>
    <col min="9" max="9" width="4.00390625" style="1" customWidth="1"/>
    <col min="10" max="10" width="4.8515625" style="1" customWidth="1"/>
    <col min="11" max="11" width="4.421875" style="1" bestFit="1" customWidth="1"/>
    <col min="12" max="12" width="4.421875" style="1" customWidth="1"/>
    <col min="13" max="13" width="5.140625" style="1" customWidth="1"/>
    <col min="14" max="14" width="5.00390625" style="1" customWidth="1"/>
    <col min="15" max="15" width="5.421875" style="1" customWidth="1"/>
    <col min="16" max="17" width="4.8515625" style="1" customWidth="1"/>
    <col min="18" max="18" width="6.28125" style="1" customWidth="1"/>
    <col min="19" max="19" width="4.8515625" style="1" customWidth="1"/>
    <col min="20" max="20" width="4.421875" style="1" customWidth="1"/>
    <col min="21" max="22" width="4.140625" style="1" customWidth="1"/>
    <col min="23" max="23" width="5.140625" style="1" customWidth="1"/>
    <col min="24" max="16384" width="11.421875" style="1" customWidth="1"/>
  </cols>
  <sheetData>
    <row r="1" spans="1:23" ht="54.75" customHeight="1">
      <c r="A1" s="194" t="s">
        <v>87</v>
      </c>
      <c r="B1" s="194"/>
      <c r="C1" s="194"/>
      <c r="D1" s="194"/>
      <c r="E1" s="160" t="s">
        <v>18</v>
      </c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59" t="s">
        <v>21</v>
      </c>
      <c r="V1" s="159"/>
      <c r="W1" s="159"/>
    </row>
    <row r="2" ht="30" customHeight="1"/>
    <row r="3" spans="1:25" ht="43.5" customHeight="1">
      <c r="A3" s="163" t="s">
        <v>0</v>
      </c>
      <c r="B3" s="164" t="s">
        <v>1</v>
      </c>
      <c r="C3" s="164"/>
      <c r="D3" s="164"/>
      <c r="E3" s="164"/>
      <c r="F3" s="164"/>
      <c r="G3" s="164"/>
      <c r="H3" s="163" t="s">
        <v>2</v>
      </c>
      <c r="I3" s="163"/>
      <c r="J3" s="163"/>
      <c r="K3" s="163"/>
      <c r="L3" s="163"/>
      <c r="M3" s="163"/>
      <c r="N3" s="164" t="s">
        <v>3</v>
      </c>
      <c r="O3" s="164"/>
      <c r="P3" s="164"/>
      <c r="Q3" s="164"/>
      <c r="R3" s="164"/>
      <c r="S3" s="164"/>
      <c r="T3" s="164"/>
      <c r="U3" s="164"/>
      <c r="V3" s="164"/>
      <c r="W3" s="164"/>
      <c r="X3" s="170" t="s">
        <v>17</v>
      </c>
      <c r="Y3" s="2"/>
    </row>
    <row r="4" spans="1:25" ht="27" customHeight="1">
      <c r="A4" s="163"/>
      <c r="B4" s="165">
        <v>2016</v>
      </c>
      <c r="C4" s="165">
        <v>2017</v>
      </c>
      <c r="D4" s="165">
        <v>2018</v>
      </c>
      <c r="E4" s="165">
        <v>2019</v>
      </c>
      <c r="F4" s="165">
        <v>2020</v>
      </c>
      <c r="G4" s="173" t="s">
        <v>4</v>
      </c>
      <c r="H4" s="165">
        <v>2016</v>
      </c>
      <c r="I4" s="165">
        <v>2017</v>
      </c>
      <c r="J4" s="165">
        <v>2018</v>
      </c>
      <c r="K4" s="165">
        <v>2019</v>
      </c>
      <c r="L4" s="165">
        <v>2020</v>
      </c>
      <c r="M4" s="173" t="s">
        <v>4</v>
      </c>
      <c r="N4" s="169">
        <v>2016</v>
      </c>
      <c r="O4" s="169"/>
      <c r="P4" s="169">
        <v>2017</v>
      </c>
      <c r="Q4" s="169"/>
      <c r="R4" s="169">
        <v>2018</v>
      </c>
      <c r="S4" s="169"/>
      <c r="T4" s="169">
        <v>2019</v>
      </c>
      <c r="U4" s="169"/>
      <c r="V4" s="169">
        <v>2020</v>
      </c>
      <c r="W4" s="169"/>
      <c r="X4" s="171"/>
      <c r="Y4" s="2"/>
    </row>
    <row r="5" spans="1:25" ht="35.25" customHeight="1">
      <c r="A5" s="163"/>
      <c r="B5" s="165"/>
      <c r="C5" s="165"/>
      <c r="D5" s="165"/>
      <c r="E5" s="165"/>
      <c r="F5" s="165"/>
      <c r="G5" s="173"/>
      <c r="H5" s="165"/>
      <c r="I5" s="165"/>
      <c r="J5" s="165"/>
      <c r="K5" s="165"/>
      <c r="L5" s="165"/>
      <c r="M5" s="173"/>
      <c r="N5" s="4" t="s">
        <v>5</v>
      </c>
      <c r="O5" s="4" t="s">
        <v>6</v>
      </c>
      <c r="P5" s="4" t="s">
        <v>5</v>
      </c>
      <c r="Q5" s="4" t="s">
        <v>6</v>
      </c>
      <c r="R5" s="4" t="s">
        <v>5</v>
      </c>
      <c r="S5" s="4" t="s">
        <v>6</v>
      </c>
      <c r="T5" s="4" t="s">
        <v>5</v>
      </c>
      <c r="U5" s="4" t="s">
        <v>6</v>
      </c>
      <c r="V5" s="4" t="s">
        <v>5</v>
      </c>
      <c r="W5" s="4" t="s">
        <v>6</v>
      </c>
      <c r="X5" s="172"/>
      <c r="Y5" s="2"/>
    </row>
    <row r="6" spans="1:25" ht="12.75" customHeight="1" hidden="1">
      <c r="A6" s="5" t="s">
        <v>7</v>
      </c>
      <c r="B6" s="3"/>
      <c r="C6" s="3"/>
      <c r="D6" s="3"/>
      <c r="E6" s="3"/>
      <c r="F6" s="3"/>
      <c r="G6" s="9"/>
      <c r="H6" s="3"/>
      <c r="I6" s="3"/>
      <c r="J6" s="3"/>
      <c r="K6" s="3"/>
      <c r="L6" s="3"/>
      <c r="M6" s="9"/>
      <c r="N6" s="3"/>
      <c r="O6" s="3"/>
      <c r="P6" s="3"/>
      <c r="Q6" s="3"/>
      <c r="R6" s="3"/>
      <c r="S6" s="3"/>
      <c r="T6" s="3"/>
      <c r="U6" s="3"/>
      <c r="V6" s="3"/>
      <c r="W6" s="3"/>
      <c r="X6" s="166"/>
      <c r="Y6" s="2"/>
    </row>
    <row r="7" spans="1:25" ht="12.75" hidden="1">
      <c r="A7" s="6" t="s">
        <v>22</v>
      </c>
      <c r="B7" s="6"/>
      <c r="C7" s="6"/>
      <c r="D7" s="6"/>
      <c r="E7" s="6"/>
      <c r="F7" s="6"/>
      <c r="G7" s="10"/>
      <c r="H7" s="6"/>
      <c r="I7" s="6"/>
      <c r="J7" s="6"/>
      <c r="K7" s="6"/>
      <c r="L7" s="6"/>
      <c r="M7" s="10"/>
      <c r="N7" s="6"/>
      <c r="O7" s="6"/>
      <c r="P7" s="6"/>
      <c r="Q7" s="6"/>
      <c r="R7" s="6"/>
      <c r="S7" s="6"/>
      <c r="T7" s="6"/>
      <c r="U7" s="6"/>
      <c r="V7" s="6"/>
      <c r="W7" s="6"/>
      <c r="X7" s="167"/>
      <c r="Y7" s="2"/>
    </row>
    <row r="8" spans="1:25" ht="12.75" hidden="1">
      <c r="A8" s="6" t="s">
        <v>23</v>
      </c>
      <c r="B8" s="6"/>
      <c r="C8" s="6"/>
      <c r="D8" s="6"/>
      <c r="E8" s="6"/>
      <c r="F8" s="6"/>
      <c r="G8" s="10"/>
      <c r="H8" s="6"/>
      <c r="I8" s="6"/>
      <c r="J8" s="6"/>
      <c r="K8" s="6"/>
      <c r="L8" s="6"/>
      <c r="M8" s="10"/>
      <c r="N8" s="6"/>
      <c r="O8" s="6"/>
      <c r="P8" s="6"/>
      <c r="Q8" s="6"/>
      <c r="R8" s="6"/>
      <c r="S8" s="6"/>
      <c r="T8" s="6"/>
      <c r="U8" s="6"/>
      <c r="V8" s="6"/>
      <c r="W8" s="6"/>
      <c r="X8" s="167"/>
      <c r="Y8" s="2"/>
    </row>
    <row r="9" spans="1:25" ht="12.75" hidden="1">
      <c r="A9" s="6" t="s">
        <v>13</v>
      </c>
      <c r="B9" s="6"/>
      <c r="C9" s="6"/>
      <c r="D9" s="6"/>
      <c r="E9" s="6"/>
      <c r="F9" s="6"/>
      <c r="G9" s="10"/>
      <c r="H9" s="6"/>
      <c r="I9" s="6"/>
      <c r="J9" s="6"/>
      <c r="K9" s="6"/>
      <c r="L9" s="6"/>
      <c r="M9" s="10"/>
      <c r="N9" s="6"/>
      <c r="O9" s="6"/>
      <c r="P9" s="6"/>
      <c r="Q9" s="6"/>
      <c r="R9" s="6"/>
      <c r="S9" s="6"/>
      <c r="T9" s="6"/>
      <c r="U9" s="6"/>
      <c r="V9" s="6"/>
      <c r="W9" s="6"/>
      <c r="X9" s="167"/>
      <c r="Y9" s="2"/>
    </row>
    <row r="10" spans="1:25" ht="12.75" hidden="1">
      <c r="A10" s="6" t="s">
        <v>9</v>
      </c>
      <c r="B10" s="6"/>
      <c r="C10" s="6"/>
      <c r="D10" s="6"/>
      <c r="E10" s="6"/>
      <c r="F10" s="6"/>
      <c r="G10" s="10"/>
      <c r="H10" s="6"/>
      <c r="I10" s="6"/>
      <c r="J10" s="6"/>
      <c r="K10" s="6"/>
      <c r="L10" s="6"/>
      <c r="M10" s="10"/>
      <c r="N10" s="6"/>
      <c r="O10" s="6"/>
      <c r="P10" s="6"/>
      <c r="Q10" s="6"/>
      <c r="R10" s="6"/>
      <c r="S10" s="6"/>
      <c r="T10" s="6"/>
      <c r="U10" s="6"/>
      <c r="V10" s="6"/>
      <c r="W10" s="6"/>
      <c r="X10" s="167"/>
      <c r="Y10" s="2"/>
    </row>
    <row r="11" spans="1:25" ht="12.75" hidden="1">
      <c r="A11" s="6" t="s">
        <v>16</v>
      </c>
      <c r="B11" s="6"/>
      <c r="C11" s="6"/>
      <c r="D11" s="6"/>
      <c r="E11" s="6"/>
      <c r="F11" s="6"/>
      <c r="G11" s="10"/>
      <c r="H11" s="6"/>
      <c r="I11" s="6"/>
      <c r="J11" s="6"/>
      <c r="K11" s="6"/>
      <c r="L11" s="6"/>
      <c r="M11" s="10"/>
      <c r="N11" s="6"/>
      <c r="O11" s="6"/>
      <c r="P11" s="6"/>
      <c r="Q11" s="6"/>
      <c r="R11" s="6"/>
      <c r="S11" s="6"/>
      <c r="T11" s="6"/>
      <c r="U11" s="6"/>
      <c r="V11" s="6"/>
      <c r="W11" s="6"/>
      <c r="X11" s="167"/>
      <c r="Y11" s="2"/>
    </row>
    <row r="12" spans="1:25" ht="12.75" hidden="1">
      <c r="A12" s="6" t="s">
        <v>24</v>
      </c>
      <c r="B12" s="6"/>
      <c r="C12" s="6"/>
      <c r="D12" s="6"/>
      <c r="E12" s="6"/>
      <c r="F12" s="6"/>
      <c r="G12" s="10"/>
      <c r="H12" s="6"/>
      <c r="I12" s="6"/>
      <c r="J12" s="6"/>
      <c r="K12" s="6"/>
      <c r="L12" s="6"/>
      <c r="M12" s="10"/>
      <c r="N12" s="6"/>
      <c r="O12" s="6"/>
      <c r="P12" s="6"/>
      <c r="Q12" s="6"/>
      <c r="R12" s="6"/>
      <c r="S12" s="6"/>
      <c r="T12" s="6"/>
      <c r="U12" s="6"/>
      <c r="V12" s="6"/>
      <c r="W12" s="6"/>
      <c r="X12" s="167"/>
      <c r="Y12" s="2"/>
    </row>
    <row r="13" spans="1:25" ht="12.75" hidden="1">
      <c r="A13" s="6" t="s">
        <v>10</v>
      </c>
      <c r="B13" s="6"/>
      <c r="C13" s="6"/>
      <c r="D13" s="6"/>
      <c r="E13" s="6"/>
      <c r="F13" s="6"/>
      <c r="G13" s="10"/>
      <c r="H13" s="6"/>
      <c r="I13" s="6"/>
      <c r="J13" s="6"/>
      <c r="K13" s="6"/>
      <c r="L13" s="6"/>
      <c r="M13" s="10"/>
      <c r="N13" s="6"/>
      <c r="O13" s="6"/>
      <c r="P13" s="6"/>
      <c r="Q13" s="6"/>
      <c r="R13" s="6"/>
      <c r="S13" s="6"/>
      <c r="T13" s="6"/>
      <c r="U13" s="6"/>
      <c r="V13" s="6"/>
      <c r="W13" s="6"/>
      <c r="X13" s="167"/>
      <c r="Y13" s="2"/>
    </row>
    <row r="14" spans="1:25" ht="12.75" hidden="1">
      <c r="A14" s="6" t="s">
        <v>15</v>
      </c>
      <c r="B14" s="6"/>
      <c r="C14" s="6"/>
      <c r="D14" s="6"/>
      <c r="E14" s="6"/>
      <c r="F14" s="6"/>
      <c r="G14" s="10"/>
      <c r="H14" s="6"/>
      <c r="I14" s="6"/>
      <c r="J14" s="6"/>
      <c r="K14" s="6"/>
      <c r="L14" s="6"/>
      <c r="M14" s="10"/>
      <c r="N14" s="6"/>
      <c r="O14" s="6"/>
      <c r="P14" s="6"/>
      <c r="Q14" s="6"/>
      <c r="R14" s="6"/>
      <c r="S14" s="6"/>
      <c r="T14" s="6"/>
      <c r="U14" s="6"/>
      <c r="V14" s="6"/>
      <c r="W14" s="6"/>
      <c r="X14" s="167"/>
      <c r="Y14" s="2"/>
    </row>
    <row r="15" spans="1:25" ht="12.75" hidden="1">
      <c r="A15" s="6" t="s">
        <v>5</v>
      </c>
      <c r="B15" s="6"/>
      <c r="C15" s="6"/>
      <c r="D15" s="6"/>
      <c r="E15" s="6"/>
      <c r="F15" s="6"/>
      <c r="G15" s="10"/>
      <c r="H15" s="6"/>
      <c r="I15" s="6"/>
      <c r="J15" s="6"/>
      <c r="K15" s="6"/>
      <c r="L15" s="6"/>
      <c r="M15" s="10"/>
      <c r="N15" s="6"/>
      <c r="O15" s="6"/>
      <c r="P15" s="6"/>
      <c r="Q15" s="6"/>
      <c r="R15" s="6"/>
      <c r="S15" s="6"/>
      <c r="T15" s="6"/>
      <c r="U15" s="6"/>
      <c r="V15" s="6"/>
      <c r="W15" s="6"/>
      <c r="X15" s="168"/>
      <c r="Y15" s="2"/>
    </row>
    <row r="16" spans="1:25" ht="12.75">
      <c r="A16" s="7" t="s">
        <v>11</v>
      </c>
      <c r="B16" s="6"/>
      <c r="C16" s="6"/>
      <c r="D16" s="6"/>
      <c r="E16" s="6"/>
      <c r="F16" s="6"/>
      <c r="G16" s="10"/>
      <c r="H16" s="6"/>
      <c r="I16" s="6"/>
      <c r="J16" s="6"/>
      <c r="K16" s="6"/>
      <c r="L16" s="6"/>
      <c r="M16" s="10"/>
      <c r="N16" s="6"/>
      <c r="O16" s="6"/>
      <c r="P16" s="6"/>
      <c r="Q16" s="6"/>
      <c r="R16" s="6"/>
      <c r="S16" s="6"/>
      <c r="T16" s="6"/>
      <c r="U16" s="6"/>
      <c r="V16" s="6"/>
      <c r="W16" s="6"/>
      <c r="X16" s="247">
        <v>1</v>
      </c>
      <c r="Y16" s="2"/>
    </row>
    <row r="17" spans="1:25" ht="12.75">
      <c r="A17" s="6" t="s">
        <v>8</v>
      </c>
      <c r="B17" s="149">
        <v>1</v>
      </c>
      <c r="C17" s="11">
        <v>2</v>
      </c>
      <c r="D17" s="11">
        <v>3</v>
      </c>
      <c r="E17" s="11">
        <v>3</v>
      </c>
      <c r="F17" s="11">
        <v>2</v>
      </c>
      <c r="G17" s="13">
        <f>SUM(B17:F17)</f>
        <v>11</v>
      </c>
      <c r="H17" s="149">
        <v>5</v>
      </c>
      <c r="I17" s="11">
        <v>11</v>
      </c>
      <c r="J17" s="11">
        <v>15</v>
      </c>
      <c r="K17" s="11">
        <v>9</v>
      </c>
      <c r="L17" s="11">
        <v>12</v>
      </c>
      <c r="M17" s="13">
        <v>22</v>
      </c>
      <c r="N17" s="149">
        <v>5</v>
      </c>
      <c r="O17" s="6">
        <f>N17/H17%</f>
        <v>100</v>
      </c>
      <c r="P17" s="149">
        <v>11</v>
      </c>
      <c r="Q17" s="6">
        <f>P17/I17%</f>
        <v>100</v>
      </c>
      <c r="R17" s="149">
        <v>14</v>
      </c>
      <c r="S17" s="92">
        <f>R17/J17%</f>
        <v>93.33333333333334</v>
      </c>
      <c r="T17" s="149">
        <v>9</v>
      </c>
      <c r="U17" s="6">
        <f>T17/K17%</f>
        <v>100</v>
      </c>
      <c r="V17" s="149">
        <v>11</v>
      </c>
      <c r="W17" s="92">
        <f>V17/L17%</f>
        <v>91.66666666666667</v>
      </c>
      <c r="X17" s="248"/>
      <c r="Y17" s="2"/>
    </row>
    <row r="18" spans="1:25" ht="12.75">
      <c r="A18" s="6" t="s">
        <v>14</v>
      </c>
      <c r="B18" s="11">
        <v>1</v>
      </c>
      <c r="C18" s="11">
        <v>2</v>
      </c>
      <c r="D18" s="11">
        <v>2</v>
      </c>
      <c r="E18" s="11">
        <v>1</v>
      </c>
      <c r="F18" s="11">
        <v>2</v>
      </c>
      <c r="G18" s="13">
        <f>SUM(B18:F18)</f>
        <v>8</v>
      </c>
      <c r="H18" s="149">
        <v>3</v>
      </c>
      <c r="I18" s="11">
        <v>10</v>
      </c>
      <c r="J18" s="11">
        <v>8</v>
      </c>
      <c r="K18" s="11">
        <v>6</v>
      </c>
      <c r="L18" s="11">
        <v>11</v>
      </c>
      <c r="M18" s="13">
        <v>20</v>
      </c>
      <c r="N18" s="11">
        <v>3</v>
      </c>
      <c r="O18" s="6">
        <f>N18/H18%</f>
        <v>100</v>
      </c>
      <c r="P18" s="11">
        <v>10</v>
      </c>
      <c r="Q18" s="6">
        <f>P18/I18%</f>
        <v>100</v>
      </c>
      <c r="R18" s="11">
        <v>8</v>
      </c>
      <c r="S18" s="6">
        <f>R18/J18%</f>
        <v>100</v>
      </c>
      <c r="T18" s="11">
        <v>6</v>
      </c>
      <c r="U18" s="6">
        <f>T18/K18%</f>
        <v>100</v>
      </c>
      <c r="V18" s="11">
        <v>10</v>
      </c>
      <c r="W18" s="92">
        <f>V18/L18%</f>
        <v>90.9090909090909</v>
      </c>
      <c r="X18" s="248"/>
      <c r="Y18" s="2"/>
    </row>
    <row r="19" spans="1:25" ht="12.75">
      <c r="A19" s="6" t="s">
        <v>9</v>
      </c>
      <c r="B19" s="11">
        <v>1</v>
      </c>
      <c r="C19" s="11">
        <v>1</v>
      </c>
      <c r="D19" s="11">
        <v>2</v>
      </c>
      <c r="E19" s="11">
        <v>2</v>
      </c>
      <c r="F19" s="11">
        <v>1</v>
      </c>
      <c r="G19" s="13">
        <f>SUM(B19:F19)</f>
        <v>7</v>
      </c>
      <c r="H19" s="11">
        <v>5</v>
      </c>
      <c r="I19" s="11">
        <v>5</v>
      </c>
      <c r="J19" s="11">
        <v>7</v>
      </c>
      <c r="K19" s="11">
        <v>12</v>
      </c>
      <c r="L19" s="11">
        <v>5</v>
      </c>
      <c r="M19" s="13">
        <v>20</v>
      </c>
      <c r="N19" s="11">
        <v>5</v>
      </c>
      <c r="O19" s="6">
        <f>N19/H19%</f>
        <v>100</v>
      </c>
      <c r="P19" s="11">
        <v>5</v>
      </c>
      <c r="Q19" s="6">
        <f>P19/I19%</f>
        <v>100</v>
      </c>
      <c r="R19" s="11">
        <v>7</v>
      </c>
      <c r="S19" s="6">
        <f>R19/J19%</f>
        <v>99.99999999999999</v>
      </c>
      <c r="T19" s="11">
        <v>11</v>
      </c>
      <c r="U19" s="6">
        <f>T19/K19%</f>
        <v>91.66666666666667</v>
      </c>
      <c r="V19" s="11">
        <v>4</v>
      </c>
      <c r="W19" s="92">
        <f>V19/L19%</f>
        <v>80</v>
      </c>
      <c r="X19" s="248"/>
      <c r="Y19" s="2"/>
    </row>
    <row r="20" spans="1:25" ht="12.75">
      <c r="A20" s="6" t="s">
        <v>16</v>
      </c>
      <c r="B20" s="11">
        <v>1</v>
      </c>
      <c r="C20" s="11">
        <v>1</v>
      </c>
      <c r="D20" s="11">
        <v>1</v>
      </c>
      <c r="E20" s="11">
        <v>1</v>
      </c>
      <c r="F20" s="11">
        <v>2</v>
      </c>
      <c r="G20" s="13">
        <f>SUM(B20:F20)</f>
        <v>6</v>
      </c>
      <c r="H20" s="11">
        <v>4</v>
      </c>
      <c r="I20" s="11">
        <v>5</v>
      </c>
      <c r="J20" s="11">
        <v>5</v>
      </c>
      <c r="K20" s="11">
        <v>5</v>
      </c>
      <c r="L20" s="11">
        <v>8</v>
      </c>
      <c r="M20" s="13">
        <v>15</v>
      </c>
      <c r="N20" s="11">
        <v>4</v>
      </c>
      <c r="O20" s="6">
        <f>N20/H20%</f>
        <v>100</v>
      </c>
      <c r="P20" s="11">
        <v>5</v>
      </c>
      <c r="Q20" s="6">
        <f>P20/I20%</f>
        <v>100</v>
      </c>
      <c r="R20" s="11">
        <v>5</v>
      </c>
      <c r="S20" s="6">
        <f>R20/J20%</f>
        <v>100</v>
      </c>
      <c r="T20" s="11">
        <v>5</v>
      </c>
      <c r="U20" s="6">
        <f>T20/K20%</f>
        <v>100</v>
      </c>
      <c r="V20" s="11">
        <v>6</v>
      </c>
      <c r="W20" s="92">
        <f>V20/L20%</f>
        <v>75</v>
      </c>
      <c r="X20" s="248"/>
      <c r="Y20" s="2"/>
    </row>
    <row r="21" spans="1:25" ht="12.75">
      <c r="A21" s="6" t="s">
        <v>10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3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3">
        <v>0</v>
      </c>
      <c r="N21" s="11">
        <v>0</v>
      </c>
      <c r="O21" s="11"/>
      <c r="P21" s="11">
        <v>0</v>
      </c>
      <c r="Q21" s="11"/>
      <c r="R21" s="11">
        <v>0</v>
      </c>
      <c r="S21" s="11"/>
      <c r="T21" s="11">
        <v>0</v>
      </c>
      <c r="U21" s="11"/>
      <c r="V21" s="11">
        <v>0</v>
      </c>
      <c r="W21" s="150"/>
      <c r="X21" s="248"/>
      <c r="Y21" s="2"/>
    </row>
    <row r="22" spans="1:25" ht="12.75">
      <c r="A22" s="6" t="s">
        <v>15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3">
        <f>SUM(B22:F22)</f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3">
        <f>SUM(H22:L22)</f>
        <v>0</v>
      </c>
      <c r="N22" s="11">
        <v>0</v>
      </c>
      <c r="O22" s="11"/>
      <c r="P22" s="11">
        <v>0</v>
      </c>
      <c r="Q22" s="11"/>
      <c r="R22" s="11">
        <v>0</v>
      </c>
      <c r="S22" s="11"/>
      <c r="T22" s="11">
        <v>0</v>
      </c>
      <c r="U22" s="11"/>
      <c r="V22" s="11">
        <v>0</v>
      </c>
      <c r="W22" s="150"/>
      <c r="X22" s="248"/>
      <c r="Y22" s="2"/>
    </row>
    <row r="23" spans="1:25" s="156" customFormat="1" ht="12.75">
      <c r="A23" s="151" t="s">
        <v>5</v>
      </c>
      <c r="B23" s="152">
        <f aca="true" t="shared" si="0" ref="B23:N23">SUM(B17:B22)</f>
        <v>4</v>
      </c>
      <c r="C23" s="152">
        <f t="shared" si="0"/>
        <v>6</v>
      </c>
      <c r="D23" s="152">
        <f t="shared" si="0"/>
        <v>8</v>
      </c>
      <c r="E23" s="152">
        <f t="shared" si="0"/>
        <v>7</v>
      </c>
      <c r="F23" s="152">
        <f t="shared" si="0"/>
        <v>7</v>
      </c>
      <c r="G23" s="152">
        <f t="shared" si="0"/>
        <v>32</v>
      </c>
      <c r="H23" s="152">
        <f t="shared" si="0"/>
        <v>17</v>
      </c>
      <c r="I23" s="152">
        <f t="shared" si="0"/>
        <v>31</v>
      </c>
      <c r="J23" s="152">
        <f t="shared" si="0"/>
        <v>35</v>
      </c>
      <c r="K23" s="152">
        <f t="shared" si="0"/>
        <v>32</v>
      </c>
      <c r="L23" s="152">
        <f t="shared" si="0"/>
        <v>36</v>
      </c>
      <c r="M23" s="152">
        <f t="shared" si="0"/>
        <v>77</v>
      </c>
      <c r="N23" s="152">
        <f t="shared" si="0"/>
        <v>17</v>
      </c>
      <c r="O23" s="153">
        <f>N23/H23%</f>
        <v>99.99999999999999</v>
      </c>
      <c r="P23" s="152">
        <f>SUM(P17:P22)</f>
        <v>31</v>
      </c>
      <c r="Q23" s="153">
        <f>P23/I23%</f>
        <v>100</v>
      </c>
      <c r="R23" s="152">
        <f>SUM(R17:R22)</f>
        <v>34</v>
      </c>
      <c r="S23" s="153">
        <f>R23/J23%</f>
        <v>97.14285714285715</v>
      </c>
      <c r="T23" s="152">
        <f>SUM(T17:T22)</f>
        <v>31</v>
      </c>
      <c r="U23" s="153">
        <f>T23/K23%</f>
        <v>96.875</v>
      </c>
      <c r="V23" s="152">
        <f>SUM(V17:V22)</f>
        <v>31</v>
      </c>
      <c r="W23" s="154">
        <f>V23/L23%</f>
        <v>86.11111111111111</v>
      </c>
      <c r="X23" s="249"/>
      <c r="Y23" s="155"/>
    </row>
    <row r="24" spans="1:25" ht="12.75">
      <c r="A24" s="7" t="s">
        <v>12</v>
      </c>
      <c r="B24" s="11"/>
      <c r="C24" s="11"/>
      <c r="D24" s="11"/>
      <c r="E24" s="11"/>
      <c r="F24" s="11"/>
      <c r="G24" s="13">
        <f>SUM(B24:F24)</f>
        <v>0</v>
      </c>
      <c r="H24" s="11"/>
      <c r="I24" s="11"/>
      <c r="J24" s="11"/>
      <c r="K24" s="11"/>
      <c r="L24" s="11"/>
      <c r="M24" s="13"/>
      <c r="N24" s="6"/>
      <c r="O24" s="6"/>
      <c r="P24" s="6"/>
      <c r="Q24" s="6"/>
      <c r="R24" s="6"/>
      <c r="S24" s="6"/>
      <c r="T24" s="6"/>
      <c r="U24" s="6"/>
      <c r="V24" s="6"/>
      <c r="W24" s="6"/>
      <c r="X24" s="247">
        <v>11</v>
      </c>
      <c r="Y24" s="2"/>
    </row>
    <row r="25" spans="1:24" ht="12.75" customHeight="1">
      <c r="A25" s="6" t="s">
        <v>8</v>
      </c>
      <c r="B25" s="88">
        <v>11</v>
      </c>
      <c r="C25" s="51">
        <v>24</v>
      </c>
      <c r="D25" s="51">
        <v>24</v>
      </c>
      <c r="E25" s="51">
        <v>24</v>
      </c>
      <c r="F25" s="51">
        <v>24</v>
      </c>
      <c r="G25" s="139">
        <f>F25+E25+D25+C25+B25</f>
        <v>107</v>
      </c>
      <c r="H25" s="88">
        <v>9</v>
      </c>
      <c r="I25" s="51">
        <v>45</v>
      </c>
      <c r="J25" s="51">
        <v>42</v>
      </c>
      <c r="K25" s="51">
        <v>18</v>
      </c>
      <c r="L25" s="51">
        <v>36</v>
      </c>
      <c r="M25" s="139">
        <f>L25+K25+J25+I25+H25</f>
        <v>150</v>
      </c>
      <c r="N25" s="88">
        <v>9</v>
      </c>
      <c r="O25" s="51">
        <f>N25/H25*100</f>
        <v>100</v>
      </c>
      <c r="P25" s="88">
        <v>45</v>
      </c>
      <c r="Q25" s="51">
        <f>P25/I25*100</f>
        <v>100</v>
      </c>
      <c r="R25" s="88">
        <v>40</v>
      </c>
      <c r="S25" s="51">
        <f>R25/J25*100</f>
        <v>95.23809523809523</v>
      </c>
      <c r="T25" s="88">
        <v>17</v>
      </c>
      <c r="U25" s="51">
        <f>T25/K25*100</f>
        <v>94.44444444444444</v>
      </c>
      <c r="V25" s="88">
        <v>35</v>
      </c>
      <c r="W25" s="11">
        <f>V25/L25*100</f>
        <v>97.22222222222221</v>
      </c>
      <c r="X25" s="248"/>
    </row>
    <row r="26" spans="1:24" ht="12.75">
      <c r="A26" s="6" t="s">
        <v>14</v>
      </c>
      <c r="B26" s="51">
        <v>11</v>
      </c>
      <c r="C26" s="51">
        <v>24</v>
      </c>
      <c r="D26" s="51">
        <v>28</v>
      </c>
      <c r="E26" s="51">
        <v>25</v>
      </c>
      <c r="F26" s="51">
        <v>24</v>
      </c>
      <c r="G26" s="139">
        <f>F26+E26+D26+C26+B26</f>
        <v>112</v>
      </c>
      <c r="H26" s="51">
        <v>5</v>
      </c>
      <c r="I26" s="51">
        <v>43</v>
      </c>
      <c r="J26" s="51">
        <v>31</v>
      </c>
      <c r="K26" s="51">
        <v>14</v>
      </c>
      <c r="L26" s="51">
        <v>24</v>
      </c>
      <c r="M26" s="139">
        <f>L26+K26+J26+I26+H26</f>
        <v>117</v>
      </c>
      <c r="N26" s="51">
        <v>5</v>
      </c>
      <c r="O26" s="51">
        <f>N26/H26*100</f>
        <v>100</v>
      </c>
      <c r="P26" s="51">
        <v>43</v>
      </c>
      <c r="Q26" s="51">
        <f>P26/I26*100</f>
        <v>100</v>
      </c>
      <c r="R26" s="51">
        <v>31</v>
      </c>
      <c r="S26" s="51">
        <f>R26/J26*100</f>
        <v>100</v>
      </c>
      <c r="T26" s="51">
        <v>13</v>
      </c>
      <c r="U26" s="51">
        <f>T26/K26*100</f>
        <v>92.85714285714286</v>
      </c>
      <c r="V26" s="51">
        <v>22</v>
      </c>
      <c r="W26" s="11">
        <f>V26/L26*100</f>
        <v>91.66666666666666</v>
      </c>
      <c r="X26" s="248"/>
    </row>
    <row r="27" spans="1:24" ht="12.75">
      <c r="A27" s="6" t="s">
        <v>9</v>
      </c>
      <c r="B27" s="51">
        <v>11</v>
      </c>
      <c r="C27" s="51">
        <v>24</v>
      </c>
      <c r="D27" s="51">
        <v>24</v>
      </c>
      <c r="E27" s="51">
        <v>24</v>
      </c>
      <c r="F27" s="51">
        <v>24</v>
      </c>
      <c r="G27" s="139">
        <f>F27+E27+D27+C27+B27</f>
        <v>107</v>
      </c>
      <c r="H27" s="51">
        <v>6</v>
      </c>
      <c r="I27" s="51">
        <v>37</v>
      </c>
      <c r="J27" s="51">
        <v>19</v>
      </c>
      <c r="K27" s="51">
        <v>11</v>
      </c>
      <c r="L27" s="51">
        <v>17</v>
      </c>
      <c r="M27" s="139">
        <f>L27+K27+J27+I27+H27</f>
        <v>90</v>
      </c>
      <c r="N27" s="51">
        <v>6</v>
      </c>
      <c r="O27" s="51">
        <f>N27/H27*100</f>
        <v>100</v>
      </c>
      <c r="P27" s="51">
        <v>37</v>
      </c>
      <c r="Q27" s="51">
        <f>P27/I27*100</f>
        <v>100</v>
      </c>
      <c r="R27" s="51">
        <v>18</v>
      </c>
      <c r="S27" s="51">
        <f>R27/J27*100</f>
        <v>94.73684210526315</v>
      </c>
      <c r="T27" s="51">
        <v>10</v>
      </c>
      <c r="U27" s="51">
        <f>T27/K27*100</f>
        <v>90.9090909090909</v>
      </c>
      <c r="V27" s="51">
        <v>16</v>
      </c>
      <c r="W27" s="11">
        <f>V27/L27*100</f>
        <v>94.11764705882352</v>
      </c>
      <c r="X27" s="248"/>
    </row>
    <row r="28" spans="1:24" s="156" customFormat="1" ht="12.75">
      <c r="A28" s="151" t="s">
        <v>5</v>
      </c>
      <c r="B28" s="157">
        <f aca="true" t="shared" si="1" ref="B28:N28">SUM(B25:B27)</f>
        <v>33</v>
      </c>
      <c r="C28" s="157">
        <f t="shared" si="1"/>
        <v>72</v>
      </c>
      <c r="D28" s="157">
        <f t="shared" si="1"/>
        <v>76</v>
      </c>
      <c r="E28" s="157">
        <f t="shared" si="1"/>
        <v>73</v>
      </c>
      <c r="F28" s="157">
        <f t="shared" si="1"/>
        <v>72</v>
      </c>
      <c r="G28" s="158">
        <f t="shared" si="1"/>
        <v>326</v>
      </c>
      <c r="H28" s="157">
        <f t="shared" si="1"/>
        <v>20</v>
      </c>
      <c r="I28" s="157">
        <f t="shared" si="1"/>
        <v>125</v>
      </c>
      <c r="J28" s="157">
        <f t="shared" si="1"/>
        <v>92</v>
      </c>
      <c r="K28" s="157">
        <f t="shared" si="1"/>
        <v>43</v>
      </c>
      <c r="L28" s="157">
        <f t="shared" si="1"/>
        <v>77</v>
      </c>
      <c r="M28" s="158">
        <f t="shared" si="1"/>
        <v>357</v>
      </c>
      <c r="N28" s="157">
        <f t="shared" si="1"/>
        <v>20</v>
      </c>
      <c r="O28" s="157">
        <f>N28/H28*100</f>
        <v>100</v>
      </c>
      <c r="P28" s="157">
        <f>SUM(P25:P27)</f>
        <v>125</v>
      </c>
      <c r="Q28" s="157">
        <f>P28/I28*100</f>
        <v>100</v>
      </c>
      <c r="R28" s="157">
        <f>SUM(R25:R27)</f>
        <v>89</v>
      </c>
      <c r="S28" s="157">
        <f>R28/J28*100</f>
        <v>96.73913043478261</v>
      </c>
      <c r="T28" s="157">
        <f>SUM(T25:T27)</f>
        <v>40</v>
      </c>
      <c r="U28" s="157">
        <f>T28/K28*100</f>
        <v>93.02325581395348</v>
      </c>
      <c r="V28" s="157">
        <f>SUM(V25:V27)</f>
        <v>73</v>
      </c>
      <c r="W28" s="7">
        <f>V28/L28*100</f>
        <v>94.8051948051948</v>
      </c>
      <c r="X28" s="249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 customHeight="1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 customHeight="1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 customHeight="1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 customHeight="1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 customHeight="1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 customHeight="1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 customHeight="1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 customHeight="1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 customHeight="1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 customHeight="1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 customHeight="1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 customHeight="1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 customHeight="1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 customHeight="1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 customHeight="1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 customHeight="1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 customHeight="1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 customHeight="1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 customHeight="1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 customHeight="1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 customHeight="1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 customHeight="1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 customHeight="1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 customHeight="1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 customHeight="1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 customHeight="1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 customHeight="1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 customHeight="1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 customHeight="1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 customHeight="1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 customHeight="1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 customHeight="1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 customHeight="1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 customHeight="1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 customHeight="1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 customHeight="1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 customHeight="1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 customHeight="1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 customHeight="1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 customHeight="1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 customHeight="1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 customHeight="1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 customHeight="1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 customHeight="1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spans="1:25" ht="12.75">
      <c r="A643" s="1"/>
      <c r="X643" s="2"/>
      <c r="Y643" s="2"/>
    </row>
    <row r="644" spans="1:25" ht="12.75">
      <c r="A644" s="1"/>
      <c r="X644" s="2"/>
      <c r="Y644" s="2"/>
    </row>
    <row r="645" spans="1:25" ht="12.75">
      <c r="A645" s="1"/>
      <c r="X645" s="2"/>
      <c r="Y645" s="2"/>
    </row>
    <row r="646" spans="1:25" ht="12.75">
      <c r="A646" s="1"/>
      <c r="X646" s="2"/>
      <c r="Y646" s="2"/>
    </row>
    <row r="647" spans="1:25" ht="12.75">
      <c r="A647" s="1"/>
      <c r="X647" s="2"/>
      <c r="Y647" s="2"/>
    </row>
    <row r="648" spans="1:25" ht="12.75">
      <c r="A648" s="1"/>
      <c r="X648" s="2"/>
      <c r="Y648" s="2"/>
    </row>
    <row r="649" spans="1:25" ht="12.75">
      <c r="A649" s="1"/>
      <c r="X649" s="2"/>
      <c r="Y649" s="2"/>
    </row>
    <row r="650" spans="1:25" ht="12.75">
      <c r="A650" s="1"/>
      <c r="X650" s="2"/>
      <c r="Y650" s="2"/>
    </row>
    <row r="651" spans="1:25" ht="12.75">
      <c r="A651" s="1"/>
      <c r="X651" s="2"/>
      <c r="Y651" s="2"/>
    </row>
    <row r="652" spans="1:25" ht="12.75">
      <c r="A652" s="1"/>
      <c r="X652" s="2"/>
      <c r="Y652" s="2"/>
    </row>
    <row r="653" spans="1:25" ht="12.75">
      <c r="A653" s="1"/>
      <c r="X653" s="2"/>
      <c r="Y653" s="2"/>
    </row>
    <row r="654" spans="1:25" ht="12.75">
      <c r="A654" s="1"/>
      <c r="X654" s="2"/>
      <c r="Y654" s="2"/>
    </row>
    <row r="655" spans="1:25" ht="12.75">
      <c r="A655" s="1"/>
      <c r="X655" s="2"/>
      <c r="Y655" s="2"/>
    </row>
    <row r="656" spans="1:25" ht="12.75">
      <c r="A656" s="1"/>
      <c r="X656" s="2"/>
      <c r="Y656" s="2"/>
    </row>
    <row r="657" spans="1:25" ht="12.75">
      <c r="A657" s="1"/>
      <c r="X657" s="2"/>
      <c r="Y657" s="2"/>
    </row>
    <row r="658" ht="12.75">
      <c r="A658" s="1"/>
    </row>
  </sheetData>
  <sheetProtection/>
  <mergeCells count="28">
    <mergeCell ref="A1:D1"/>
    <mergeCell ref="E1:T1"/>
    <mergeCell ref="U1:W1"/>
    <mergeCell ref="A3:A5"/>
    <mergeCell ref="B3:G3"/>
    <mergeCell ref="H3:M3"/>
    <mergeCell ref="N3:W3"/>
    <mergeCell ref="B4:B5"/>
    <mergeCell ref="C4:C5"/>
    <mergeCell ref="D4:D5"/>
    <mergeCell ref="X24:X28"/>
    <mergeCell ref="N4:O4"/>
    <mergeCell ref="P4:Q4"/>
    <mergeCell ref="R4:S4"/>
    <mergeCell ref="T4:U4"/>
    <mergeCell ref="V4:W4"/>
    <mergeCell ref="X6:X15"/>
    <mergeCell ref="X3:X5"/>
    <mergeCell ref="E4:E5"/>
    <mergeCell ref="F4:F5"/>
    <mergeCell ref="G4:G5"/>
    <mergeCell ref="X16:X23"/>
    <mergeCell ref="K4:K5"/>
    <mergeCell ref="L4:L5"/>
    <mergeCell ref="M4:M5"/>
    <mergeCell ref="H4:H5"/>
    <mergeCell ref="I4:I5"/>
    <mergeCell ref="J4:J5"/>
  </mergeCells>
  <printOptions/>
  <pageMargins left="0.25" right="0.25" top="0.25" bottom="0.2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4" sqref="L2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58"/>
  <sheetViews>
    <sheetView zoomScale="106" zoomScaleNormal="106" zoomScalePageLayoutView="0" workbookViewId="0" topLeftCell="A4">
      <selection activeCell="O33" sqref="O33"/>
    </sheetView>
  </sheetViews>
  <sheetFormatPr defaultColWidth="11.421875" defaultRowHeight="12.75"/>
  <cols>
    <col min="1" max="1" width="27.140625" style="2" customWidth="1"/>
    <col min="2" max="2" width="5.421875" style="1" customWidth="1"/>
    <col min="3" max="3" width="4.421875" style="1" customWidth="1"/>
    <col min="4" max="4" width="5.00390625" style="1" customWidth="1"/>
    <col min="5" max="5" width="5.140625" style="1" customWidth="1"/>
    <col min="6" max="6" width="4.421875" style="1" customWidth="1"/>
    <col min="7" max="7" width="5.421875" style="1" bestFit="1" customWidth="1"/>
    <col min="8" max="8" width="4.140625" style="1" customWidth="1"/>
    <col min="9" max="9" width="4.00390625" style="1" customWidth="1"/>
    <col min="10" max="10" width="4.8515625" style="1" customWidth="1"/>
    <col min="11" max="11" width="4.421875" style="1" bestFit="1" customWidth="1"/>
    <col min="12" max="12" width="4.421875" style="1" customWidth="1"/>
    <col min="13" max="13" width="5.140625" style="1" customWidth="1"/>
    <col min="14" max="14" width="5.00390625" style="1" customWidth="1"/>
    <col min="15" max="15" width="5.421875" style="1" customWidth="1"/>
    <col min="16" max="17" width="4.8515625" style="1" customWidth="1"/>
    <col min="18" max="18" width="6.28125" style="1" customWidth="1"/>
    <col min="19" max="19" width="4.8515625" style="1" customWidth="1"/>
    <col min="20" max="20" width="4.421875" style="1" customWidth="1"/>
    <col min="21" max="22" width="4.140625" style="1" customWidth="1"/>
    <col min="23" max="23" width="5.140625" style="1" customWidth="1"/>
    <col min="24" max="16384" width="11.421875" style="1" customWidth="1"/>
  </cols>
  <sheetData>
    <row r="1" spans="1:23" ht="54.75" customHeight="1">
      <c r="A1" s="162" t="s">
        <v>20</v>
      </c>
      <c r="B1" s="162"/>
      <c r="C1" s="162"/>
      <c r="D1" s="162"/>
      <c r="E1" s="160" t="s">
        <v>18</v>
      </c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59" t="s">
        <v>21</v>
      </c>
      <c r="V1" s="159"/>
      <c r="W1" s="159"/>
    </row>
    <row r="2" ht="30" customHeight="1"/>
    <row r="3" spans="1:25" ht="43.5" customHeight="1">
      <c r="A3" s="163" t="s">
        <v>0</v>
      </c>
      <c r="B3" s="164" t="s">
        <v>1</v>
      </c>
      <c r="C3" s="164"/>
      <c r="D3" s="164"/>
      <c r="E3" s="164"/>
      <c r="F3" s="164"/>
      <c r="G3" s="164"/>
      <c r="H3" s="163" t="s">
        <v>2</v>
      </c>
      <c r="I3" s="163"/>
      <c r="J3" s="163"/>
      <c r="K3" s="163"/>
      <c r="L3" s="163"/>
      <c r="M3" s="163"/>
      <c r="N3" s="164" t="s">
        <v>3</v>
      </c>
      <c r="O3" s="164"/>
      <c r="P3" s="164"/>
      <c r="Q3" s="164"/>
      <c r="R3" s="164"/>
      <c r="S3" s="164"/>
      <c r="T3" s="164"/>
      <c r="U3" s="164"/>
      <c r="V3" s="164"/>
      <c r="W3" s="164"/>
      <c r="X3" s="170" t="s">
        <v>17</v>
      </c>
      <c r="Y3" s="2"/>
    </row>
    <row r="4" spans="1:25" ht="27" customHeight="1">
      <c r="A4" s="163"/>
      <c r="B4" s="165">
        <v>2016</v>
      </c>
      <c r="C4" s="165">
        <v>2017</v>
      </c>
      <c r="D4" s="165">
        <v>2018</v>
      </c>
      <c r="E4" s="165">
        <v>2019</v>
      </c>
      <c r="F4" s="165">
        <v>2020</v>
      </c>
      <c r="G4" s="173" t="s">
        <v>4</v>
      </c>
      <c r="H4" s="165">
        <v>2016</v>
      </c>
      <c r="I4" s="165">
        <v>2017</v>
      </c>
      <c r="J4" s="165">
        <v>2018</v>
      </c>
      <c r="K4" s="165">
        <v>2019</v>
      </c>
      <c r="L4" s="165">
        <v>2020</v>
      </c>
      <c r="M4" s="165" t="s">
        <v>4</v>
      </c>
      <c r="N4" s="169">
        <v>2016</v>
      </c>
      <c r="O4" s="169"/>
      <c r="P4" s="169">
        <v>2017</v>
      </c>
      <c r="Q4" s="169"/>
      <c r="R4" s="169">
        <v>2018</v>
      </c>
      <c r="S4" s="169"/>
      <c r="T4" s="169">
        <v>2019</v>
      </c>
      <c r="U4" s="169"/>
      <c r="V4" s="169">
        <v>2020</v>
      </c>
      <c r="W4" s="169"/>
      <c r="X4" s="171"/>
      <c r="Y4" s="2"/>
    </row>
    <row r="5" spans="1:25" ht="35.25" customHeight="1">
      <c r="A5" s="163"/>
      <c r="B5" s="165"/>
      <c r="C5" s="165"/>
      <c r="D5" s="165"/>
      <c r="E5" s="165"/>
      <c r="F5" s="165"/>
      <c r="G5" s="173"/>
      <c r="H5" s="165"/>
      <c r="I5" s="165"/>
      <c r="J5" s="165"/>
      <c r="K5" s="165"/>
      <c r="L5" s="165"/>
      <c r="M5" s="165"/>
      <c r="N5" s="4" t="s">
        <v>5</v>
      </c>
      <c r="O5" s="4" t="s">
        <v>6</v>
      </c>
      <c r="P5" s="4" t="s">
        <v>5</v>
      </c>
      <c r="Q5" s="4" t="s">
        <v>6</v>
      </c>
      <c r="R5" s="4" t="s">
        <v>5</v>
      </c>
      <c r="S5" s="4" t="s">
        <v>6</v>
      </c>
      <c r="T5" s="4" t="s">
        <v>5</v>
      </c>
      <c r="U5" s="4" t="s">
        <v>6</v>
      </c>
      <c r="V5" s="4" t="s">
        <v>5</v>
      </c>
      <c r="W5" s="4" t="s">
        <v>6</v>
      </c>
      <c r="X5" s="172"/>
      <c r="Y5" s="2"/>
    </row>
    <row r="6" spans="1:25" ht="12.75" customHeight="1" hidden="1">
      <c r="A6" s="5" t="s">
        <v>7</v>
      </c>
      <c r="B6" s="3"/>
      <c r="C6" s="3"/>
      <c r="D6" s="3"/>
      <c r="E6" s="3"/>
      <c r="F6" s="3"/>
      <c r="G6" s="9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166"/>
      <c r="Y6" s="2"/>
    </row>
    <row r="7" spans="1:25" ht="12.75" hidden="1">
      <c r="A7" s="6" t="s">
        <v>22</v>
      </c>
      <c r="B7" s="6"/>
      <c r="C7" s="6"/>
      <c r="D7" s="6"/>
      <c r="E7" s="6"/>
      <c r="F7" s="6"/>
      <c r="G7" s="10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167"/>
      <c r="Y7" s="2"/>
    </row>
    <row r="8" spans="1:25" ht="12.75" hidden="1">
      <c r="A8" s="6" t="s">
        <v>23</v>
      </c>
      <c r="B8" s="6"/>
      <c r="C8" s="6"/>
      <c r="D8" s="6"/>
      <c r="E8" s="6"/>
      <c r="F8" s="6"/>
      <c r="G8" s="10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167"/>
      <c r="Y8" s="2"/>
    </row>
    <row r="9" spans="1:25" ht="12.75" hidden="1">
      <c r="A9" s="6" t="s">
        <v>13</v>
      </c>
      <c r="B9" s="6"/>
      <c r="C9" s="6"/>
      <c r="D9" s="6"/>
      <c r="E9" s="6"/>
      <c r="F9" s="6"/>
      <c r="G9" s="10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167"/>
      <c r="Y9" s="2"/>
    </row>
    <row r="10" spans="1:25" ht="12.75" hidden="1">
      <c r="A10" s="6" t="s">
        <v>9</v>
      </c>
      <c r="B10" s="6"/>
      <c r="C10" s="6"/>
      <c r="D10" s="6"/>
      <c r="E10" s="6"/>
      <c r="F10" s="6"/>
      <c r="G10" s="10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167"/>
      <c r="Y10" s="2"/>
    </row>
    <row r="11" spans="1:25" ht="12.75" hidden="1">
      <c r="A11" s="6" t="s">
        <v>16</v>
      </c>
      <c r="B11" s="6"/>
      <c r="C11" s="6"/>
      <c r="D11" s="6"/>
      <c r="E11" s="6"/>
      <c r="F11" s="6"/>
      <c r="G11" s="10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167"/>
      <c r="Y11" s="2"/>
    </row>
    <row r="12" spans="1:25" ht="12.75" hidden="1">
      <c r="A12" s="6" t="s">
        <v>24</v>
      </c>
      <c r="B12" s="6"/>
      <c r="C12" s="6"/>
      <c r="D12" s="6"/>
      <c r="E12" s="6"/>
      <c r="F12" s="6"/>
      <c r="G12" s="10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167"/>
      <c r="Y12" s="2"/>
    </row>
    <row r="13" spans="1:25" ht="12.75" hidden="1">
      <c r="A13" s="6" t="s">
        <v>10</v>
      </c>
      <c r="B13" s="6"/>
      <c r="C13" s="6"/>
      <c r="D13" s="6"/>
      <c r="E13" s="6"/>
      <c r="F13" s="6"/>
      <c r="G13" s="10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167"/>
      <c r="Y13" s="2"/>
    </row>
    <row r="14" spans="1:25" ht="12.75" hidden="1">
      <c r="A14" s="6" t="s">
        <v>15</v>
      </c>
      <c r="B14" s="6"/>
      <c r="C14" s="6"/>
      <c r="D14" s="6"/>
      <c r="E14" s="6"/>
      <c r="F14" s="6"/>
      <c r="G14" s="10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167"/>
      <c r="Y14" s="2"/>
    </row>
    <row r="15" spans="1:25" ht="12.75" hidden="1">
      <c r="A15" s="6" t="s">
        <v>5</v>
      </c>
      <c r="B15" s="6"/>
      <c r="C15" s="6"/>
      <c r="D15" s="6"/>
      <c r="E15" s="6"/>
      <c r="F15" s="6"/>
      <c r="G15" s="10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168"/>
      <c r="Y15" s="2"/>
    </row>
    <row r="16" spans="1:25" ht="12.75">
      <c r="A16" s="7" t="s">
        <v>11</v>
      </c>
      <c r="B16" s="6"/>
      <c r="C16" s="6"/>
      <c r="D16" s="6"/>
      <c r="E16" s="6"/>
      <c r="F16" s="6"/>
      <c r="G16" s="10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166"/>
      <c r="Y16" s="2"/>
    </row>
    <row r="17" spans="1:25" ht="12.75">
      <c r="A17" s="6" t="s">
        <v>8</v>
      </c>
      <c r="B17" s="82">
        <v>3</v>
      </c>
      <c r="C17" s="6">
        <v>4</v>
      </c>
      <c r="D17" s="6">
        <v>3</v>
      </c>
      <c r="E17" s="6">
        <v>3</v>
      </c>
      <c r="F17" s="6">
        <v>2</v>
      </c>
      <c r="G17" s="10">
        <v>15</v>
      </c>
      <c r="H17" s="82">
        <v>25</v>
      </c>
      <c r="I17" s="6">
        <v>22</v>
      </c>
      <c r="J17" s="6">
        <v>18</v>
      </c>
      <c r="K17" s="6">
        <v>23</v>
      </c>
      <c r="L17" s="6">
        <v>16</v>
      </c>
      <c r="M17" s="6">
        <v>104</v>
      </c>
      <c r="N17" s="82">
        <v>25</v>
      </c>
      <c r="O17" s="6">
        <f>N17/H17%</f>
        <v>100</v>
      </c>
      <c r="P17" s="82">
        <v>22</v>
      </c>
      <c r="Q17" s="6">
        <f>P17/I17%</f>
        <v>100</v>
      </c>
      <c r="R17" s="82">
        <v>18</v>
      </c>
      <c r="S17" s="6">
        <f>R17/J17%</f>
        <v>100</v>
      </c>
      <c r="T17" s="82">
        <v>23</v>
      </c>
      <c r="U17" s="6">
        <f aca="true" t="shared" si="0" ref="U17:U23">T17/K17%</f>
        <v>100</v>
      </c>
      <c r="V17" s="82">
        <v>16</v>
      </c>
      <c r="W17" s="6">
        <f>V17/L17%</f>
        <v>100</v>
      </c>
      <c r="X17" s="167"/>
      <c r="Y17" s="2"/>
    </row>
    <row r="18" spans="1:25" ht="12.75">
      <c r="A18" s="6" t="s">
        <v>14</v>
      </c>
      <c r="B18" s="6">
        <v>3</v>
      </c>
      <c r="C18" s="6">
        <v>2</v>
      </c>
      <c r="D18" s="6">
        <v>3</v>
      </c>
      <c r="E18" s="6">
        <v>3</v>
      </c>
      <c r="F18" s="6">
        <v>3</v>
      </c>
      <c r="G18" s="10">
        <v>14</v>
      </c>
      <c r="H18" s="6">
        <v>11</v>
      </c>
      <c r="I18" s="6">
        <v>18</v>
      </c>
      <c r="J18" s="6">
        <v>25</v>
      </c>
      <c r="K18" s="6">
        <v>35</v>
      </c>
      <c r="L18" s="6">
        <v>28</v>
      </c>
      <c r="M18" s="6">
        <v>117</v>
      </c>
      <c r="N18" s="6">
        <v>11</v>
      </c>
      <c r="O18" s="6">
        <f>N18/H18%</f>
        <v>100</v>
      </c>
      <c r="P18" s="6">
        <v>18</v>
      </c>
      <c r="Q18" s="6">
        <f>P18/I18%</f>
        <v>100</v>
      </c>
      <c r="R18" s="6">
        <v>25</v>
      </c>
      <c r="S18" s="6">
        <f>R18/J18%</f>
        <v>100</v>
      </c>
      <c r="T18" s="6">
        <v>35</v>
      </c>
      <c r="U18" s="6">
        <f t="shared" si="0"/>
        <v>100</v>
      </c>
      <c r="V18" s="6">
        <v>28</v>
      </c>
      <c r="W18" s="6">
        <f>V18/L18%</f>
        <v>99.99999999999999</v>
      </c>
      <c r="X18" s="167"/>
      <c r="Y18" s="2"/>
    </row>
    <row r="19" spans="1:25" ht="12.75">
      <c r="A19" s="6" t="s">
        <v>9</v>
      </c>
      <c r="B19" s="6">
        <v>1</v>
      </c>
      <c r="C19" s="6">
        <v>2</v>
      </c>
      <c r="D19" s="6">
        <v>2</v>
      </c>
      <c r="E19" s="6">
        <v>3</v>
      </c>
      <c r="F19" s="6">
        <v>1</v>
      </c>
      <c r="G19" s="10">
        <v>9</v>
      </c>
      <c r="H19" s="6">
        <v>16</v>
      </c>
      <c r="I19" s="6">
        <v>13</v>
      </c>
      <c r="J19" s="6">
        <v>22</v>
      </c>
      <c r="K19" s="6">
        <v>18</v>
      </c>
      <c r="L19" s="6">
        <v>4</v>
      </c>
      <c r="M19" s="6">
        <v>73</v>
      </c>
      <c r="N19" s="6">
        <v>16</v>
      </c>
      <c r="O19" s="6">
        <f>N19/H19%</f>
        <v>100</v>
      </c>
      <c r="P19" s="6">
        <v>13</v>
      </c>
      <c r="Q19" s="6">
        <f>P19/I19%</f>
        <v>100</v>
      </c>
      <c r="R19" s="6">
        <v>22</v>
      </c>
      <c r="S19" s="6">
        <f>R19/J19%</f>
        <v>100</v>
      </c>
      <c r="T19" s="6">
        <v>18</v>
      </c>
      <c r="U19" s="6">
        <f t="shared" si="0"/>
        <v>100</v>
      </c>
      <c r="V19" s="6">
        <v>4</v>
      </c>
      <c r="W19" s="6">
        <f>V19/L19%</f>
        <v>100</v>
      </c>
      <c r="X19" s="167"/>
      <c r="Y19" s="2"/>
    </row>
    <row r="20" spans="1:25" ht="12.75">
      <c r="A20" s="6" t="s">
        <v>16</v>
      </c>
      <c r="B20" s="6">
        <v>1</v>
      </c>
      <c r="C20" s="6">
        <v>1</v>
      </c>
      <c r="D20" s="6">
        <v>2</v>
      </c>
      <c r="E20" s="6">
        <v>2</v>
      </c>
      <c r="F20" s="6">
        <v>1</v>
      </c>
      <c r="G20" s="10">
        <v>7</v>
      </c>
      <c r="H20" s="6">
        <v>3</v>
      </c>
      <c r="I20" s="6">
        <v>3</v>
      </c>
      <c r="J20" s="6">
        <v>13</v>
      </c>
      <c r="K20" s="6">
        <v>15</v>
      </c>
      <c r="L20" s="6">
        <v>6</v>
      </c>
      <c r="M20" s="6">
        <v>40</v>
      </c>
      <c r="N20" s="6">
        <v>3</v>
      </c>
      <c r="O20" s="6">
        <f>N20/H20%</f>
        <v>100</v>
      </c>
      <c r="P20" s="6">
        <v>3</v>
      </c>
      <c r="Q20" s="6">
        <f>P20/I20%</f>
        <v>100</v>
      </c>
      <c r="R20" s="6">
        <v>13</v>
      </c>
      <c r="S20" s="6">
        <f>R20/J20%</f>
        <v>100</v>
      </c>
      <c r="T20" s="6">
        <v>15</v>
      </c>
      <c r="U20" s="6">
        <f t="shared" si="0"/>
        <v>100</v>
      </c>
      <c r="V20" s="6">
        <v>6</v>
      </c>
      <c r="W20" s="6">
        <f>V20/L20%</f>
        <v>100</v>
      </c>
      <c r="X20" s="167"/>
      <c r="Y20" s="2"/>
    </row>
    <row r="21" spans="1:25" ht="12.75">
      <c r="A21" s="6" t="s">
        <v>10</v>
      </c>
      <c r="B21" s="6">
        <v>0</v>
      </c>
      <c r="C21" s="6">
        <v>0</v>
      </c>
      <c r="D21" s="6">
        <v>0</v>
      </c>
      <c r="E21" s="6">
        <v>1</v>
      </c>
      <c r="F21" s="6">
        <v>0</v>
      </c>
      <c r="G21" s="10">
        <v>1</v>
      </c>
      <c r="H21" s="6">
        <v>0</v>
      </c>
      <c r="I21" s="6">
        <v>0</v>
      </c>
      <c r="J21" s="6">
        <v>0</v>
      </c>
      <c r="K21" s="6">
        <v>25</v>
      </c>
      <c r="L21" s="6">
        <v>0</v>
      </c>
      <c r="M21" s="6">
        <v>25</v>
      </c>
      <c r="N21" s="6">
        <v>0</v>
      </c>
      <c r="O21" s="6"/>
      <c r="P21" s="6">
        <v>0</v>
      </c>
      <c r="Q21" s="6"/>
      <c r="R21" s="6">
        <v>0</v>
      </c>
      <c r="S21" s="6"/>
      <c r="T21" s="6">
        <v>25</v>
      </c>
      <c r="U21" s="6">
        <f t="shared" si="0"/>
        <v>100</v>
      </c>
      <c r="V21" s="6">
        <v>0</v>
      </c>
      <c r="W21" s="6"/>
      <c r="X21" s="167"/>
      <c r="Y21" s="2"/>
    </row>
    <row r="22" spans="1:25" ht="12.75">
      <c r="A22" s="6" t="s">
        <v>15</v>
      </c>
      <c r="B22" s="6">
        <v>0</v>
      </c>
      <c r="C22" s="6">
        <v>7</v>
      </c>
      <c r="D22" s="6">
        <v>7</v>
      </c>
      <c r="E22" s="6">
        <v>7</v>
      </c>
      <c r="F22" s="6">
        <v>0</v>
      </c>
      <c r="G22" s="10">
        <v>21</v>
      </c>
      <c r="H22" s="6">
        <v>0</v>
      </c>
      <c r="I22" s="6">
        <v>54</v>
      </c>
      <c r="J22" s="6">
        <v>36</v>
      </c>
      <c r="K22" s="6">
        <v>48</v>
      </c>
      <c r="L22" s="6">
        <v>0</v>
      </c>
      <c r="M22" s="6">
        <v>138</v>
      </c>
      <c r="N22" s="6">
        <v>0</v>
      </c>
      <c r="O22" s="6"/>
      <c r="P22" s="6">
        <v>54</v>
      </c>
      <c r="Q22" s="6">
        <f>P22/I22%</f>
        <v>100</v>
      </c>
      <c r="R22" s="6">
        <v>36</v>
      </c>
      <c r="S22" s="6">
        <f>R22/J22%</f>
        <v>100</v>
      </c>
      <c r="T22" s="6">
        <v>48</v>
      </c>
      <c r="U22" s="6">
        <f t="shared" si="0"/>
        <v>100</v>
      </c>
      <c r="V22" s="6">
        <v>0</v>
      </c>
      <c r="W22" s="6"/>
      <c r="X22" s="167"/>
      <c r="Y22" s="2"/>
    </row>
    <row r="23" spans="1:25" ht="12.75">
      <c r="A23" s="6" t="s">
        <v>5</v>
      </c>
      <c r="B23" s="6">
        <v>8</v>
      </c>
      <c r="C23" s="6">
        <v>16</v>
      </c>
      <c r="D23" s="6">
        <v>17</v>
      </c>
      <c r="E23" s="6">
        <v>19</v>
      </c>
      <c r="F23" s="6">
        <v>7</v>
      </c>
      <c r="G23" s="10">
        <v>67</v>
      </c>
      <c r="H23" s="6">
        <v>55</v>
      </c>
      <c r="I23" s="6">
        <v>110</v>
      </c>
      <c r="J23" s="6">
        <v>114</v>
      </c>
      <c r="K23" s="6">
        <v>164</v>
      </c>
      <c r="L23" s="6">
        <v>54</v>
      </c>
      <c r="M23" s="6">
        <v>497</v>
      </c>
      <c r="N23" s="6">
        <v>55</v>
      </c>
      <c r="O23" s="6">
        <f>N23/H23%</f>
        <v>99.99999999999999</v>
      </c>
      <c r="P23" s="6">
        <v>110</v>
      </c>
      <c r="Q23" s="6">
        <f>P23/I23%</f>
        <v>99.99999999999999</v>
      </c>
      <c r="R23" s="6">
        <v>114</v>
      </c>
      <c r="S23" s="6">
        <f>R23/J23%</f>
        <v>100.00000000000001</v>
      </c>
      <c r="T23" s="6">
        <v>164</v>
      </c>
      <c r="U23" s="6">
        <f t="shared" si="0"/>
        <v>100</v>
      </c>
      <c r="V23" s="6">
        <v>54</v>
      </c>
      <c r="W23" s="6">
        <f>V23/L23%</f>
        <v>100</v>
      </c>
      <c r="X23" s="168"/>
      <c r="Y23" s="2"/>
    </row>
    <row r="24" spans="1:25" ht="12.75">
      <c r="A24" s="7" t="s">
        <v>12</v>
      </c>
      <c r="B24" s="6"/>
      <c r="C24" s="6"/>
      <c r="D24" s="6"/>
      <c r="E24" s="6"/>
      <c r="F24" s="6"/>
      <c r="G24" s="10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166"/>
      <c r="Y24" s="2"/>
    </row>
    <row r="25" spans="1:24" ht="12.75" customHeight="1">
      <c r="A25" s="6" t="s">
        <v>8</v>
      </c>
      <c r="B25" s="83">
        <v>11</v>
      </c>
      <c r="C25" s="8">
        <v>13</v>
      </c>
      <c r="D25" s="8">
        <v>15</v>
      </c>
      <c r="E25" s="8">
        <v>14</v>
      </c>
      <c r="F25" s="8">
        <v>12</v>
      </c>
      <c r="G25" s="48">
        <v>65</v>
      </c>
      <c r="H25" s="83">
        <v>16</v>
      </c>
      <c r="I25" s="8">
        <v>19</v>
      </c>
      <c r="J25" s="8">
        <v>22</v>
      </c>
      <c r="K25" s="8">
        <v>15</v>
      </c>
      <c r="L25" s="8">
        <v>16</v>
      </c>
      <c r="M25" s="8">
        <v>88</v>
      </c>
      <c r="N25" s="83">
        <v>14</v>
      </c>
      <c r="O25" s="6">
        <f>N25/H25%</f>
        <v>87.5</v>
      </c>
      <c r="P25" s="83">
        <v>18</v>
      </c>
      <c r="Q25" s="6">
        <f>P25/I25%</f>
        <v>94.73684210526315</v>
      </c>
      <c r="R25" s="83">
        <v>22</v>
      </c>
      <c r="S25" s="6">
        <f>R25/J25%</f>
        <v>100</v>
      </c>
      <c r="T25" s="83">
        <v>14</v>
      </c>
      <c r="U25" s="6">
        <f>T25/K25%</f>
        <v>93.33333333333334</v>
      </c>
      <c r="V25" s="8">
        <v>16</v>
      </c>
      <c r="W25" s="6">
        <f>V25/L25%</f>
        <v>100</v>
      </c>
      <c r="X25" s="167"/>
    </row>
    <row r="26" spans="1:24" ht="12.75">
      <c r="A26" s="6" t="s">
        <v>14</v>
      </c>
      <c r="B26" s="8">
        <v>4</v>
      </c>
      <c r="C26" s="8">
        <v>9</v>
      </c>
      <c r="D26" s="8">
        <v>11</v>
      </c>
      <c r="E26" s="8">
        <v>10</v>
      </c>
      <c r="F26" s="8">
        <v>10</v>
      </c>
      <c r="G26" s="48">
        <v>44</v>
      </c>
      <c r="H26" s="8">
        <v>7</v>
      </c>
      <c r="I26" s="8">
        <v>16</v>
      </c>
      <c r="J26" s="8">
        <v>12</v>
      </c>
      <c r="K26" s="8">
        <v>11</v>
      </c>
      <c r="L26" s="8">
        <v>16</v>
      </c>
      <c r="M26" s="8">
        <v>62</v>
      </c>
      <c r="N26" s="8">
        <v>7</v>
      </c>
      <c r="O26" s="6">
        <f>N26/H26%</f>
        <v>99.99999999999999</v>
      </c>
      <c r="P26" s="8">
        <v>15</v>
      </c>
      <c r="Q26" s="6">
        <f>P26/I26%</f>
        <v>93.75</v>
      </c>
      <c r="R26" s="8">
        <v>11</v>
      </c>
      <c r="S26" s="92">
        <f>R26/J26%</f>
        <v>91.66666666666667</v>
      </c>
      <c r="T26" s="8">
        <v>10</v>
      </c>
      <c r="U26" s="6">
        <f>T26/K26%</f>
        <v>90.9090909090909</v>
      </c>
      <c r="V26" s="8">
        <v>15</v>
      </c>
      <c r="W26" s="6">
        <f>V26/L26%</f>
        <v>93.75</v>
      </c>
      <c r="X26" s="167"/>
    </row>
    <row r="27" spans="1:24" ht="12.75">
      <c r="A27" s="6" t="s">
        <v>9</v>
      </c>
      <c r="B27" s="8">
        <v>5</v>
      </c>
      <c r="C27" s="8">
        <v>7</v>
      </c>
      <c r="D27" s="8">
        <v>8</v>
      </c>
      <c r="E27" s="8">
        <v>8</v>
      </c>
      <c r="F27" s="8">
        <v>9</v>
      </c>
      <c r="G27" s="48">
        <v>37</v>
      </c>
      <c r="H27" s="8">
        <v>12</v>
      </c>
      <c r="I27" s="8">
        <v>12</v>
      </c>
      <c r="J27" s="8">
        <v>16</v>
      </c>
      <c r="K27" s="8">
        <v>19</v>
      </c>
      <c r="L27" s="8">
        <v>13</v>
      </c>
      <c r="M27" s="8">
        <v>72</v>
      </c>
      <c r="N27" s="8">
        <v>11</v>
      </c>
      <c r="O27" s="6">
        <f>N27/H27%</f>
        <v>91.66666666666667</v>
      </c>
      <c r="P27" s="8">
        <v>12</v>
      </c>
      <c r="Q27" s="6">
        <f>P27/I27%</f>
        <v>100</v>
      </c>
      <c r="R27" s="8">
        <v>16</v>
      </c>
      <c r="S27" s="6">
        <f>R27/J27%</f>
        <v>100</v>
      </c>
      <c r="T27" s="8">
        <v>19</v>
      </c>
      <c r="U27" s="6">
        <f>T27/K27%</f>
        <v>100</v>
      </c>
      <c r="V27" s="8">
        <v>12</v>
      </c>
      <c r="W27" s="6">
        <f>V27/L27%</f>
        <v>92.3076923076923</v>
      </c>
      <c r="X27" s="167"/>
    </row>
    <row r="28" spans="1:24" s="14" customFormat="1" ht="12.75">
      <c r="A28" s="6" t="s">
        <v>5</v>
      </c>
      <c r="B28" s="8">
        <v>20</v>
      </c>
      <c r="C28" s="8">
        <v>29</v>
      </c>
      <c r="D28" s="8">
        <v>34</v>
      </c>
      <c r="E28" s="8">
        <v>32</v>
      </c>
      <c r="F28" s="8">
        <v>31</v>
      </c>
      <c r="G28" s="48">
        <v>146</v>
      </c>
      <c r="H28" s="8">
        <v>35</v>
      </c>
      <c r="I28" s="8">
        <v>47</v>
      </c>
      <c r="J28" s="8">
        <v>50</v>
      </c>
      <c r="K28" s="8">
        <v>45</v>
      </c>
      <c r="L28" s="8">
        <v>45</v>
      </c>
      <c r="M28" s="8">
        <v>222</v>
      </c>
      <c r="N28" s="8">
        <v>32</v>
      </c>
      <c r="O28" s="6">
        <f>N28/H28%</f>
        <v>91.42857142857143</v>
      </c>
      <c r="P28" s="8">
        <v>45</v>
      </c>
      <c r="Q28" s="6">
        <f>P28/I28%</f>
        <v>95.74468085106383</v>
      </c>
      <c r="R28" s="8">
        <v>49</v>
      </c>
      <c r="S28" s="6">
        <f>R28/J28%</f>
        <v>98</v>
      </c>
      <c r="T28" s="8">
        <v>43</v>
      </c>
      <c r="U28" s="6">
        <f>T28/K28%</f>
        <v>95.55555555555556</v>
      </c>
      <c r="V28" s="8">
        <v>43</v>
      </c>
      <c r="W28" s="6">
        <f>V28/L28%</f>
        <v>95.55555555555556</v>
      </c>
      <c r="X28" s="168"/>
    </row>
    <row r="29" spans="1:7" ht="12.75">
      <c r="A29" s="1"/>
      <c r="G29" s="14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 customHeight="1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 customHeight="1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 customHeight="1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 customHeight="1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 customHeight="1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 customHeight="1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 customHeight="1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 customHeight="1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 customHeight="1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 customHeight="1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 customHeight="1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 customHeight="1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 customHeight="1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 customHeight="1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 customHeight="1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 customHeight="1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 customHeight="1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 customHeight="1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 customHeight="1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 customHeight="1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 customHeight="1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 customHeight="1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 customHeight="1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 customHeight="1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 customHeight="1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 customHeight="1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 customHeight="1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 customHeight="1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 customHeight="1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 customHeight="1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 customHeight="1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 customHeight="1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 customHeight="1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 customHeight="1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 customHeight="1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 customHeight="1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 customHeight="1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 customHeight="1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 customHeight="1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 customHeight="1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 customHeight="1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 customHeight="1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 customHeight="1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 customHeight="1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spans="1:25" ht="12.75">
      <c r="A643" s="1"/>
      <c r="X643" s="2"/>
      <c r="Y643" s="2"/>
    </row>
    <row r="644" spans="1:25" ht="12.75">
      <c r="A644" s="1"/>
      <c r="X644" s="2"/>
      <c r="Y644" s="2"/>
    </row>
    <row r="645" spans="1:25" ht="12.75">
      <c r="A645" s="1"/>
      <c r="X645" s="2"/>
      <c r="Y645" s="2"/>
    </row>
    <row r="646" spans="1:25" ht="12.75">
      <c r="A646" s="1"/>
      <c r="X646" s="2"/>
      <c r="Y646" s="2"/>
    </row>
    <row r="647" spans="1:25" ht="12.75">
      <c r="A647" s="1"/>
      <c r="X647" s="2"/>
      <c r="Y647" s="2"/>
    </row>
    <row r="648" spans="1:25" ht="12.75">
      <c r="A648" s="1"/>
      <c r="X648" s="2"/>
      <c r="Y648" s="2"/>
    </row>
    <row r="649" spans="1:25" ht="12.75">
      <c r="A649" s="1"/>
      <c r="X649" s="2"/>
      <c r="Y649" s="2"/>
    </row>
    <row r="650" spans="1:25" ht="12.75">
      <c r="A650" s="1"/>
      <c r="X650" s="2"/>
      <c r="Y650" s="2"/>
    </row>
    <row r="651" spans="1:25" ht="12.75">
      <c r="A651" s="1"/>
      <c r="X651" s="2"/>
      <c r="Y651" s="2"/>
    </row>
    <row r="652" spans="1:25" ht="12.75">
      <c r="A652" s="1"/>
      <c r="X652" s="2"/>
      <c r="Y652" s="2"/>
    </row>
    <row r="653" spans="1:25" ht="12.75">
      <c r="A653" s="1"/>
      <c r="X653" s="2"/>
      <c r="Y653" s="2"/>
    </row>
    <row r="654" spans="1:25" ht="12.75">
      <c r="A654" s="1"/>
      <c r="X654" s="2"/>
      <c r="Y654" s="2"/>
    </row>
    <row r="655" spans="1:25" ht="12.75">
      <c r="A655" s="1"/>
      <c r="X655" s="2"/>
      <c r="Y655" s="2"/>
    </row>
    <row r="656" spans="1:25" ht="12.75">
      <c r="A656" s="1"/>
      <c r="X656" s="2"/>
      <c r="Y656" s="2"/>
    </row>
    <row r="657" spans="1:25" ht="12.75">
      <c r="A657" s="1"/>
      <c r="X657" s="2"/>
      <c r="Y657" s="2"/>
    </row>
    <row r="658" ht="12.75">
      <c r="A658" s="1"/>
    </row>
  </sheetData>
  <sheetProtection/>
  <mergeCells count="28">
    <mergeCell ref="E4:E5"/>
    <mergeCell ref="F4:F5"/>
    <mergeCell ref="G4:G5"/>
    <mergeCell ref="X16:X23"/>
    <mergeCell ref="K4:K5"/>
    <mergeCell ref="L4:L5"/>
    <mergeCell ref="M4:M5"/>
    <mergeCell ref="H4:H5"/>
    <mergeCell ref="I4:I5"/>
    <mergeCell ref="J4:J5"/>
    <mergeCell ref="X24:X28"/>
    <mergeCell ref="N4:O4"/>
    <mergeCell ref="P4:Q4"/>
    <mergeCell ref="R4:S4"/>
    <mergeCell ref="T4:U4"/>
    <mergeCell ref="V4:W4"/>
    <mergeCell ref="X6:X15"/>
    <mergeCell ref="X3:X5"/>
    <mergeCell ref="A1:D1"/>
    <mergeCell ref="E1:T1"/>
    <mergeCell ref="U1:W1"/>
    <mergeCell ref="A3:A5"/>
    <mergeCell ref="B3:G3"/>
    <mergeCell ref="H3:M3"/>
    <mergeCell ref="N3:W3"/>
    <mergeCell ref="B4:B5"/>
    <mergeCell ref="C4:C5"/>
    <mergeCell ref="D4:D5"/>
  </mergeCells>
  <printOptions/>
  <pageMargins left="0.25" right="0.25" top="0.25" bottom="0.2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8"/>
  <sheetViews>
    <sheetView zoomScale="85" zoomScaleNormal="85" zoomScalePageLayoutView="0" workbookViewId="0" topLeftCell="A3">
      <selection activeCell="W18" sqref="W18"/>
    </sheetView>
  </sheetViews>
  <sheetFormatPr defaultColWidth="8.8515625" defaultRowHeight="12.75"/>
  <cols>
    <col min="1" max="1" width="20.7109375" style="43" customWidth="1"/>
    <col min="2" max="7" width="5.57421875" style="43" customWidth="1"/>
    <col min="8" max="8" width="5.57421875" style="44" customWidth="1"/>
    <col min="9" max="9" width="5.57421875" style="45" customWidth="1"/>
    <col min="10" max="12" width="5.57421875" style="44" customWidth="1"/>
    <col min="13" max="13" width="5.57421875" style="43" customWidth="1"/>
    <col min="14" max="14" width="4.7109375" style="44" customWidth="1"/>
    <col min="15" max="15" width="4.7109375" style="43" customWidth="1"/>
    <col min="16" max="16" width="4.7109375" style="45" customWidth="1"/>
    <col min="17" max="17" width="4.57421875" style="43" customWidth="1"/>
    <col min="18" max="18" width="4.140625" style="44" customWidth="1"/>
    <col min="19" max="19" width="4.421875" style="43" customWidth="1"/>
    <col min="20" max="20" width="4.57421875" style="44" customWidth="1"/>
    <col min="21" max="21" width="4.7109375" style="43" customWidth="1"/>
    <col min="22" max="22" width="4.8515625" style="44" customWidth="1"/>
    <col min="23" max="24" width="5.28125" style="43" customWidth="1"/>
    <col min="25" max="16384" width="8.8515625" style="43" customWidth="1"/>
  </cols>
  <sheetData>
    <row r="1" spans="1:24" s="19" customFormat="1" ht="38.25" customHeight="1">
      <c r="A1" s="174" t="s">
        <v>25</v>
      </c>
      <c r="B1" s="174"/>
      <c r="C1" s="174"/>
      <c r="D1" s="174"/>
      <c r="E1" s="174"/>
      <c r="F1" s="15"/>
      <c r="G1" s="15"/>
      <c r="H1" s="16"/>
      <c r="I1" s="17"/>
      <c r="J1" s="16"/>
      <c r="K1" s="16"/>
      <c r="L1" s="16"/>
      <c r="M1" s="15"/>
      <c r="N1" s="18"/>
      <c r="P1" s="20"/>
      <c r="Q1" s="21"/>
      <c r="R1" s="22"/>
      <c r="S1" s="21"/>
      <c r="T1" s="22"/>
      <c r="U1" s="21"/>
      <c r="V1" s="22"/>
      <c r="W1" s="175" t="s">
        <v>21</v>
      </c>
      <c r="X1" s="175"/>
    </row>
    <row r="2" spans="1:34" s="24" customFormat="1" ht="36.75" customHeight="1">
      <c r="A2" s="176" t="s">
        <v>26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24" s="15" customFormat="1" ht="33" customHeight="1">
      <c r="A3" s="178" t="s">
        <v>0</v>
      </c>
      <c r="B3" s="181" t="s">
        <v>1</v>
      </c>
      <c r="C3" s="181"/>
      <c r="D3" s="181"/>
      <c r="E3" s="181"/>
      <c r="F3" s="181"/>
      <c r="G3" s="181"/>
      <c r="H3" s="182" t="s">
        <v>27</v>
      </c>
      <c r="I3" s="182"/>
      <c r="J3" s="182"/>
      <c r="K3" s="182"/>
      <c r="L3" s="182"/>
      <c r="M3" s="182"/>
      <c r="N3" s="182" t="s">
        <v>3</v>
      </c>
      <c r="O3" s="182"/>
      <c r="P3" s="182"/>
      <c r="Q3" s="182"/>
      <c r="R3" s="182"/>
      <c r="S3" s="182"/>
      <c r="T3" s="182"/>
      <c r="U3" s="182"/>
      <c r="V3" s="182"/>
      <c r="W3" s="182"/>
      <c r="X3" s="182" t="s">
        <v>17</v>
      </c>
    </row>
    <row r="4" spans="1:24" s="25" customFormat="1" ht="40.5" customHeight="1">
      <c r="A4" s="179"/>
      <c r="B4" s="183">
        <v>2016</v>
      </c>
      <c r="C4" s="183">
        <v>2017</v>
      </c>
      <c r="D4" s="183">
        <v>2018</v>
      </c>
      <c r="E4" s="183">
        <v>2019</v>
      </c>
      <c r="F4" s="183">
        <v>2020</v>
      </c>
      <c r="G4" s="185" t="s">
        <v>5</v>
      </c>
      <c r="H4" s="187">
        <v>2016</v>
      </c>
      <c r="I4" s="189">
        <v>2017</v>
      </c>
      <c r="J4" s="187">
        <v>2018</v>
      </c>
      <c r="K4" s="187">
        <v>2019</v>
      </c>
      <c r="L4" s="187">
        <v>2020</v>
      </c>
      <c r="M4" s="183" t="s">
        <v>5</v>
      </c>
      <c r="N4" s="191">
        <v>2016</v>
      </c>
      <c r="O4" s="192"/>
      <c r="P4" s="191">
        <v>2017</v>
      </c>
      <c r="Q4" s="192"/>
      <c r="R4" s="191">
        <v>2018</v>
      </c>
      <c r="S4" s="192"/>
      <c r="T4" s="191">
        <v>2019</v>
      </c>
      <c r="U4" s="192"/>
      <c r="V4" s="191">
        <v>2020</v>
      </c>
      <c r="W4" s="192"/>
      <c r="X4" s="182"/>
    </row>
    <row r="5" spans="1:24" s="25" customFormat="1" ht="48">
      <c r="A5" s="180"/>
      <c r="B5" s="184"/>
      <c r="C5" s="184"/>
      <c r="D5" s="184"/>
      <c r="E5" s="184"/>
      <c r="F5" s="184"/>
      <c r="G5" s="186"/>
      <c r="H5" s="188"/>
      <c r="I5" s="190"/>
      <c r="J5" s="188"/>
      <c r="K5" s="188"/>
      <c r="L5" s="188"/>
      <c r="M5" s="184"/>
      <c r="N5" s="26" t="s">
        <v>5</v>
      </c>
      <c r="O5" s="27" t="s">
        <v>28</v>
      </c>
      <c r="P5" s="28" t="s">
        <v>5</v>
      </c>
      <c r="Q5" s="27" t="s">
        <v>28</v>
      </c>
      <c r="R5" s="26" t="s">
        <v>5</v>
      </c>
      <c r="S5" s="27" t="s">
        <v>28</v>
      </c>
      <c r="T5" s="26" t="s">
        <v>5</v>
      </c>
      <c r="U5" s="27" t="s">
        <v>28</v>
      </c>
      <c r="V5" s="26" t="s">
        <v>5</v>
      </c>
      <c r="W5" s="27" t="s">
        <v>28</v>
      </c>
      <c r="X5" s="29"/>
    </row>
    <row r="6" spans="1:24" s="25" customFormat="1" ht="21.75" customHeight="1">
      <c r="A6" s="30" t="s">
        <v>11</v>
      </c>
      <c r="B6" s="31"/>
      <c r="C6" s="31"/>
      <c r="D6" s="31"/>
      <c r="E6" s="31"/>
      <c r="F6" s="31"/>
      <c r="G6" s="46"/>
      <c r="H6" s="32"/>
      <c r="I6" s="33"/>
      <c r="J6" s="32"/>
      <c r="K6" s="32"/>
      <c r="L6" s="32"/>
      <c r="M6" s="31"/>
      <c r="N6" s="32"/>
      <c r="O6" s="31"/>
      <c r="P6" s="33"/>
      <c r="Q6" s="31"/>
      <c r="R6" s="32"/>
      <c r="S6" s="31"/>
      <c r="T6" s="32"/>
      <c r="U6" s="31"/>
      <c r="V6" s="32"/>
      <c r="W6" s="31"/>
      <c r="X6" s="29"/>
    </row>
    <row r="7" spans="1:24" s="25" customFormat="1" ht="21.75" customHeight="1">
      <c r="A7" s="34" t="s">
        <v>8</v>
      </c>
      <c r="B7" s="84">
        <v>2</v>
      </c>
      <c r="C7" s="35">
        <v>5</v>
      </c>
      <c r="D7" s="35">
        <v>6</v>
      </c>
      <c r="E7" s="35">
        <v>5</v>
      </c>
      <c r="F7" s="35">
        <v>2</v>
      </c>
      <c r="G7" s="47">
        <f>SUM(B7:F7)</f>
        <v>20</v>
      </c>
      <c r="H7" s="85">
        <v>15</v>
      </c>
      <c r="I7" s="37">
        <v>36</v>
      </c>
      <c r="J7" s="36">
        <v>41</v>
      </c>
      <c r="K7" s="36">
        <v>38</v>
      </c>
      <c r="L7" s="36">
        <v>16</v>
      </c>
      <c r="M7" s="35">
        <f>SUM(H7:L7)</f>
        <v>146</v>
      </c>
      <c r="N7" s="85">
        <v>15</v>
      </c>
      <c r="O7" s="35">
        <f>N7/H7*100</f>
        <v>100</v>
      </c>
      <c r="P7" s="84">
        <v>31</v>
      </c>
      <c r="Q7" s="35">
        <f>P7/I7*100</f>
        <v>86.11111111111111</v>
      </c>
      <c r="R7" s="85">
        <v>38</v>
      </c>
      <c r="S7" s="35">
        <f>R7/J7*100</f>
        <v>92.6829268292683</v>
      </c>
      <c r="T7" s="85">
        <v>36</v>
      </c>
      <c r="U7" s="35">
        <f>T7/K7*100</f>
        <v>94.73684210526315</v>
      </c>
      <c r="V7" s="85">
        <v>13</v>
      </c>
      <c r="W7" s="35">
        <f>V7/L7*100</f>
        <v>81.25</v>
      </c>
      <c r="X7" s="38"/>
    </row>
    <row r="8" spans="1:24" s="25" customFormat="1" ht="21.75" customHeight="1">
      <c r="A8" s="34" t="s">
        <v>29</v>
      </c>
      <c r="B8" s="35">
        <v>1</v>
      </c>
      <c r="C8" s="35">
        <v>3</v>
      </c>
      <c r="D8" s="35">
        <v>3</v>
      </c>
      <c r="E8" s="35">
        <v>4</v>
      </c>
      <c r="F8" s="35">
        <v>7</v>
      </c>
      <c r="G8" s="47">
        <f>SUM(B8:F8)</f>
        <v>18</v>
      </c>
      <c r="H8" s="36">
        <v>16</v>
      </c>
      <c r="I8" s="37">
        <v>44</v>
      </c>
      <c r="J8" s="36">
        <v>41</v>
      </c>
      <c r="K8" s="36">
        <v>32</v>
      </c>
      <c r="L8" s="36">
        <v>42</v>
      </c>
      <c r="M8" s="35">
        <f>SUM(H8:L8)</f>
        <v>175</v>
      </c>
      <c r="N8" s="36">
        <v>16</v>
      </c>
      <c r="O8" s="35">
        <f>N8/H8*100</f>
        <v>100</v>
      </c>
      <c r="P8" s="37">
        <v>44</v>
      </c>
      <c r="Q8" s="35">
        <f>P8/I8*100</f>
        <v>100</v>
      </c>
      <c r="R8" s="36">
        <v>39</v>
      </c>
      <c r="S8" s="35">
        <f>R8/J8*100</f>
        <v>95.1219512195122</v>
      </c>
      <c r="T8" s="36">
        <v>30</v>
      </c>
      <c r="U8" s="35">
        <f>T8/K8*100</f>
        <v>93.75</v>
      </c>
      <c r="V8" s="36">
        <v>41</v>
      </c>
      <c r="W8" s="35">
        <f>V8/L8*100</f>
        <v>97.61904761904762</v>
      </c>
      <c r="X8" s="38"/>
    </row>
    <row r="9" spans="1:24" s="25" customFormat="1" ht="21.75" customHeight="1">
      <c r="A9" s="34" t="s">
        <v>9</v>
      </c>
      <c r="B9" s="35">
        <v>1</v>
      </c>
      <c r="C9" s="35">
        <v>4</v>
      </c>
      <c r="D9" s="35">
        <v>4</v>
      </c>
      <c r="E9" s="35">
        <v>4</v>
      </c>
      <c r="F9" s="35">
        <v>6</v>
      </c>
      <c r="G9" s="47">
        <f>SUM(B9:F9)</f>
        <v>19</v>
      </c>
      <c r="H9" s="36">
        <v>6</v>
      </c>
      <c r="I9" s="37">
        <v>27</v>
      </c>
      <c r="J9" s="36">
        <v>31</v>
      </c>
      <c r="K9" s="36">
        <v>29</v>
      </c>
      <c r="L9" s="36">
        <v>54</v>
      </c>
      <c r="M9" s="35">
        <f>SUM(H9:L9)</f>
        <v>147</v>
      </c>
      <c r="N9" s="36">
        <v>6</v>
      </c>
      <c r="O9" s="35">
        <f>N9/H9*100</f>
        <v>100</v>
      </c>
      <c r="P9" s="37">
        <v>27</v>
      </c>
      <c r="Q9" s="35">
        <v>24</v>
      </c>
      <c r="R9" s="36">
        <v>30</v>
      </c>
      <c r="S9" s="35">
        <f>R9/J9*100</f>
        <v>96.7741935483871</v>
      </c>
      <c r="T9" s="36">
        <v>28</v>
      </c>
      <c r="U9" s="35">
        <f>T9/K9*100</f>
        <v>96.55172413793103</v>
      </c>
      <c r="V9" s="36">
        <v>48</v>
      </c>
      <c r="W9" s="35">
        <f>V9/L9*100</f>
        <v>88.88888888888889</v>
      </c>
      <c r="X9" s="38"/>
    </row>
    <row r="10" spans="1:24" s="25" customFormat="1" ht="21.75" customHeight="1">
      <c r="A10" s="39" t="s">
        <v>30</v>
      </c>
      <c r="B10" s="35">
        <v>1</v>
      </c>
      <c r="C10" s="35">
        <v>3</v>
      </c>
      <c r="D10" s="35">
        <v>3</v>
      </c>
      <c r="E10" s="35">
        <v>3</v>
      </c>
      <c r="F10" s="35">
        <v>5</v>
      </c>
      <c r="G10" s="47">
        <f>SUM(B10:F10)</f>
        <v>15</v>
      </c>
      <c r="H10" s="36">
        <v>4</v>
      </c>
      <c r="I10" s="37">
        <v>25</v>
      </c>
      <c r="J10" s="36">
        <v>23</v>
      </c>
      <c r="K10" s="36">
        <v>21</v>
      </c>
      <c r="L10" s="36">
        <v>40</v>
      </c>
      <c r="M10" s="35">
        <f>SUM(H10:L10)</f>
        <v>113</v>
      </c>
      <c r="N10" s="36">
        <v>4</v>
      </c>
      <c r="O10" s="35">
        <f>N10/H10*100</f>
        <v>100</v>
      </c>
      <c r="P10" s="37">
        <v>24</v>
      </c>
      <c r="Q10" s="35">
        <f>P10/I10*100</f>
        <v>96</v>
      </c>
      <c r="R10" s="36">
        <v>21</v>
      </c>
      <c r="S10" s="35">
        <f>R10/J10*100</f>
        <v>91.30434782608695</v>
      </c>
      <c r="T10" s="36">
        <v>18</v>
      </c>
      <c r="U10" s="35">
        <f>T10/K10*100</f>
        <v>85.71428571428571</v>
      </c>
      <c r="V10" s="36">
        <v>37</v>
      </c>
      <c r="W10" s="35">
        <f>V10/L10*100</f>
        <v>92.5</v>
      </c>
      <c r="X10" s="38"/>
    </row>
    <row r="11" spans="1:24" s="25" customFormat="1" ht="21.75" customHeight="1">
      <c r="A11" s="39" t="s">
        <v>10</v>
      </c>
      <c r="B11" s="35"/>
      <c r="C11" s="35"/>
      <c r="D11" s="35"/>
      <c r="E11" s="35"/>
      <c r="F11" s="35"/>
      <c r="G11" s="47"/>
      <c r="H11" s="36"/>
      <c r="I11" s="37"/>
      <c r="J11" s="36"/>
      <c r="K11" s="36"/>
      <c r="L11" s="36"/>
      <c r="M11" s="35"/>
      <c r="N11" s="36"/>
      <c r="O11" s="35"/>
      <c r="P11" s="37"/>
      <c r="Q11" s="35"/>
      <c r="R11" s="36"/>
      <c r="S11" s="35"/>
      <c r="T11" s="36"/>
      <c r="U11" s="35"/>
      <c r="V11" s="36"/>
      <c r="W11" s="35"/>
      <c r="X11" s="38"/>
    </row>
    <row r="12" spans="1:24" s="25" customFormat="1" ht="21.75" customHeight="1">
      <c r="A12" s="39" t="s">
        <v>15</v>
      </c>
      <c r="B12" s="35"/>
      <c r="C12" s="35"/>
      <c r="D12" s="35"/>
      <c r="E12" s="35"/>
      <c r="F12" s="35"/>
      <c r="G12" s="47"/>
      <c r="H12" s="36"/>
      <c r="I12" s="37"/>
      <c r="J12" s="36"/>
      <c r="K12" s="36"/>
      <c r="L12" s="36"/>
      <c r="M12" s="35"/>
      <c r="N12" s="36"/>
      <c r="O12" s="35"/>
      <c r="P12" s="37"/>
      <c r="Q12" s="35"/>
      <c r="R12" s="36"/>
      <c r="S12" s="35"/>
      <c r="T12" s="36"/>
      <c r="U12" s="35"/>
      <c r="V12" s="36"/>
      <c r="W12" s="35"/>
      <c r="X12" s="38"/>
    </row>
    <row r="13" spans="1:24" s="40" customFormat="1" ht="21.75" customHeight="1">
      <c r="A13" s="30" t="s">
        <v>5</v>
      </c>
      <c r="B13" s="31">
        <f aca="true" t="shared" si="0" ref="B13:N13">SUM(B7:B12)</f>
        <v>5</v>
      </c>
      <c r="C13" s="31">
        <f t="shared" si="0"/>
        <v>15</v>
      </c>
      <c r="D13" s="31">
        <f t="shared" si="0"/>
        <v>16</v>
      </c>
      <c r="E13" s="31">
        <f t="shared" si="0"/>
        <v>16</v>
      </c>
      <c r="F13" s="31">
        <f t="shared" si="0"/>
        <v>20</v>
      </c>
      <c r="G13" s="46">
        <f t="shared" si="0"/>
        <v>72</v>
      </c>
      <c r="H13" s="32">
        <f t="shared" si="0"/>
        <v>41</v>
      </c>
      <c r="I13" s="33">
        <f t="shared" si="0"/>
        <v>132</v>
      </c>
      <c r="J13" s="32">
        <f t="shared" si="0"/>
        <v>136</v>
      </c>
      <c r="K13" s="32">
        <f t="shared" si="0"/>
        <v>120</v>
      </c>
      <c r="L13" s="32">
        <f t="shared" si="0"/>
        <v>152</v>
      </c>
      <c r="M13" s="31">
        <f t="shared" si="0"/>
        <v>581</v>
      </c>
      <c r="N13" s="32">
        <f t="shared" si="0"/>
        <v>41</v>
      </c>
      <c r="O13" s="31">
        <f>N13/H13*100</f>
        <v>100</v>
      </c>
      <c r="P13" s="33">
        <f>SUM(P7:P12)</f>
        <v>126</v>
      </c>
      <c r="Q13" s="31">
        <f>P13/I13*100</f>
        <v>95.45454545454545</v>
      </c>
      <c r="R13" s="32">
        <f>SUM(R7:R12)</f>
        <v>128</v>
      </c>
      <c r="S13" s="31">
        <f>R13/J13*100</f>
        <v>94.11764705882352</v>
      </c>
      <c r="T13" s="32">
        <f>SUM(T7:T12)</f>
        <v>112</v>
      </c>
      <c r="U13" s="31">
        <f>T13/K13*100</f>
        <v>93.33333333333333</v>
      </c>
      <c r="V13" s="32">
        <f>SUM(V7:V12)</f>
        <v>139</v>
      </c>
      <c r="W13" s="31">
        <f>V13/L13*100</f>
        <v>91.44736842105263</v>
      </c>
      <c r="X13" s="29"/>
    </row>
    <row r="14" spans="1:24" s="25" customFormat="1" ht="21.75" customHeight="1">
      <c r="A14" s="30" t="s">
        <v>12</v>
      </c>
      <c r="B14" s="35"/>
      <c r="C14" s="35"/>
      <c r="D14" s="35"/>
      <c r="E14" s="35"/>
      <c r="F14" s="35"/>
      <c r="G14" s="47"/>
      <c r="H14" s="36"/>
      <c r="I14" s="37"/>
      <c r="J14" s="36"/>
      <c r="K14" s="36"/>
      <c r="L14" s="36"/>
      <c r="M14" s="35"/>
      <c r="N14" s="36"/>
      <c r="O14" s="35"/>
      <c r="P14" s="37"/>
      <c r="Q14" s="35"/>
      <c r="R14" s="36"/>
      <c r="S14" s="35"/>
      <c r="T14" s="36"/>
      <c r="U14" s="35"/>
      <c r="V14" s="36"/>
      <c r="W14" s="35"/>
      <c r="X14" s="38"/>
    </row>
    <row r="15" spans="1:24" s="24" customFormat="1" ht="21.75" customHeight="1">
      <c r="A15" s="34" t="s">
        <v>8</v>
      </c>
      <c r="B15" s="84">
        <v>15</v>
      </c>
      <c r="C15" s="35">
        <v>26</v>
      </c>
      <c r="D15" s="35">
        <v>24</v>
      </c>
      <c r="E15" s="35">
        <v>28</v>
      </c>
      <c r="F15" s="35">
        <v>18</v>
      </c>
      <c r="G15" s="47">
        <f>SUM(B15:F15)</f>
        <v>111</v>
      </c>
      <c r="H15" s="85">
        <v>33</v>
      </c>
      <c r="I15" s="37">
        <v>55</v>
      </c>
      <c r="J15" s="36">
        <v>61</v>
      </c>
      <c r="K15" s="36">
        <v>32</v>
      </c>
      <c r="L15" s="36">
        <v>28</v>
      </c>
      <c r="M15" s="35">
        <f>SUM(H15:L15)</f>
        <v>209</v>
      </c>
      <c r="N15" s="85">
        <v>31</v>
      </c>
      <c r="O15" s="34">
        <f>N15/H15*100</f>
        <v>93.93939393939394</v>
      </c>
      <c r="P15" s="84">
        <v>51</v>
      </c>
      <c r="Q15" s="34">
        <f>P15/I15*100</f>
        <v>92.72727272727272</v>
      </c>
      <c r="R15" s="85">
        <v>57</v>
      </c>
      <c r="S15" s="34">
        <f>R15/J15*100</f>
        <v>93.44262295081968</v>
      </c>
      <c r="T15" s="85">
        <v>29</v>
      </c>
      <c r="U15" s="34">
        <f>T15/K15*100</f>
        <v>90.625</v>
      </c>
      <c r="V15" s="85">
        <v>26</v>
      </c>
      <c r="W15" s="34">
        <f>V15/L15*100</f>
        <v>92.85714285714286</v>
      </c>
      <c r="X15" s="34"/>
    </row>
    <row r="16" spans="1:24" s="24" customFormat="1" ht="21.75" customHeight="1">
      <c r="A16" s="34" t="s">
        <v>29</v>
      </c>
      <c r="B16" s="35">
        <v>11</v>
      </c>
      <c r="C16" s="35">
        <v>25</v>
      </c>
      <c r="D16" s="35">
        <v>26</v>
      </c>
      <c r="E16" s="35">
        <v>21</v>
      </c>
      <c r="F16" s="35">
        <v>23</v>
      </c>
      <c r="G16" s="47">
        <f>SUM(B16:F16)</f>
        <v>106</v>
      </c>
      <c r="H16" s="36">
        <v>28</v>
      </c>
      <c r="I16" s="37">
        <v>48</v>
      </c>
      <c r="J16" s="36">
        <v>51</v>
      </c>
      <c r="K16" s="36">
        <v>39</v>
      </c>
      <c r="L16" s="36">
        <v>47</v>
      </c>
      <c r="M16" s="35">
        <f>SUM(H16:L16)</f>
        <v>213</v>
      </c>
      <c r="N16" s="36">
        <v>27</v>
      </c>
      <c r="O16" s="34">
        <f>N16/H16*100</f>
        <v>96.42857142857143</v>
      </c>
      <c r="P16" s="37">
        <v>43</v>
      </c>
      <c r="Q16" s="34">
        <f>P16/I16*100</f>
        <v>89.58333333333334</v>
      </c>
      <c r="R16" s="36">
        <v>46</v>
      </c>
      <c r="S16" s="34">
        <f>R16/J16*100</f>
        <v>90.19607843137256</v>
      </c>
      <c r="T16" s="36">
        <v>36</v>
      </c>
      <c r="U16" s="34">
        <f>T16/K16*100</f>
        <v>92.3076923076923</v>
      </c>
      <c r="V16" s="36">
        <v>45</v>
      </c>
      <c r="W16" s="34">
        <f>V16/L16*100</f>
        <v>95.74468085106383</v>
      </c>
      <c r="X16" s="34"/>
    </row>
    <row r="17" spans="1:24" s="24" customFormat="1" ht="21.75" customHeight="1">
      <c r="A17" s="34" t="s">
        <v>9</v>
      </c>
      <c r="B17" s="35">
        <v>12</v>
      </c>
      <c r="C17" s="35">
        <v>28</v>
      </c>
      <c r="D17" s="35">
        <v>26</v>
      </c>
      <c r="E17" s="35">
        <v>20</v>
      </c>
      <c r="F17" s="35">
        <v>16</v>
      </c>
      <c r="G17" s="47">
        <f>SUM(B17:F17)</f>
        <v>102</v>
      </c>
      <c r="H17" s="36">
        <v>29</v>
      </c>
      <c r="I17" s="37">
        <v>51</v>
      </c>
      <c r="J17" s="36">
        <v>38</v>
      </c>
      <c r="K17" s="36">
        <v>31</v>
      </c>
      <c r="L17" s="36">
        <v>26</v>
      </c>
      <c r="M17" s="35">
        <f>SUM(H17:L17)</f>
        <v>175</v>
      </c>
      <c r="N17" s="36">
        <v>26</v>
      </c>
      <c r="O17" s="34">
        <f>N17/H17*100</f>
        <v>89.65517241379311</v>
      </c>
      <c r="P17" s="37">
        <v>47</v>
      </c>
      <c r="Q17" s="34">
        <f>P17/I17*100</f>
        <v>92.15686274509804</v>
      </c>
      <c r="R17" s="36">
        <v>34</v>
      </c>
      <c r="S17" s="34">
        <f>R17/J17*100</f>
        <v>89.47368421052632</v>
      </c>
      <c r="T17" s="36">
        <v>30</v>
      </c>
      <c r="U17" s="34">
        <f>T17/K17*100</f>
        <v>96.7741935483871</v>
      </c>
      <c r="V17" s="36">
        <v>23</v>
      </c>
      <c r="W17" s="34">
        <f>V17/L17*100</f>
        <v>88.46153846153845</v>
      </c>
      <c r="X17" s="34"/>
    </row>
    <row r="18" spans="1:24" s="42" customFormat="1" ht="21.75" customHeight="1">
      <c r="A18" s="41" t="s">
        <v>5</v>
      </c>
      <c r="B18" s="31">
        <f aca="true" t="shared" si="1" ref="B18:N18">SUM(B15:B17)</f>
        <v>38</v>
      </c>
      <c r="C18" s="31">
        <f t="shared" si="1"/>
        <v>79</v>
      </c>
      <c r="D18" s="31">
        <f t="shared" si="1"/>
        <v>76</v>
      </c>
      <c r="E18" s="31">
        <f t="shared" si="1"/>
        <v>69</v>
      </c>
      <c r="F18" s="31">
        <f t="shared" si="1"/>
        <v>57</v>
      </c>
      <c r="G18" s="46">
        <f t="shared" si="1"/>
        <v>319</v>
      </c>
      <c r="H18" s="32">
        <f t="shared" si="1"/>
        <v>90</v>
      </c>
      <c r="I18" s="33">
        <f t="shared" si="1"/>
        <v>154</v>
      </c>
      <c r="J18" s="32">
        <f t="shared" si="1"/>
        <v>150</v>
      </c>
      <c r="K18" s="32">
        <f t="shared" si="1"/>
        <v>102</v>
      </c>
      <c r="L18" s="32">
        <f t="shared" si="1"/>
        <v>101</v>
      </c>
      <c r="M18" s="31">
        <f t="shared" si="1"/>
        <v>597</v>
      </c>
      <c r="N18" s="32">
        <f t="shared" si="1"/>
        <v>84</v>
      </c>
      <c r="O18" s="41">
        <f>N18/H18*100</f>
        <v>93.33333333333333</v>
      </c>
      <c r="P18" s="33">
        <f>SUM(P15:P17)</f>
        <v>141</v>
      </c>
      <c r="Q18" s="41">
        <f>P18/I18*100</f>
        <v>91.55844155844156</v>
      </c>
      <c r="R18" s="32">
        <f>SUM(R15:R17)</f>
        <v>137</v>
      </c>
      <c r="S18" s="41">
        <f>R18/J18*100</f>
        <v>91.33333333333333</v>
      </c>
      <c r="T18" s="32">
        <f>SUM(T15:T17)</f>
        <v>95</v>
      </c>
      <c r="U18" s="41">
        <f>T18/K18*100</f>
        <v>93.13725490196079</v>
      </c>
      <c r="V18" s="32">
        <f>SUM(V15:V17)</f>
        <v>94</v>
      </c>
      <c r="W18" s="41">
        <f>V18/L18*100</f>
        <v>93.06930693069307</v>
      </c>
      <c r="X18" s="41"/>
    </row>
  </sheetData>
  <sheetProtection/>
  <mergeCells count="25">
    <mergeCell ref="R4:S4"/>
    <mergeCell ref="T4:U4"/>
    <mergeCell ref="V4:W4"/>
    <mergeCell ref="J4:J5"/>
    <mergeCell ref="K4:K5"/>
    <mergeCell ref="L4:L5"/>
    <mergeCell ref="M4:M5"/>
    <mergeCell ref="N4:O4"/>
    <mergeCell ref="P4:Q4"/>
    <mergeCell ref="D4:D5"/>
    <mergeCell ref="E4:E5"/>
    <mergeCell ref="F4:F5"/>
    <mergeCell ref="G4:G5"/>
    <mergeCell ref="H4:H5"/>
    <mergeCell ref="I4:I5"/>
    <mergeCell ref="A1:E1"/>
    <mergeCell ref="W1:X1"/>
    <mergeCell ref="A2:X2"/>
    <mergeCell ref="A3:A5"/>
    <mergeCell ref="B3:G3"/>
    <mergeCell ref="H3:M3"/>
    <mergeCell ref="N3:W3"/>
    <mergeCell ref="X3:X4"/>
    <mergeCell ref="B4:B5"/>
    <mergeCell ref="C4:C5"/>
  </mergeCells>
  <printOptions/>
  <pageMargins left="0.5" right="0.25" top="0.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67"/>
  <sheetViews>
    <sheetView zoomScalePageLayoutView="0" workbookViewId="0" topLeftCell="A4">
      <selection activeCell="Q16" sqref="Q16"/>
    </sheetView>
  </sheetViews>
  <sheetFormatPr defaultColWidth="9.140625" defaultRowHeight="12.75"/>
  <cols>
    <col min="1" max="1" width="27.140625" style="2" customWidth="1"/>
    <col min="2" max="2" width="5.421875" style="1" customWidth="1"/>
    <col min="3" max="3" width="4.421875" style="1" customWidth="1"/>
    <col min="4" max="4" width="5.00390625" style="1" customWidth="1"/>
    <col min="5" max="5" width="5.140625" style="1" customWidth="1"/>
    <col min="6" max="6" width="4.421875" style="1" customWidth="1"/>
    <col min="7" max="7" width="5.421875" style="1" bestFit="1" customWidth="1"/>
    <col min="8" max="8" width="4.140625" style="1" customWidth="1"/>
    <col min="9" max="9" width="4.00390625" style="1" customWidth="1"/>
    <col min="10" max="10" width="4.8515625" style="1" customWidth="1"/>
    <col min="11" max="11" width="4.421875" style="1" bestFit="1" customWidth="1"/>
    <col min="12" max="12" width="4.421875" style="1" customWidth="1"/>
    <col min="13" max="13" width="5.140625" style="1" customWidth="1"/>
    <col min="14" max="14" width="5.00390625" style="1" customWidth="1"/>
    <col min="15" max="15" width="5.421875" style="1" customWidth="1"/>
    <col min="16" max="17" width="4.8515625" style="1" customWidth="1"/>
    <col min="18" max="18" width="6.28125" style="1" customWidth="1"/>
    <col min="19" max="19" width="4.8515625" style="1" customWidth="1"/>
    <col min="20" max="20" width="4.421875" style="1" customWidth="1"/>
    <col min="21" max="22" width="4.140625" style="1" customWidth="1"/>
    <col min="23" max="23" width="5.140625" style="1" customWidth="1"/>
    <col min="24" max="16384" width="9.140625" style="1" customWidth="1"/>
  </cols>
  <sheetData>
    <row r="1" spans="1:23" ht="54.75" customHeight="1">
      <c r="A1" s="194" t="s">
        <v>31</v>
      </c>
      <c r="B1" s="194"/>
      <c r="C1" s="194"/>
      <c r="D1" s="194"/>
      <c r="E1" s="160" t="s">
        <v>32</v>
      </c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59" t="s">
        <v>21</v>
      </c>
      <c r="V1" s="159"/>
      <c r="W1" s="159"/>
    </row>
    <row r="2" ht="30" customHeight="1"/>
    <row r="3" spans="1:25" ht="43.5" customHeight="1">
      <c r="A3" s="163" t="s">
        <v>0</v>
      </c>
      <c r="B3" s="164" t="s">
        <v>1</v>
      </c>
      <c r="C3" s="164"/>
      <c r="D3" s="164"/>
      <c r="E3" s="164"/>
      <c r="F3" s="164"/>
      <c r="G3" s="164"/>
      <c r="H3" s="163" t="s">
        <v>2</v>
      </c>
      <c r="I3" s="163"/>
      <c r="J3" s="163"/>
      <c r="K3" s="163"/>
      <c r="L3" s="163"/>
      <c r="M3" s="163"/>
      <c r="N3" s="164" t="s">
        <v>3</v>
      </c>
      <c r="O3" s="164"/>
      <c r="P3" s="164"/>
      <c r="Q3" s="164"/>
      <c r="R3" s="164"/>
      <c r="S3" s="164"/>
      <c r="T3" s="164"/>
      <c r="U3" s="164"/>
      <c r="V3" s="164"/>
      <c r="W3" s="164"/>
      <c r="X3" s="170" t="s">
        <v>17</v>
      </c>
      <c r="Y3" s="2"/>
    </row>
    <row r="4" spans="1:25" ht="27" customHeight="1">
      <c r="A4" s="163"/>
      <c r="B4" s="165">
        <v>2016</v>
      </c>
      <c r="C4" s="165">
        <v>2017</v>
      </c>
      <c r="D4" s="165">
        <v>2018</v>
      </c>
      <c r="E4" s="165">
        <v>2019</v>
      </c>
      <c r="F4" s="165">
        <v>2020</v>
      </c>
      <c r="G4" s="193" t="s">
        <v>4</v>
      </c>
      <c r="H4" s="165">
        <v>2016</v>
      </c>
      <c r="I4" s="165">
        <v>2017</v>
      </c>
      <c r="J4" s="165">
        <v>2018</v>
      </c>
      <c r="K4" s="165">
        <v>2019</v>
      </c>
      <c r="L4" s="165">
        <v>2020</v>
      </c>
      <c r="M4" s="173" t="s">
        <v>4</v>
      </c>
      <c r="N4" s="169">
        <v>2016</v>
      </c>
      <c r="O4" s="169"/>
      <c r="P4" s="169">
        <v>2017</v>
      </c>
      <c r="Q4" s="169"/>
      <c r="R4" s="169">
        <v>2018</v>
      </c>
      <c r="S4" s="169"/>
      <c r="T4" s="169">
        <v>2019</v>
      </c>
      <c r="U4" s="169"/>
      <c r="V4" s="169">
        <v>2020</v>
      </c>
      <c r="W4" s="169"/>
      <c r="X4" s="171"/>
      <c r="Y4" s="2"/>
    </row>
    <row r="5" spans="1:25" ht="35.25" customHeight="1">
      <c r="A5" s="163"/>
      <c r="B5" s="165"/>
      <c r="C5" s="165"/>
      <c r="D5" s="165"/>
      <c r="E5" s="165"/>
      <c r="F5" s="165"/>
      <c r="G5" s="193"/>
      <c r="H5" s="165"/>
      <c r="I5" s="165"/>
      <c r="J5" s="165"/>
      <c r="K5" s="165"/>
      <c r="L5" s="165"/>
      <c r="M5" s="173"/>
      <c r="N5" s="4" t="s">
        <v>5</v>
      </c>
      <c r="O5" s="4" t="s">
        <v>6</v>
      </c>
      <c r="P5" s="4" t="s">
        <v>5</v>
      </c>
      <c r="Q5" s="4" t="s">
        <v>6</v>
      </c>
      <c r="R5" s="4" t="s">
        <v>5</v>
      </c>
      <c r="S5" s="4" t="s">
        <v>6</v>
      </c>
      <c r="T5" s="4" t="s">
        <v>5</v>
      </c>
      <c r="U5" s="4" t="s">
        <v>6</v>
      </c>
      <c r="V5" s="4" t="s">
        <v>5</v>
      </c>
      <c r="W5" s="4" t="s">
        <v>6</v>
      </c>
      <c r="X5" s="172"/>
      <c r="Y5" s="2"/>
    </row>
    <row r="6" spans="1:25" ht="20.25" customHeight="1">
      <c r="A6" s="7" t="s">
        <v>11</v>
      </c>
      <c r="B6" s="6"/>
      <c r="C6" s="6"/>
      <c r="D6" s="6"/>
      <c r="E6" s="6"/>
      <c r="F6" s="6"/>
      <c r="G6" s="49"/>
      <c r="H6" s="6"/>
      <c r="I6" s="6"/>
      <c r="J6" s="6"/>
      <c r="K6" s="6"/>
      <c r="L6" s="6"/>
      <c r="M6" s="49"/>
      <c r="N6" s="89"/>
      <c r="O6" s="89"/>
      <c r="P6" s="89"/>
      <c r="Q6" s="89"/>
      <c r="R6" s="89"/>
      <c r="S6" s="89"/>
      <c r="T6" s="89"/>
      <c r="U6" s="89"/>
      <c r="V6" s="89"/>
      <c r="W6" s="6"/>
      <c r="X6" s="166"/>
      <c r="Y6" s="2"/>
    </row>
    <row r="7" spans="1:25" ht="20.25" customHeight="1">
      <c r="A7" s="6" t="s">
        <v>8</v>
      </c>
      <c r="B7" s="82">
        <v>4</v>
      </c>
      <c r="C7" s="6">
        <v>6</v>
      </c>
      <c r="D7" s="6">
        <v>3</v>
      </c>
      <c r="E7" s="6">
        <v>7</v>
      </c>
      <c r="F7" s="6">
        <v>6</v>
      </c>
      <c r="G7" s="49">
        <f>B7+C7+D7+E7+F7</f>
        <v>26</v>
      </c>
      <c r="H7" s="82">
        <v>8</v>
      </c>
      <c r="I7" s="6">
        <v>12</v>
      </c>
      <c r="J7" s="6">
        <v>17</v>
      </c>
      <c r="K7" s="6">
        <v>56</v>
      </c>
      <c r="L7" s="6">
        <v>71</v>
      </c>
      <c r="M7" s="49">
        <f>H7+I7+J7+K7+L7</f>
        <v>164</v>
      </c>
      <c r="N7" s="82">
        <v>8</v>
      </c>
      <c r="O7" s="6">
        <f>N7/H7%</f>
        <v>100</v>
      </c>
      <c r="P7" s="82">
        <v>12</v>
      </c>
      <c r="Q7" s="6">
        <f>P7/I7*100</f>
        <v>100</v>
      </c>
      <c r="R7" s="82">
        <v>17</v>
      </c>
      <c r="S7" s="6">
        <f>R7/J7*100</f>
        <v>100</v>
      </c>
      <c r="T7" s="82">
        <v>50</v>
      </c>
      <c r="U7" s="6">
        <f>T7/K7*100</f>
        <v>89.28571428571429</v>
      </c>
      <c r="V7" s="82">
        <v>45</v>
      </c>
      <c r="W7" s="6">
        <f>V7/L7*100</f>
        <v>63.38028169014085</v>
      </c>
      <c r="X7" s="167"/>
      <c r="Y7" s="2"/>
    </row>
    <row r="8" spans="1:25" ht="20.25" customHeight="1">
      <c r="A8" s="6" t="s">
        <v>14</v>
      </c>
      <c r="B8" s="6">
        <v>2</v>
      </c>
      <c r="C8" s="6">
        <v>5</v>
      </c>
      <c r="D8" s="6">
        <v>4</v>
      </c>
      <c r="E8" s="6">
        <v>6</v>
      </c>
      <c r="F8" s="6">
        <v>3</v>
      </c>
      <c r="G8" s="49">
        <f>B8+C8+D8+E8+F8</f>
        <v>20</v>
      </c>
      <c r="H8" s="6">
        <v>7</v>
      </c>
      <c r="I8" s="6">
        <v>23</v>
      </c>
      <c r="J8" s="6">
        <v>11</v>
      </c>
      <c r="K8" s="6">
        <v>21</v>
      </c>
      <c r="L8" s="6">
        <v>19</v>
      </c>
      <c r="M8" s="49">
        <f>H8+I8+J8+K8+L8</f>
        <v>81</v>
      </c>
      <c r="N8" s="6">
        <v>7</v>
      </c>
      <c r="O8" s="6">
        <f>N8/H8%</f>
        <v>99.99999999999999</v>
      </c>
      <c r="P8" s="6">
        <v>19</v>
      </c>
      <c r="Q8" s="6">
        <f>P8/I8*100</f>
        <v>82.6086956521739</v>
      </c>
      <c r="R8" s="6">
        <v>11</v>
      </c>
      <c r="S8" s="6">
        <f>R8/J8*100</f>
        <v>100</v>
      </c>
      <c r="T8" s="6">
        <v>20</v>
      </c>
      <c r="U8" s="6">
        <f>T8/K8*100</f>
        <v>95.23809523809523</v>
      </c>
      <c r="V8" s="6">
        <v>11</v>
      </c>
      <c r="W8" s="6">
        <f>V8/L8*100</f>
        <v>57.89473684210527</v>
      </c>
      <c r="X8" s="167"/>
      <c r="Y8" s="2"/>
    </row>
    <row r="9" spans="1:25" ht="20.25" customHeight="1">
      <c r="A9" s="6" t="s">
        <v>9</v>
      </c>
      <c r="B9" s="6">
        <v>1</v>
      </c>
      <c r="C9" s="6">
        <v>2</v>
      </c>
      <c r="D9" s="6">
        <v>2</v>
      </c>
      <c r="E9" s="6">
        <v>3</v>
      </c>
      <c r="F9" s="6">
        <v>3</v>
      </c>
      <c r="G9" s="49">
        <f>B9+C9+D9+E9+F9</f>
        <v>11</v>
      </c>
      <c r="H9" s="6">
        <v>16</v>
      </c>
      <c r="I9" s="6">
        <v>14</v>
      </c>
      <c r="J9" s="6">
        <v>15</v>
      </c>
      <c r="K9" s="6">
        <v>18</v>
      </c>
      <c r="L9" s="6">
        <v>21</v>
      </c>
      <c r="M9" s="49">
        <f>H9+I9+J9+K9+L9</f>
        <v>84</v>
      </c>
      <c r="N9" s="6">
        <v>16</v>
      </c>
      <c r="O9" s="6">
        <f>N9/H9%</f>
        <v>100</v>
      </c>
      <c r="P9" s="6">
        <v>14</v>
      </c>
      <c r="Q9" s="6">
        <f>P9/I9*100</f>
        <v>100</v>
      </c>
      <c r="R9" s="6">
        <v>15</v>
      </c>
      <c r="S9" s="6">
        <f>R9/J9*100</f>
        <v>100</v>
      </c>
      <c r="T9" s="6">
        <v>18</v>
      </c>
      <c r="U9" s="6">
        <f>T9/K9*100</f>
        <v>100</v>
      </c>
      <c r="V9" s="6">
        <v>12</v>
      </c>
      <c r="W9" s="6">
        <f>V9/L9*100</f>
        <v>57.14285714285714</v>
      </c>
      <c r="X9" s="167"/>
      <c r="Y9" s="2"/>
    </row>
    <row r="10" spans="1:25" ht="20.25" customHeight="1">
      <c r="A10" s="6" t="s">
        <v>16</v>
      </c>
      <c r="B10" s="6">
        <v>1</v>
      </c>
      <c r="C10" s="6">
        <v>1</v>
      </c>
      <c r="D10" s="6">
        <v>2</v>
      </c>
      <c r="E10" s="6">
        <v>1</v>
      </c>
      <c r="F10" s="6">
        <v>1</v>
      </c>
      <c r="G10" s="49">
        <f>B10+C10+D10+E10+F10</f>
        <v>6</v>
      </c>
      <c r="H10" s="6">
        <v>12</v>
      </c>
      <c r="I10" s="6">
        <v>6</v>
      </c>
      <c r="J10" s="6">
        <v>8</v>
      </c>
      <c r="K10" s="6">
        <v>6</v>
      </c>
      <c r="L10" s="6">
        <v>6</v>
      </c>
      <c r="M10" s="49">
        <f>H10+I10+J10+K10+L10</f>
        <v>38</v>
      </c>
      <c r="N10" s="6">
        <v>12</v>
      </c>
      <c r="O10" s="6">
        <f>N10/H10%</f>
        <v>100</v>
      </c>
      <c r="P10" s="6">
        <v>6</v>
      </c>
      <c r="Q10" s="6">
        <f>P10/I10*100</f>
        <v>100</v>
      </c>
      <c r="R10" s="6">
        <v>8</v>
      </c>
      <c r="S10" s="6">
        <f>R10/J10*100</f>
        <v>100</v>
      </c>
      <c r="T10" s="6">
        <v>5</v>
      </c>
      <c r="U10" s="6">
        <f>T10/K10*100</f>
        <v>83.33333333333334</v>
      </c>
      <c r="V10" s="6">
        <v>2</v>
      </c>
      <c r="W10" s="6">
        <f>V10/L10*100</f>
        <v>33.33333333333333</v>
      </c>
      <c r="X10" s="167"/>
      <c r="Y10" s="2"/>
    </row>
    <row r="11" spans="1:24" s="25" customFormat="1" ht="21.75" customHeight="1">
      <c r="A11" s="39" t="s">
        <v>10</v>
      </c>
      <c r="B11" s="35"/>
      <c r="C11" s="35"/>
      <c r="D11" s="35"/>
      <c r="E11" s="35"/>
      <c r="F11" s="35"/>
      <c r="G11" s="47"/>
      <c r="H11" s="36"/>
      <c r="I11" s="37"/>
      <c r="J11" s="36"/>
      <c r="K11" s="36"/>
      <c r="L11" s="36"/>
      <c r="M11" s="35"/>
      <c r="N11" s="36"/>
      <c r="O11" s="6"/>
      <c r="P11" s="37"/>
      <c r="Q11" s="6"/>
      <c r="R11" s="36"/>
      <c r="S11" s="6"/>
      <c r="T11" s="36"/>
      <c r="U11" s="6"/>
      <c r="V11" s="36"/>
      <c r="W11" s="6"/>
      <c r="X11" s="38"/>
    </row>
    <row r="12" spans="1:24" s="25" customFormat="1" ht="21.75" customHeight="1">
      <c r="A12" s="39" t="s">
        <v>15</v>
      </c>
      <c r="B12" s="35"/>
      <c r="C12" s="35"/>
      <c r="D12" s="35"/>
      <c r="E12" s="35"/>
      <c r="F12" s="35"/>
      <c r="G12" s="47"/>
      <c r="H12" s="36"/>
      <c r="I12" s="37"/>
      <c r="J12" s="36"/>
      <c r="K12" s="36"/>
      <c r="L12" s="36"/>
      <c r="M12" s="35"/>
      <c r="N12" s="36"/>
      <c r="O12" s="6"/>
      <c r="P12" s="37"/>
      <c r="Q12" s="6"/>
      <c r="R12" s="36"/>
      <c r="S12" s="6"/>
      <c r="T12" s="36"/>
      <c r="U12" s="6"/>
      <c r="V12" s="36"/>
      <c r="W12" s="6"/>
      <c r="X12" s="38"/>
    </row>
    <row r="13" spans="1:25" ht="20.25" customHeight="1">
      <c r="A13" s="7" t="s">
        <v>12</v>
      </c>
      <c r="B13" s="6"/>
      <c r="C13" s="6"/>
      <c r="D13" s="6"/>
      <c r="E13" s="6"/>
      <c r="F13" s="6"/>
      <c r="G13" s="49"/>
      <c r="H13" s="6"/>
      <c r="I13" s="6"/>
      <c r="J13" s="6"/>
      <c r="K13" s="6"/>
      <c r="L13" s="6"/>
      <c r="M13" s="10"/>
      <c r="N13" s="6"/>
      <c r="O13" s="6"/>
      <c r="P13" s="6"/>
      <c r="Q13" s="6"/>
      <c r="R13" s="6"/>
      <c r="S13" s="6"/>
      <c r="T13" s="6"/>
      <c r="U13" s="6"/>
      <c r="V13" s="6"/>
      <c r="W13" s="6"/>
      <c r="X13" s="166"/>
      <c r="Y13" s="2"/>
    </row>
    <row r="14" spans="1:24" ht="20.25" customHeight="1">
      <c r="A14" s="6" t="s">
        <v>8</v>
      </c>
      <c r="B14" s="83">
        <f aca="true" t="shared" si="0" ref="B14:M14">B19+B22+B25+B28+B31+B34+B37+B40+B43+B46+B49</f>
        <v>22</v>
      </c>
      <c r="C14" s="8">
        <f t="shared" si="0"/>
        <v>32</v>
      </c>
      <c r="D14" s="8">
        <f t="shared" si="0"/>
        <v>31</v>
      </c>
      <c r="E14" s="8">
        <f t="shared" si="0"/>
        <v>31</v>
      </c>
      <c r="F14" s="8">
        <f t="shared" si="0"/>
        <v>28</v>
      </c>
      <c r="G14" s="50">
        <f t="shared" si="0"/>
        <v>113</v>
      </c>
      <c r="H14" s="83">
        <f t="shared" si="0"/>
        <v>55</v>
      </c>
      <c r="I14" s="8">
        <f t="shared" si="0"/>
        <v>87</v>
      </c>
      <c r="J14" s="8">
        <f t="shared" si="0"/>
        <v>79</v>
      </c>
      <c r="K14" s="8">
        <f t="shared" si="0"/>
        <v>76</v>
      </c>
      <c r="L14" s="8">
        <f t="shared" si="0"/>
        <v>84</v>
      </c>
      <c r="M14" s="48">
        <f t="shared" si="0"/>
        <v>325</v>
      </c>
      <c r="N14" s="93">
        <v>43</v>
      </c>
      <c r="O14" s="6">
        <f>N14/H14%</f>
        <v>78.18181818181817</v>
      </c>
      <c r="P14" s="93">
        <v>70</v>
      </c>
      <c r="Q14" s="6">
        <f>P14/I14*100</f>
        <v>80.45977011494253</v>
      </c>
      <c r="R14" s="93">
        <v>75</v>
      </c>
      <c r="S14" s="6">
        <f>R14/J14*100</f>
        <v>94.9367088607595</v>
      </c>
      <c r="T14" s="93">
        <v>67</v>
      </c>
      <c r="U14" s="6">
        <f>T14/K14*100</f>
        <v>88.1578947368421</v>
      </c>
      <c r="V14" s="93">
        <v>79</v>
      </c>
      <c r="W14" s="6">
        <f>V14/L14*100</f>
        <v>94.04761904761905</v>
      </c>
      <c r="X14" s="167"/>
    </row>
    <row r="15" spans="1:24" ht="20.25" customHeight="1">
      <c r="A15" s="6" t="s">
        <v>14</v>
      </c>
      <c r="B15" s="8">
        <f aca="true" t="shared" si="1" ref="B15:M15">B20+B23+B26+B29+B32+B35+B38+B41+B44+B47+B50</f>
        <v>13</v>
      </c>
      <c r="C15" s="8">
        <f t="shared" si="1"/>
        <v>19</v>
      </c>
      <c r="D15" s="8">
        <f t="shared" si="1"/>
        <v>17</v>
      </c>
      <c r="E15" s="8">
        <f t="shared" si="1"/>
        <v>17</v>
      </c>
      <c r="F15" s="8">
        <f t="shared" si="1"/>
        <v>18</v>
      </c>
      <c r="G15" s="50">
        <f t="shared" si="1"/>
        <v>68</v>
      </c>
      <c r="H15" s="8">
        <f t="shared" si="1"/>
        <v>16</v>
      </c>
      <c r="I15" s="8">
        <f t="shared" si="1"/>
        <v>25</v>
      </c>
      <c r="J15" s="8">
        <f t="shared" si="1"/>
        <v>23</v>
      </c>
      <c r="K15" s="8">
        <f t="shared" si="1"/>
        <v>22</v>
      </c>
      <c r="L15" s="8">
        <f t="shared" si="1"/>
        <v>22</v>
      </c>
      <c r="M15" s="48">
        <f t="shared" si="1"/>
        <v>96</v>
      </c>
      <c r="N15" s="93">
        <v>14</v>
      </c>
      <c r="O15" s="6">
        <f>N15/H15%</f>
        <v>87.5</v>
      </c>
      <c r="P15" s="93">
        <v>22</v>
      </c>
      <c r="Q15" s="6">
        <f>P15/I15*100</f>
        <v>88</v>
      </c>
      <c r="R15" s="93">
        <v>20</v>
      </c>
      <c r="S15" s="6">
        <f>R15/J15*100</f>
        <v>86.95652173913044</v>
      </c>
      <c r="T15" s="93">
        <v>17</v>
      </c>
      <c r="U15" s="6">
        <f>T15/K15*100</f>
        <v>77.27272727272727</v>
      </c>
      <c r="V15" s="93">
        <v>20</v>
      </c>
      <c r="W15" s="6">
        <f>V15/L15*100</f>
        <v>90.9090909090909</v>
      </c>
      <c r="X15" s="167"/>
    </row>
    <row r="16" spans="1:24" ht="20.25" customHeight="1">
      <c r="A16" s="6" t="s">
        <v>9</v>
      </c>
      <c r="B16" s="8">
        <f aca="true" t="shared" si="2" ref="B16:M16">B21+B24+B27+B30+B33+B36+B39+B42+B45+B48+B51</f>
        <v>11</v>
      </c>
      <c r="C16" s="8">
        <f t="shared" si="2"/>
        <v>16</v>
      </c>
      <c r="D16" s="8">
        <f t="shared" si="2"/>
        <v>17</v>
      </c>
      <c r="E16" s="8">
        <f t="shared" si="2"/>
        <v>19</v>
      </c>
      <c r="F16" s="8">
        <f t="shared" si="2"/>
        <v>17</v>
      </c>
      <c r="G16" s="50">
        <f t="shared" si="2"/>
        <v>63</v>
      </c>
      <c r="H16" s="8">
        <f t="shared" si="2"/>
        <v>13</v>
      </c>
      <c r="I16" s="8">
        <f t="shared" si="2"/>
        <v>13</v>
      </c>
      <c r="J16" s="8">
        <f t="shared" si="2"/>
        <v>18</v>
      </c>
      <c r="K16" s="8">
        <f t="shared" si="2"/>
        <v>17</v>
      </c>
      <c r="L16" s="8">
        <f t="shared" si="2"/>
        <v>15</v>
      </c>
      <c r="M16" s="48">
        <f t="shared" si="2"/>
        <v>67</v>
      </c>
      <c r="N16" s="93">
        <v>12</v>
      </c>
      <c r="O16" s="6">
        <f>N16/H16%</f>
        <v>92.3076923076923</v>
      </c>
      <c r="P16" s="93">
        <v>12</v>
      </c>
      <c r="Q16" s="6">
        <f>P16/I16*100</f>
        <v>92.3076923076923</v>
      </c>
      <c r="R16" s="93">
        <v>17</v>
      </c>
      <c r="S16" s="6">
        <f>R16/J16*100</f>
        <v>94.44444444444444</v>
      </c>
      <c r="T16" s="93">
        <v>15</v>
      </c>
      <c r="U16" s="6">
        <f>T16/K16*100</f>
        <v>88.23529411764706</v>
      </c>
      <c r="V16" s="93">
        <v>13</v>
      </c>
      <c r="W16" s="6">
        <f>V16/L16*100</f>
        <v>86.66666666666667</v>
      </c>
      <c r="X16" s="167"/>
    </row>
    <row r="17" spans="1:24" ht="20.25" customHeight="1">
      <c r="A17" s="7" t="s">
        <v>5</v>
      </c>
      <c r="B17" s="54">
        <f aca="true" t="shared" si="3" ref="B17:N17">SUM(B14:B16)</f>
        <v>46</v>
      </c>
      <c r="C17" s="54">
        <f t="shared" si="3"/>
        <v>67</v>
      </c>
      <c r="D17" s="54">
        <f t="shared" si="3"/>
        <v>65</v>
      </c>
      <c r="E17" s="54">
        <f t="shared" si="3"/>
        <v>67</v>
      </c>
      <c r="F17" s="54">
        <f t="shared" si="3"/>
        <v>63</v>
      </c>
      <c r="G17" s="54">
        <f t="shared" si="3"/>
        <v>244</v>
      </c>
      <c r="H17" s="54">
        <f t="shared" si="3"/>
        <v>84</v>
      </c>
      <c r="I17" s="54">
        <f t="shared" si="3"/>
        <v>125</v>
      </c>
      <c r="J17" s="54">
        <f t="shared" si="3"/>
        <v>120</v>
      </c>
      <c r="K17" s="54">
        <f t="shared" si="3"/>
        <v>115</v>
      </c>
      <c r="L17" s="54">
        <f t="shared" si="3"/>
        <v>121</v>
      </c>
      <c r="M17" s="54">
        <f t="shared" si="3"/>
        <v>488</v>
      </c>
      <c r="N17" s="54">
        <f t="shared" si="3"/>
        <v>69</v>
      </c>
      <c r="O17" s="6">
        <f>N17/H17%</f>
        <v>82.14285714285714</v>
      </c>
      <c r="P17" s="54">
        <f>SUM(P14:P16)</f>
        <v>104</v>
      </c>
      <c r="Q17" s="6">
        <f>P17/I17*100</f>
        <v>83.2</v>
      </c>
      <c r="R17" s="54">
        <f>SUM(R14:R16)</f>
        <v>112</v>
      </c>
      <c r="S17" s="6">
        <f>R17/J17*100</f>
        <v>93.33333333333333</v>
      </c>
      <c r="T17" s="54">
        <f>SUM(T14:T16)</f>
        <v>99</v>
      </c>
      <c r="U17" s="6">
        <f>T17/K17*100</f>
        <v>86.08695652173914</v>
      </c>
      <c r="V17" s="54">
        <f>SUM(V14:V16)</f>
        <v>112</v>
      </c>
      <c r="W17" s="6">
        <f>V17/L17*100</f>
        <v>92.56198347107438</v>
      </c>
      <c r="X17" s="168"/>
    </row>
    <row r="18" ht="12.75" hidden="1">
      <c r="A18" s="1"/>
    </row>
    <row r="19" spans="1:13" ht="12.75" hidden="1">
      <c r="A19" s="55" t="s">
        <v>33</v>
      </c>
      <c r="B19" s="6">
        <v>2</v>
      </c>
      <c r="C19" s="6">
        <v>2</v>
      </c>
      <c r="D19" s="6">
        <v>2</v>
      </c>
      <c r="E19" s="6">
        <v>2</v>
      </c>
      <c r="F19" s="6">
        <v>1</v>
      </c>
      <c r="G19" s="6">
        <f>F19+E19+D19+C19+B19</f>
        <v>9</v>
      </c>
      <c r="H19" s="6">
        <v>1</v>
      </c>
      <c r="I19" s="6">
        <v>2</v>
      </c>
      <c r="J19" s="6">
        <v>1</v>
      </c>
      <c r="K19" s="6">
        <v>1</v>
      </c>
      <c r="L19" s="6">
        <v>1</v>
      </c>
      <c r="M19" s="6">
        <f>L19+K19+J19+I19+H19</f>
        <v>6</v>
      </c>
    </row>
    <row r="20" ht="12.75" hidden="1">
      <c r="A20" s="55"/>
    </row>
    <row r="21" ht="12.75" hidden="1">
      <c r="A21" s="55"/>
    </row>
    <row r="22" spans="1:7" ht="15" hidden="1">
      <c r="A22" s="55" t="s">
        <v>34</v>
      </c>
      <c r="B22" s="56">
        <v>2</v>
      </c>
      <c r="C22" s="56">
        <v>2</v>
      </c>
      <c r="D22" s="56">
        <v>2</v>
      </c>
      <c r="E22" s="56">
        <v>2</v>
      </c>
      <c r="F22" s="56">
        <v>2</v>
      </c>
      <c r="G22" s="56"/>
    </row>
    <row r="23" spans="1:7" ht="15" hidden="1">
      <c r="A23" s="55"/>
      <c r="B23" s="56">
        <v>2</v>
      </c>
      <c r="C23" s="56">
        <v>2</v>
      </c>
      <c r="D23" s="56">
        <v>2</v>
      </c>
      <c r="E23" s="56">
        <v>2</v>
      </c>
      <c r="F23" s="56">
        <v>2</v>
      </c>
      <c r="G23" s="56"/>
    </row>
    <row r="24" spans="1:7" ht="15" hidden="1">
      <c r="A24" s="55"/>
      <c r="B24" s="56">
        <v>2</v>
      </c>
      <c r="C24" s="56">
        <v>2</v>
      </c>
      <c r="D24" s="56">
        <v>2</v>
      </c>
      <c r="E24" s="56">
        <v>2</v>
      </c>
      <c r="F24" s="56">
        <v>2</v>
      </c>
      <c r="G24" s="56"/>
    </row>
    <row r="25" spans="1:23" ht="12.75" hidden="1">
      <c r="A25" s="55" t="s">
        <v>35</v>
      </c>
      <c r="B25" s="57">
        <v>3</v>
      </c>
      <c r="C25" s="57">
        <v>5</v>
      </c>
      <c r="D25" s="57">
        <v>4</v>
      </c>
      <c r="E25" s="57">
        <v>5</v>
      </c>
      <c r="F25" s="57">
        <v>4</v>
      </c>
      <c r="G25" s="57">
        <v>21</v>
      </c>
      <c r="H25" s="57">
        <v>9</v>
      </c>
      <c r="I25" s="57">
        <v>15</v>
      </c>
      <c r="J25" s="57">
        <v>11</v>
      </c>
      <c r="K25" s="57">
        <v>8</v>
      </c>
      <c r="L25" s="57">
        <v>13</v>
      </c>
      <c r="M25" s="57">
        <f>L25+K25+J25+I25+H25</f>
        <v>56</v>
      </c>
      <c r="N25" s="57">
        <v>8</v>
      </c>
      <c r="O25" s="57">
        <f>8/9*100</f>
        <v>88.88888888888889</v>
      </c>
      <c r="P25" s="57">
        <v>14</v>
      </c>
      <c r="Q25" s="57">
        <v>93</v>
      </c>
      <c r="R25" s="57">
        <v>11</v>
      </c>
      <c r="S25" s="57">
        <v>100</v>
      </c>
      <c r="T25" s="57">
        <v>7</v>
      </c>
      <c r="U25" s="57">
        <v>87.5</v>
      </c>
      <c r="V25" s="57">
        <v>13</v>
      </c>
      <c r="W25" s="57">
        <v>100</v>
      </c>
    </row>
    <row r="26" spans="1:23" ht="12.75" hidden="1">
      <c r="A26" s="55"/>
      <c r="B26" s="57">
        <v>1</v>
      </c>
      <c r="C26" s="57">
        <v>2</v>
      </c>
      <c r="D26" s="57">
        <v>1</v>
      </c>
      <c r="E26" s="57">
        <v>1</v>
      </c>
      <c r="F26" s="57">
        <v>1</v>
      </c>
      <c r="G26" s="57">
        <v>6</v>
      </c>
      <c r="H26" s="57">
        <v>2</v>
      </c>
      <c r="I26" s="57">
        <v>4</v>
      </c>
      <c r="J26" s="57">
        <v>2</v>
      </c>
      <c r="K26" s="57">
        <v>2</v>
      </c>
      <c r="L26" s="57">
        <v>2</v>
      </c>
      <c r="M26" s="57">
        <f>L26+K26+J26+I26+H26</f>
        <v>12</v>
      </c>
      <c r="N26" s="57">
        <v>2</v>
      </c>
      <c r="O26" s="57">
        <v>100</v>
      </c>
      <c r="P26" s="57">
        <v>3</v>
      </c>
      <c r="Q26" s="57">
        <v>75</v>
      </c>
      <c r="R26" s="57">
        <v>2</v>
      </c>
      <c r="S26" s="57">
        <v>100</v>
      </c>
      <c r="T26" s="57">
        <v>1</v>
      </c>
      <c r="U26" s="57">
        <v>50</v>
      </c>
      <c r="V26" s="57">
        <v>2</v>
      </c>
      <c r="W26" s="57">
        <v>100</v>
      </c>
    </row>
    <row r="27" spans="1:23" ht="12.75" hidden="1">
      <c r="A27" s="55"/>
      <c r="B27" s="57">
        <v>1</v>
      </c>
      <c r="C27" s="57">
        <v>1</v>
      </c>
      <c r="D27" s="57">
        <v>2</v>
      </c>
      <c r="E27" s="57">
        <v>2</v>
      </c>
      <c r="F27" s="57">
        <v>1</v>
      </c>
      <c r="G27" s="57">
        <v>7</v>
      </c>
      <c r="H27" s="57">
        <v>1</v>
      </c>
      <c r="I27" s="57">
        <v>1</v>
      </c>
      <c r="J27" s="57">
        <v>3</v>
      </c>
      <c r="K27" s="57">
        <v>3</v>
      </c>
      <c r="L27" s="57">
        <v>1</v>
      </c>
      <c r="M27" s="57">
        <f>L27+K27+J27+I27+H27</f>
        <v>9</v>
      </c>
      <c r="N27" s="57">
        <v>1</v>
      </c>
      <c r="O27" s="57">
        <v>100</v>
      </c>
      <c r="P27" s="57">
        <v>1</v>
      </c>
      <c r="Q27" s="57">
        <v>100</v>
      </c>
      <c r="R27" s="57">
        <v>3</v>
      </c>
      <c r="S27" s="57">
        <v>100</v>
      </c>
      <c r="T27" s="57">
        <v>2</v>
      </c>
      <c r="U27" s="57">
        <v>66.7</v>
      </c>
      <c r="V27" s="57">
        <v>1</v>
      </c>
      <c r="W27" s="57">
        <v>100</v>
      </c>
    </row>
    <row r="28" spans="1:23" ht="15" hidden="1">
      <c r="A28" s="58" t="s">
        <v>36</v>
      </c>
      <c r="B28" s="59">
        <v>4</v>
      </c>
      <c r="C28" s="59">
        <v>4</v>
      </c>
      <c r="D28" s="59">
        <v>5</v>
      </c>
      <c r="E28" s="59">
        <v>5</v>
      </c>
      <c r="F28" s="59">
        <v>3</v>
      </c>
      <c r="G28" s="59">
        <f>F28+E28+D28+C28+B28</f>
        <v>21</v>
      </c>
      <c r="H28" s="59">
        <v>6</v>
      </c>
      <c r="I28" s="59">
        <v>10</v>
      </c>
      <c r="J28" s="59">
        <v>12</v>
      </c>
      <c r="K28" s="59">
        <v>10</v>
      </c>
      <c r="L28" s="59">
        <v>11</v>
      </c>
      <c r="M28" s="59">
        <f>SUM(H28:L28)</f>
        <v>49</v>
      </c>
      <c r="N28" s="59">
        <v>6</v>
      </c>
      <c r="O28" s="59">
        <v>100</v>
      </c>
      <c r="P28" s="59">
        <v>10</v>
      </c>
      <c r="Q28" s="59">
        <v>100</v>
      </c>
      <c r="R28" s="59">
        <v>11</v>
      </c>
      <c r="S28" s="59" t="s">
        <v>37</v>
      </c>
      <c r="T28" s="59">
        <v>9</v>
      </c>
      <c r="U28" s="59">
        <v>90</v>
      </c>
      <c r="V28" s="59">
        <v>11</v>
      </c>
      <c r="W28" s="59">
        <v>100</v>
      </c>
    </row>
    <row r="29" spans="1:23" ht="15" hidden="1">
      <c r="A29" s="58"/>
      <c r="B29" s="59">
        <v>1</v>
      </c>
      <c r="C29" s="59">
        <v>1</v>
      </c>
      <c r="D29" s="59">
        <v>0</v>
      </c>
      <c r="E29" s="59">
        <v>1</v>
      </c>
      <c r="F29" s="59">
        <v>1</v>
      </c>
      <c r="G29" s="59">
        <f>F29+E29+D29+C29+B29</f>
        <v>4</v>
      </c>
      <c r="H29" s="59">
        <v>2</v>
      </c>
      <c r="I29" s="59">
        <v>1</v>
      </c>
      <c r="J29" s="59">
        <v>0</v>
      </c>
      <c r="K29" s="59">
        <v>2</v>
      </c>
      <c r="L29" s="59">
        <v>2</v>
      </c>
      <c r="M29" s="59">
        <f>SUM(H29:L29)</f>
        <v>7</v>
      </c>
      <c r="N29" s="59">
        <v>1</v>
      </c>
      <c r="O29" s="59">
        <v>100</v>
      </c>
      <c r="P29" s="59">
        <v>1</v>
      </c>
      <c r="Q29" s="59">
        <v>100</v>
      </c>
      <c r="R29" s="59">
        <v>0</v>
      </c>
      <c r="S29" s="59">
        <v>100</v>
      </c>
      <c r="T29" s="59">
        <v>2</v>
      </c>
      <c r="U29" s="59">
        <v>100</v>
      </c>
      <c r="V29" s="59">
        <v>2</v>
      </c>
      <c r="W29" s="59">
        <v>100</v>
      </c>
    </row>
    <row r="30" spans="1:23" ht="15" hidden="1">
      <c r="A30" s="58"/>
      <c r="B30" s="59">
        <v>1</v>
      </c>
      <c r="C30" s="59">
        <v>1</v>
      </c>
      <c r="D30" s="59">
        <v>0</v>
      </c>
      <c r="E30" s="59">
        <v>1</v>
      </c>
      <c r="F30" s="59">
        <v>1</v>
      </c>
      <c r="G30" s="59">
        <f>F30+E30+D30+C30+B30</f>
        <v>4</v>
      </c>
      <c r="H30" s="59">
        <v>1</v>
      </c>
      <c r="I30" s="59">
        <v>1</v>
      </c>
      <c r="J30" s="59">
        <v>0</v>
      </c>
      <c r="K30" s="59">
        <v>2</v>
      </c>
      <c r="L30" s="59">
        <v>2</v>
      </c>
      <c r="M30" s="59">
        <f>SUM(H30:L30)</f>
        <v>6</v>
      </c>
      <c r="N30" s="59">
        <v>1</v>
      </c>
      <c r="O30" s="59">
        <v>100</v>
      </c>
      <c r="P30" s="59">
        <v>1</v>
      </c>
      <c r="Q30" s="59">
        <v>100</v>
      </c>
      <c r="R30" s="59">
        <v>0</v>
      </c>
      <c r="S30" s="59">
        <v>100</v>
      </c>
      <c r="T30" s="59">
        <v>2</v>
      </c>
      <c r="U30" s="59">
        <v>100</v>
      </c>
      <c r="V30" s="59">
        <v>2</v>
      </c>
      <c r="W30" s="59">
        <v>50</v>
      </c>
    </row>
    <row r="31" spans="1:23" ht="12.75" hidden="1">
      <c r="A31" s="58" t="s">
        <v>38</v>
      </c>
      <c r="B31" s="1">
        <v>3</v>
      </c>
      <c r="C31" s="1">
        <v>5</v>
      </c>
      <c r="D31" s="1">
        <v>4</v>
      </c>
      <c r="E31" s="1">
        <v>5</v>
      </c>
      <c r="F31" s="1">
        <v>4</v>
      </c>
      <c r="H31" s="1">
        <v>9</v>
      </c>
      <c r="I31" s="1">
        <v>15</v>
      </c>
      <c r="J31" s="1">
        <v>11</v>
      </c>
      <c r="K31" s="1">
        <v>8</v>
      </c>
      <c r="L31" s="1">
        <v>13</v>
      </c>
      <c r="N31" s="1">
        <v>8</v>
      </c>
      <c r="O31" s="1">
        <v>88.9</v>
      </c>
      <c r="P31" s="1">
        <v>14</v>
      </c>
      <c r="Q31" s="1">
        <v>93</v>
      </c>
      <c r="R31" s="1">
        <v>11</v>
      </c>
      <c r="S31" s="1">
        <v>100</v>
      </c>
      <c r="T31" s="1">
        <v>7</v>
      </c>
      <c r="U31" s="1">
        <v>87.5</v>
      </c>
      <c r="V31" s="1">
        <v>13</v>
      </c>
      <c r="W31" s="1">
        <v>100</v>
      </c>
    </row>
    <row r="32" spans="1:23" ht="12.75" hidden="1">
      <c r="A32" s="58"/>
      <c r="B32" s="1">
        <v>1</v>
      </c>
      <c r="C32" s="1">
        <v>2</v>
      </c>
      <c r="D32" s="1">
        <v>1</v>
      </c>
      <c r="E32" s="1">
        <v>1</v>
      </c>
      <c r="F32" s="1">
        <v>1</v>
      </c>
      <c r="H32" s="1">
        <v>2</v>
      </c>
      <c r="I32" s="1">
        <v>4</v>
      </c>
      <c r="J32" s="1">
        <v>2</v>
      </c>
      <c r="K32" s="1">
        <v>2</v>
      </c>
      <c r="L32" s="1">
        <v>2</v>
      </c>
      <c r="N32" s="1">
        <v>2</v>
      </c>
      <c r="O32" s="1">
        <v>100</v>
      </c>
      <c r="P32" s="1">
        <v>3</v>
      </c>
      <c r="Q32" s="1">
        <v>75</v>
      </c>
      <c r="R32" s="1">
        <v>2</v>
      </c>
      <c r="S32" s="1">
        <v>100</v>
      </c>
      <c r="T32" s="1">
        <v>1</v>
      </c>
      <c r="U32" s="1">
        <v>0</v>
      </c>
      <c r="V32" s="1">
        <v>2</v>
      </c>
      <c r="W32" s="1">
        <v>100</v>
      </c>
    </row>
    <row r="33" spans="1:23" ht="12.75" hidden="1">
      <c r="A33" s="58"/>
      <c r="B33" s="1">
        <v>1</v>
      </c>
      <c r="C33" s="1">
        <v>1</v>
      </c>
      <c r="D33" s="1">
        <v>2</v>
      </c>
      <c r="E33" s="1">
        <v>2</v>
      </c>
      <c r="F33" s="1">
        <v>1</v>
      </c>
      <c r="H33" s="1">
        <v>1</v>
      </c>
      <c r="I33" s="1">
        <v>1</v>
      </c>
      <c r="J33" s="1">
        <v>3</v>
      </c>
      <c r="K33" s="1">
        <v>3</v>
      </c>
      <c r="L33" s="1">
        <v>1</v>
      </c>
      <c r="N33" s="1">
        <v>1</v>
      </c>
      <c r="O33" s="1">
        <v>100</v>
      </c>
      <c r="P33" s="1">
        <v>1</v>
      </c>
      <c r="Q33" s="1">
        <v>100</v>
      </c>
      <c r="R33" s="1">
        <v>3</v>
      </c>
      <c r="S33" s="1">
        <v>100</v>
      </c>
      <c r="T33" s="1">
        <v>2</v>
      </c>
      <c r="U33" s="1">
        <v>66.7</v>
      </c>
      <c r="V33" s="1">
        <v>1</v>
      </c>
      <c r="W33" s="1">
        <v>100</v>
      </c>
    </row>
    <row r="34" spans="1:23" ht="12.75" hidden="1">
      <c r="A34" s="58" t="s">
        <v>39</v>
      </c>
      <c r="B34" s="8">
        <v>2</v>
      </c>
      <c r="C34" s="8">
        <v>2</v>
      </c>
      <c r="D34" s="8">
        <v>2</v>
      </c>
      <c r="E34" s="8">
        <v>2</v>
      </c>
      <c r="F34" s="8">
        <v>2</v>
      </c>
      <c r="G34" s="8">
        <v>10</v>
      </c>
      <c r="H34" s="8">
        <v>6</v>
      </c>
      <c r="I34" s="8">
        <v>12</v>
      </c>
      <c r="J34" s="8">
        <v>10</v>
      </c>
      <c r="K34" s="8">
        <v>10</v>
      </c>
      <c r="L34" s="8">
        <v>14</v>
      </c>
      <c r="M34" s="8">
        <v>52</v>
      </c>
      <c r="N34" s="8">
        <v>6</v>
      </c>
      <c r="O34" s="8">
        <v>100</v>
      </c>
      <c r="P34" s="8">
        <v>12</v>
      </c>
      <c r="Q34" s="8">
        <v>100</v>
      </c>
      <c r="R34" s="8">
        <v>10</v>
      </c>
      <c r="S34" s="8">
        <v>100</v>
      </c>
      <c r="T34" s="8">
        <v>10</v>
      </c>
      <c r="U34" s="8">
        <v>100</v>
      </c>
      <c r="V34" s="8">
        <v>13</v>
      </c>
      <c r="W34" s="8" t="s">
        <v>40</v>
      </c>
    </row>
    <row r="35" spans="1:23" ht="12.75" hidden="1">
      <c r="A35" s="58"/>
      <c r="B35" s="8">
        <v>2</v>
      </c>
      <c r="C35" s="8">
        <v>2</v>
      </c>
      <c r="D35" s="8">
        <v>2</v>
      </c>
      <c r="E35" s="8">
        <v>2</v>
      </c>
      <c r="F35" s="8">
        <v>2</v>
      </c>
      <c r="G35" s="8">
        <v>10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12.75" hidden="1">
      <c r="A36" s="58"/>
      <c r="B36" s="8">
        <v>2</v>
      </c>
      <c r="C36" s="8">
        <v>2</v>
      </c>
      <c r="D36" s="8">
        <v>2</v>
      </c>
      <c r="E36" s="8">
        <v>2</v>
      </c>
      <c r="F36" s="8">
        <v>2</v>
      </c>
      <c r="G36" s="8">
        <v>10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7" ht="15.75" hidden="1">
      <c r="A37" s="58" t="s">
        <v>41</v>
      </c>
      <c r="B37" s="60">
        <v>1</v>
      </c>
      <c r="C37" s="60">
        <v>4</v>
      </c>
      <c r="D37" s="60">
        <v>4</v>
      </c>
      <c r="E37" s="60">
        <v>4</v>
      </c>
      <c r="F37" s="60">
        <v>4</v>
      </c>
      <c r="G37" s="60">
        <f>B37+C37+D37+E37+F37</f>
        <v>17</v>
      </c>
    </row>
    <row r="38" spans="1:7" ht="15.75" hidden="1">
      <c r="A38" s="58"/>
      <c r="B38" s="60">
        <v>1</v>
      </c>
      <c r="C38" s="60">
        <v>4</v>
      </c>
      <c r="D38" s="60">
        <v>4</v>
      </c>
      <c r="E38" s="60">
        <v>4</v>
      </c>
      <c r="F38" s="60">
        <v>4</v>
      </c>
      <c r="G38" s="60">
        <f>B38+C38+D38+E38+F38</f>
        <v>17</v>
      </c>
    </row>
    <row r="39" spans="1:7" ht="15.75" hidden="1">
      <c r="A39" s="58"/>
      <c r="B39" s="60">
        <v>1</v>
      </c>
      <c r="C39" s="60">
        <v>4</v>
      </c>
      <c r="D39" s="60">
        <v>4</v>
      </c>
      <c r="E39" s="60">
        <v>4</v>
      </c>
      <c r="F39" s="60">
        <v>4</v>
      </c>
      <c r="G39" s="60">
        <f>B39+C39+D39+E39+F39</f>
        <v>17</v>
      </c>
    </row>
    <row r="40" ht="12.75" hidden="1">
      <c r="A40" s="58" t="s">
        <v>42</v>
      </c>
    </row>
    <row r="41" ht="12.75" hidden="1">
      <c r="A41" s="58"/>
    </row>
    <row r="42" ht="12.75" hidden="1">
      <c r="A42" s="58"/>
    </row>
    <row r="43" spans="1:23" ht="12.75" customHeight="1" hidden="1">
      <c r="A43" s="58" t="s">
        <v>43</v>
      </c>
      <c r="B43" s="57">
        <v>1</v>
      </c>
      <c r="C43" s="57">
        <v>3</v>
      </c>
      <c r="D43" s="57">
        <v>3</v>
      </c>
      <c r="E43" s="57">
        <v>2</v>
      </c>
      <c r="F43" s="57">
        <v>2</v>
      </c>
      <c r="G43" s="57">
        <v>11</v>
      </c>
      <c r="H43" s="57">
        <v>7</v>
      </c>
      <c r="I43" s="57">
        <v>12</v>
      </c>
      <c r="J43" s="57">
        <v>14</v>
      </c>
      <c r="K43" s="57">
        <v>12</v>
      </c>
      <c r="L43" s="57">
        <v>13</v>
      </c>
      <c r="M43" s="57">
        <v>58</v>
      </c>
      <c r="N43" s="57">
        <v>6</v>
      </c>
      <c r="O43" s="57">
        <v>85.7</v>
      </c>
      <c r="P43" s="57">
        <v>10</v>
      </c>
      <c r="Q43" s="57">
        <v>83.3</v>
      </c>
      <c r="R43" s="57">
        <v>13</v>
      </c>
      <c r="S43" s="57">
        <v>92.8</v>
      </c>
      <c r="T43" s="57">
        <v>9</v>
      </c>
      <c r="U43" s="57">
        <v>75</v>
      </c>
      <c r="V43" s="57">
        <v>11</v>
      </c>
      <c r="W43" s="57">
        <v>84.6</v>
      </c>
    </row>
    <row r="44" spans="1:23" ht="12.75" hidden="1">
      <c r="A44" s="61" t="s">
        <v>44</v>
      </c>
      <c r="B44" s="57">
        <v>1</v>
      </c>
      <c r="C44" s="57">
        <v>2</v>
      </c>
      <c r="D44" s="57">
        <v>2</v>
      </c>
      <c r="E44" s="57">
        <v>2</v>
      </c>
      <c r="F44" s="57">
        <v>2</v>
      </c>
      <c r="G44" s="57">
        <v>9</v>
      </c>
      <c r="H44" s="57">
        <v>5</v>
      </c>
      <c r="I44" s="57">
        <v>8</v>
      </c>
      <c r="J44" s="57">
        <v>8</v>
      </c>
      <c r="K44" s="57">
        <v>7</v>
      </c>
      <c r="L44" s="57">
        <v>6</v>
      </c>
      <c r="M44" s="57">
        <v>34</v>
      </c>
      <c r="N44" s="57">
        <v>4</v>
      </c>
      <c r="O44" s="57">
        <v>80</v>
      </c>
      <c r="P44" s="57">
        <v>7</v>
      </c>
      <c r="Q44" s="57">
        <v>87.5</v>
      </c>
      <c r="R44" s="57">
        <v>6</v>
      </c>
      <c r="S44" s="57">
        <v>75</v>
      </c>
      <c r="T44" s="57">
        <v>5</v>
      </c>
      <c r="U44" s="57">
        <v>71.4</v>
      </c>
      <c r="V44" s="57">
        <v>5</v>
      </c>
      <c r="W44" s="57">
        <v>83.3</v>
      </c>
    </row>
    <row r="45" spans="1:23" ht="12.75" hidden="1">
      <c r="A45" s="61" t="s">
        <v>9</v>
      </c>
      <c r="B45" s="57">
        <v>1</v>
      </c>
      <c r="C45" s="57">
        <v>2</v>
      </c>
      <c r="D45" s="57">
        <v>2</v>
      </c>
      <c r="E45" s="57">
        <v>2</v>
      </c>
      <c r="F45" s="57">
        <v>2</v>
      </c>
      <c r="G45" s="57">
        <v>9</v>
      </c>
      <c r="H45" s="57">
        <v>4</v>
      </c>
      <c r="I45" s="57">
        <v>5</v>
      </c>
      <c r="J45" s="57">
        <v>4</v>
      </c>
      <c r="K45" s="57">
        <v>5</v>
      </c>
      <c r="L45" s="57">
        <v>3</v>
      </c>
      <c r="M45" s="57">
        <v>21</v>
      </c>
      <c r="N45" s="57">
        <v>3</v>
      </c>
      <c r="O45" s="57">
        <v>75</v>
      </c>
      <c r="P45" s="57">
        <v>4</v>
      </c>
      <c r="Q45" s="57">
        <v>75</v>
      </c>
      <c r="R45" s="57">
        <v>3</v>
      </c>
      <c r="S45" s="57">
        <v>75</v>
      </c>
      <c r="T45" s="57">
        <v>4</v>
      </c>
      <c r="U45" s="57">
        <v>80</v>
      </c>
      <c r="V45" s="57">
        <v>2</v>
      </c>
      <c r="W45" s="57">
        <v>66.6</v>
      </c>
    </row>
    <row r="46" spans="1:23" ht="12.75" hidden="1">
      <c r="A46" s="58" t="s">
        <v>45</v>
      </c>
      <c r="B46" s="62">
        <v>2</v>
      </c>
      <c r="C46" s="62">
        <v>2</v>
      </c>
      <c r="D46" s="62">
        <v>3</v>
      </c>
      <c r="E46" s="62">
        <v>2</v>
      </c>
      <c r="F46" s="62">
        <v>3</v>
      </c>
      <c r="G46" s="63">
        <f>F46+E46+D46+C46+B46</f>
        <v>12</v>
      </c>
      <c r="H46" s="62">
        <v>11</v>
      </c>
      <c r="I46" s="62">
        <v>12</v>
      </c>
      <c r="J46" s="62">
        <v>13</v>
      </c>
      <c r="K46" s="62">
        <v>21</v>
      </c>
      <c r="L46" s="62">
        <v>11</v>
      </c>
      <c r="M46" s="62">
        <f>L46+K46+J46+I46+H46</f>
        <v>68</v>
      </c>
      <c r="N46" s="63">
        <v>2</v>
      </c>
      <c r="O46" s="62">
        <v>100</v>
      </c>
      <c r="P46" s="63">
        <v>2</v>
      </c>
      <c r="Q46" s="62">
        <v>100</v>
      </c>
      <c r="R46" s="63">
        <v>11</v>
      </c>
      <c r="S46" s="62">
        <f>R46/J46%</f>
        <v>84.61538461538461</v>
      </c>
      <c r="T46" s="63">
        <f>21-3</f>
        <v>18</v>
      </c>
      <c r="U46" s="62">
        <f>T46/K46%</f>
        <v>85.71428571428572</v>
      </c>
      <c r="V46" s="63">
        <v>9</v>
      </c>
      <c r="W46" s="64">
        <f>V46/L46%</f>
        <v>81.81818181818181</v>
      </c>
    </row>
    <row r="47" spans="1:23" ht="12.75" hidden="1">
      <c r="A47" s="58"/>
      <c r="B47" s="62">
        <v>2</v>
      </c>
      <c r="C47" s="62">
        <v>2</v>
      </c>
      <c r="D47" s="62">
        <v>3</v>
      </c>
      <c r="E47" s="62">
        <v>2</v>
      </c>
      <c r="F47" s="62">
        <v>3</v>
      </c>
      <c r="G47" s="63">
        <f>F47+E47+D47+C47+B47</f>
        <v>12</v>
      </c>
      <c r="H47" s="62">
        <v>2</v>
      </c>
      <c r="I47" s="62">
        <v>3</v>
      </c>
      <c r="J47" s="62">
        <v>5</v>
      </c>
      <c r="K47" s="62">
        <v>5</v>
      </c>
      <c r="L47" s="62">
        <v>5</v>
      </c>
      <c r="M47" s="62">
        <f>SUM(H47:L47)</f>
        <v>20</v>
      </c>
      <c r="N47" s="63">
        <v>2</v>
      </c>
      <c r="O47" s="62">
        <v>100</v>
      </c>
      <c r="P47" s="63">
        <v>3</v>
      </c>
      <c r="Q47" s="62">
        <v>100</v>
      </c>
      <c r="R47" s="63">
        <v>4</v>
      </c>
      <c r="S47" s="62">
        <v>5</v>
      </c>
      <c r="T47" s="63">
        <v>4</v>
      </c>
      <c r="U47" s="62">
        <f>T47/K47%</f>
        <v>80</v>
      </c>
      <c r="V47" s="63">
        <v>4</v>
      </c>
      <c r="W47" s="64">
        <f>V47/L47%</f>
        <v>80</v>
      </c>
    </row>
    <row r="48" spans="1:23" ht="12.75" hidden="1">
      <c r="A48" s="58"/>
      <c r="B48" s="62">
        <v>0</v>
      </c>
      <c r="C48" s="62">
        <v>1</v>
      </c>
      <c r="D48" s="62">
        <v>1</v>
      </c>
      <c r="E48" s="62">
        <v>2</v>
      </c>
      <c r="F48" s="62">
        <v>2</v>
      </c>
      <c r="G48" s="63">
        <f>F48+E48+D48+C48+B48</f>
        <v>6</v>
      </c>
      <c r="H48" s="62">
        <v>2</v>
      </c>
      <c r="I48" s="62">
        <v>2</v>
      </c>
      <c r="J48" s="62">
        <v>3</v>
      </c>
      <c r="K48" s="62">
        <v>2</v>
      </c>
      <c r="L48" s="62">
        <v>4</v>
      </c>
      <c r="M48" s="62">
        <f>SUM(H48:L48)</f>
        <v>13</v>
      </c>
      <c r="N48" s="63">
        <v>2</v>
      </c>
      <c r="O48" s="62">
        <v>100</v>
      </c>
      <c r="P48" s="63">
        <v>2</v>
      </c>
      <c r="Q48" s="62">
        <v>100</v>
      </c>
      <c r="R48" s="63">
        <v>3</v>
      </c>
      <c r="S48" s="62">
        <f>R48/J48%</f>
        <v>100</v>
      </c>
      <c r="T48" s="63">
        <v>3</v>
      </c>
      <c r="U48" s="62">
        <f>T48/K48%</f>
        <v>150</v>
      </c>
      <c r="V48" s="63">
        <v>3</v>
      </c>
      <c r="W48" s="64">
        <f>V48/L48%</f>
        <v>75</v>
      </c>
    </row>
    <row r="49" spans="1:22" ht="15.75" hidden="1">
      <c r="A49" s="58" t="s">
        <v>46</v>
      </c>
      <c r="B49" s="60">
        <v>2</v>
      </c>
      <c r="C49" s="60">
        <v>3</v>
      </c>
      <c r="D49" s="60">
        <v>2</v>
      </c>
      <c r="E49" s="60">
        <v>2</v>
      </c>
      <c r="F49" s="60">
        <v>3</v>
      </c>
      <c r="G49" s="60">
        <f>SUM(B49:F49)</f>
        <v>12</v>
      </c>
      <c r="H49" s="60">
        <v>6</v>
      </c>
      <c r="I49" s="60">
        <v>9</v>
      </c>
      <c r="J49" s="60">
        <v>7</v>
      </c>
      <c r="K49" s="60">
        <v>6</v>
      </c>
      <c r="L49" s="60">
        <v>8</v>
      </c>
      <c r="M49" s="60">
        <f>SUM(H49:L49)</f>
        <v>36</v>
      </c>
      <c r="N49" s="60">
        <v>100</v>
      </c>
      <c r="O49" s="60">
        <v>100</v>
      </c>
      <c r="P49" s="60">
        <v>100</v>
      </c>
      <c r="Q49" s="60">
        <v>100</v>
      </c>
      <c r="R49" s="60">
        <v>100</v>
      </c>
      <c r="S49" s="60">
        <v>100</v>
      </c>
      <c r="T49" s="60">
        <v>100</v>
      </c>
      <c r="U49" s="60">
        <v>100</v>
      </c>
      <c r="V49" s="60">
        <v>100</v>
      </c>
    </row>
    <row r="50" spans="1:22" ht="15.75" hidden="1">
      <c r="A50" s="1"/>
      <c r="B50" s="60">
        <v>2</v>
      </c>
      <c r="C50" s="60">
        <v>2</v>
      </c>
      <c r="D50" s="60">
        <v>2</v>
      </c>
      <c r="E50" s="60">
        <v>2</v>
      </c>
      <c r="F50" s="60">
        <v>2</v>
      </c>
      <c r="G50" s="60">
        <f>SUM(B50:F50)</f>
        <v>10</v>
      </c>
      <c r="H50" s="60">
        <v>3</v>
      </c>
      <c r="I50" s="60">
        <v>5</v>
      </c>
      <c r="J50" s="60">
        <v>6</v>
      </c>
      <c r="K50" s="60">
        <v>4</v>
      </c>
      <c r="L50" s="60">
        <v>5</v>
      </c>
      <c r="M50" s="60">
        <f>SUM(H50:L50)</f>
        <v>23</v>
      </c>
      <c r="N50" s="60">
        <v>100</v>
      </c>
      <c r="O50" s="60">
        <v>100</v>
      </c>
      <c r="P50" s="60">
        <v>100</v>
      </c>
      <c r="Q50" s="60">
        <v>100</v>
      </c>
      <c r="R50" s="60">
        <v>100</v>
      </c>
      <c r="S50" s="60">
        <v>100</v>
      </c>
      <c r="T50" s="60">
        <v>100</v>
      </c>
      <c r="U50" s="60">
        <v>100</v>
      </c>
      <c r="V50" s="60">
        <v>100</v>
      </c>
    </row>
    <row r="51" spans="1:22" ht="15.75" hidden="1">
      <c r="A51" s="1"/>
      <c r="B51" s="60">
        <v>2</v>
      </c>
      <c r="C51" s="60">
        <v>2</v>
      </c>
      <c r="D51" s="60">
        <v>2</v>
      </c>
      <c r="E51" s="60">
        <v>2</v>
      </c>
      <c r="F51" s="60">
        <v>2</v>
      </c>
      <c r="G51" s="60">
        <f>SUM(B51:F51)</f>
        <v>10</v>
      </c>
      <c r="H51" s="60">
        <v>4</v>
      </c>
      <c r="I51" s="60">
        <v>3</v>
      </c>
      <c r="J51" s="60">
        <v>5</v>
      </c>
      <c r="K51" s="60">
        <v>2</v>
      </c>
      <c r="L51" s="60">
        <v>4</v>
      </c>
      <c r="M51" s="60">
        <f>SUM(H51:L51)</f>
        <v>18</v>
      </c>
      <c r="N51" s="60">
        <v>100</v>
      </c>
      <c r="O51" s="60">
        <v>100</v>
      </c>
      <c r="P51" s="60">
        <v>100</v>
      </c>
      <c r="Q51" s="60">
        <v>100</v>
      </c>
      <c r="R51" s="60">
        <v>100</v>
      </c>
      <c r="S51" s="60">
        <v>100</v>
      </c>
      <c r="T51" s="60">
        <v>100</v>
      </c>
      <c r="U51" s="60">
        <v>100</v>
      </c>
      <c r="V51" s="60">
        <v>100</v>
      </c>
    </row>
    <row r="52" ht="12.75" hidden="1">
      <c r="A52" s="1"/>
    </row>
    <row r="53" ht="12.75" hidden="1">
      <c r="A53" s="1"/>
    </row>
    <row r="54" ht="12.75" hidden="1">
      <c r="A54" s="1"/>
    </row>
    <row r="55" ht="12.75" hidden="1">
      <c r="A55" s="1"/>
    </row>
    <row r="56" ht="12.75" customHeight="1" hidden="1">
      <c r="A56" s="1"/>
    </row>
    <row r="57" ht="12.75" hidden="1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 customHeight="1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 customHeight="1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 customHeight="1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 customHeight="1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 customHeight="1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 customHeight="1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 customHeight="1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 customHeight="1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 customHeight="1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 customHeight="1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 customHeight="1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 customHeight="1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 customHeight="1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 customHeight="1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 customHeight="1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 customHeight="1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 customHeight="1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 customHeight="1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 customHeight="1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 customHeight="1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 customHeight="1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 customHeight="1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 customHeight="1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 customHeight="1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 customHeight="1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 customHeight="1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 customHeight="1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 customHeight="1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 customHeight="1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 customHeight="1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 customHeight="1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 customHeight="1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 customHeight="1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 customHeight="1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 customHeight="1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 customHeight="1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 customHeight="1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 customHeight="1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 customHeight="1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 customHeight="1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 customHeight="1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 customHeight="1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spans="1:25" ht="12.75">
      <c r="A649" s="1"/>
      <c r="X649" s="2"/>
      <c r="Y649" s="2"/>
    </row>
    <row r="650" spans="1:25" ht="12.75">
      <c r="A650" s="1"/>
      <c r="X650" s="2"/>
      <c r="Y650" s="2"/>
    </row>
    <row r="651" spans="1:25" ht="12.75">
      <c r="A651" s="1"/>
      <c r="X651" s="2"/>
      <c r="Y651" s="2"/>
    </row>
    <row r="652" spans="1:25" ht="12.75">
      <c r="A652" s="1"/>
      <c r="X652" s="2"/>
      <c r="Y652" s="2"/>
    </row>
    <row r="653" spans="1:25" ht="12.75">
      <c r="A653" s="1"/>
      <c r="X653" s="2"/>
      <c r="Y653" s="2"/>
    </row>
    <row r="654" spans="1:25" ht="12.75">
      <c r="A654" s="1"/>
      <c r="X654" s="2"/>
      <c r="Y654" s="2"/>
    </row>
    <row r="655" spans="1:25" ht="12.75">
      <c r="A655" s="1"/>
      <c r="X655" s="2"/>
      <c r="Y655" s="2"/>
    </row>
    <row r="656" spans="1:25" ht="12.75">
      <c r="A656" s="1"/>
      <c r="X656" s="2"/>
      <c r="Y656" s="2"/>
    </row>
    <row r="657" spans="1:25" ht="12.75">
      <c r="A657" s="1"/>
      <c r="X657" s="2"/>
      <c r="Y657" s="2"/>
    </row>
    <row r="658" spans="1:25" ht="12.75">
      <c r="A658" s="1"/>
      <c r="X658" s="2"/>
      <c r="Y658" s="2"/>
    </row>
    <row r="659" spans="1:25" ht="12.75">
      <c r="A659" s="1"/>
      <c r="X659" s="2"/>
      <c r="Y659" s="2"/>
    </row>
    <row r="660" spans="1:25" ht="12.75">
      <c r="A660" s="1"/>
      <c r="X660" s="2"/>
      <c r="Y660" s="2"/>
    </row>
    <row r="661" spans="1:25" ht="12.75">
      <c r="A661" s="1"/>
      <c r="X661" s="2"/>
      <c r="Y661" s="2"/>
    </row>
    <row r="662" spans="1:25" ht="12.75">
      <c r="A662" s="1"/>
      <c r="X662" s="2"/>
      <c r="Y662" s="2"/>
    </row>
    <row r="663" spans="1:25" ht="12.75">
      <c r="A663" s="1"/>
      <c r="X663" s="2"/>
      <c r="Y663" s="2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</sheetData>
  <sheetProtection/>
  <mergeCells count="27">
    <mergeCell ref="D4:D5"/>
    <mergeCell ref="K4:K5"/>
    <mergeCell ref="L4:L5"/>
    <mergeCell ref="M4:M5"/>
    <mergeCell ref="H4:H5"/>
    <mergeCell ref="I4:I5"/>
    <mergeCell ref="J4:J5"/>
    <mergeCell ref="X6:X10"/>
    <mergeCell ref="A1:D1"/>
    <mergeCell ref="E1:T1"/>
    <mergeCell ref="U1:W1"/>
    <mergeCell ref="A3:A5"/>
    <mergeCell ref="B3:G3"/>
    <mergeCell ref="H3:M3"/>
    <mergeCell ref="N3:W3"/>
    <mergeCell ref="B4:B5"/>
    <mergeCell ref="C4:C5"/>
    <mergeCell ref="X3:X5"/>
    <mergeCell ref="E4:E5"/>
    <mergeCell ref="F4:F5"/>
    <mergeCell ref="G4:G5"/>
    <mergeCell ref="X13:X17"/>
    <mergeCell ref="N4:O4"/>
    <mergeCell ref="P4:Q4"/>
    <mergeCell ref="R4:S4"/>
    <mergeCell ref="T4:U4"/>
    <mergeCell ref="V4:W4"/>
  </mergeCells>
  <dataValidations count="5">
    <dataValidation allowBlank="1" showInputMessage="1" showErrorMessage="1" promptTitle="Số cuộc GS, KS" prompt="GS: thôn 1, 3, HN, BM, NVX, MG= 6&#10;KS: MC-VP-ĐC-TP-TC-VH= 6" sqref="B46:B48"/>
    <dataValidation allowBlank="1" showInputMessage="1" showErrorMessage="1" promptTitle="GS-KS" prompt="GS: thôn 1,3,4,5,HN,QT, NVX= 7" sqref="C46:C48"/>
    <dataValidation allowBlank="1" showInputMessage="1" showErrorMessage="1" promptTitle="So lượng GS-KS" prompt="GS= thôn 2,4 , 3 trường= 5" sqref="D46:D48"/>
    <dataValidation allowBlank="1" showInputMessage="1" showErrorMessage="1" promptTitle="Số lượng GS-KS" prompt="GS= NVX,MG,THCS; 1,2,3,5,TN,QT= 9" sqref="E46:E48"/>
    <dataValidation allowBlank="1" showInputMessage="1" showErrorMessage="1" promptTitle="Số lượng GS-KS" prompt="GS= 3 trường= 3&#10;KS= TP= 1" sqref="F46:F48"/>
  </dataValidations>
  <printOptions/>
  <pageMargins left="0.25" right="0.25" top="0.75" bottom="0.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8"/>
  <sheetViews>
    <sheetView zoomScale="85" zoomScaleNormal="85" zoomScalePageLayoutView="0" workbookViewId="0" topLeftCell="A1">
      <selection activeCell="R27" sqref="R27"/>
    </sheetView>
  </sheetViews>
  <sheetFormatPr defaultColWidth="8.8515625" defaultRowHeight="12.75"/>
  <cols>
    <col min="1" max="1" width="30.28125" style="0" bestFit="1" customWidth="1"/>
    <col min="2" max="6" width="5.28125" style="0" bestFit="1" customWidth="1"/>
    <col min="7" max="7" width="8.8515625" style="0" customWidth="1"/>
    <col min="8" max="12" width="5.28125" style="0" bestFit="1" customWidth="1"/>
  </cols>
  <sheetData>
    <row r="1" spans="1:24" ht="15">
      <c r="A1" s="195" t="s">
        <v>47</v>
      </c>
      <c r="B1" s="195"/>
      <c r="C1" s="195"/>
      <c r="D1" s="195"/>
      <c r="E1" s="195"/>
      <c r="F1" s="15"/>
      <c r="G1" s="15"/>
      <c r="H1" s="16"/>
      <c r="I1" s="17"/>
      <c r="J1" s="16"/>
      <c r="K1" s="16"/>
      <c r="L1" s="16"/>
      <c r="M1" s="15"/>
      <c r="N1" s="18"/>
      <c r="O1" s="19"/>
      <c r="P1" s="20"/>
      <c r="Q1" s="21"/>
      <c r="R1" s="22"/>
      <c r="S1" s="21"/>
      <c r="T1" s="22"/>
      <c r="U1" s="21"/>
      <c r="V1" s="22"/>
      <c r="W1" s="175" t="s">
        <v>21</v>
      </c>
      <c r="X1" s="175"/>
    </row>
    <row r="2" spans="1:24" ht="15">
      <c r="A2" s="176" t="s">
        <v>26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</row>
    <row r="3" spans="1:24" ht="14.25">
      <c r="A3" s="178" t="s">
        <v>0</v>
      </c>
      <c r="B3" s="181" t="s">
        <v>1</v>
      </c>
      <c r="C3" s="181"/>
      <c r="D3" s="181"/>
      <c r="E3" s="181"/>
      <c r="F3" s="181"/>
      <c r="G3" s="181"/>
      <c r="H3" s="182" t="s">
        <v>27</v>
      </c>
      <c r="I3" s="182"/>
      <c r="J3" s="182"/>
      <c r="K3" s="182"/>
      <c r="L3" s="182"/>
      <c r="M3" s="182"/>
      <c r="N3" s="182" t="s">
        <v>3</v>
      </c>
      <c r="O3" s="182"/>
      <c r="P3" s="182"/>
      <c r="Q3" s="182"/>
      <c r="R3" s="182"/>
      <c r="S3" s="182"/>
      <c r="T3" s="182"/>
      <c r="U3" s="182"/>
      <c r="V3" s="182"/>
      <c r="W3" s="182"/>
      <c r="X3" s="182" t="s">
        <v>17</v>
      </c>
    </row>
    <row r="4" spans="1:24" ht="15">
      <c r="A4" s="179"/>
      <c r="B4" s="183">
        <v>2016</v>
      </c>
      <c r="C4" s="183">
        <v>2017</v>
      </c>
      <c r="D4" s="183">
        <v>2018</v>
      </c>
      <c r="E4" s="183">
        <v>2019</v>
      </c>
      <c r="F4" s="183">
        <v>2020</v>
      </c>
      <c r="G4" s="185" t="s">
        <v>5</v>
      </c>
      <c r="H4" s="187">
        <v>2016</v>
      </c>
      <c r="I4" s="189">
        <v>2017</v>
      </c>
      <c r="J4" s="187">
        <v>2018</v>
      </c>
      <c r="K4" s="187">
        <v>2019</v>
      </c>
      <c r="L4" s="187">
        <v>2020</v>
      </c>
      <c r="M4" s="183" t="s">
        <v>5</v>
      </c>
      <c r="N4" s="191">
        <v>2016</v>
      </c>
      <c r="O4" s="192"/>
      <c r="P4" s="191">
        <v>2017</v>
      </c>
      <c r="Q4" s="192"/>
      <c r="R4" s="191">
        <v>2018</v>
      </c>
      <c r="S4" s="192"/>
      <c r="T4" s="191">
        <v>2019</v>
      </c>
      <c r="U4" s="192"/>
      <c r="V4" s="191">
        <v>2020</v>
      </c>
      <c r="W4" s="192"/>
      <c r="X4" s="182"/>
    </row>
    <row r="5" spans="1:24" ht="48">
      <c r="A5" s="180"/>
      <c r="B5" s="184"/>
      <c r="C5" s="184"/>
      <c r="D5" s="184"/>
      <c r="E5" s="184"/>
      <c r="F5" s="184"/>
      <c r="G5" s="186"/>
      <c r="H5" s="188"/>
      <c r="I5" s="190"/>
      <c r="J5" s="188"/>
      <c r="K5" s="188"/>
      <c r="L5" s="188"/>
      <c r="M5" s="184"/>
      <c r="N5" s="26" t="s">
        <v>5</v>
      </c>
      <c r="O5" s="27" t="s">
        <v>28</v>
      </c>
      <c r="P5" s="28" t="s">
        <v>5</v>
      </c>
      <c r="Q5" s="27" t="s">
        <v>28</v>
      </c>
      <c r="R5" s="26" t="s">
        <v>5</v>
      </c>
      <c r="S5" s="27" t="s">
        <v>28</v>
      </c>
      <c r="T5" s="26" t="s">
        <v>5</v>
      </c>
      <c r="U5" s="27" t="s">
        <v>28</v>
      </c>
      <c r="V5" s="26" t="s">
        <v>5</v>
      </c>
      <c r="W5" s="27" t="s">
        <v>28</v>
      </c>
      <c r="X5" s="53"/>
    </row>
    <row r="6" spans="1:24" ht="14.25">
      <c r="A6" s="30" t="s">
        <v>11</v>
      </c>
      <c r="B6" s="52"/>
      <c r="C6" s="52"/>
      <c r="D6" s="52"/>
      <c r="E6" s="52"/>
      <c r="F6" s="52"/>
      <c r="G6" s="46"/>
      <c r="H6" s="32"/>
      <c r="I6" s="33"/>
      <c r="J6" s="32"/>
      <c r="K6" s="32"/>
      <c r="L6" s="32"/>
      <c r="M6" s="52"/>
      <c r="N6" s="32"/>
      <c r="O6" s="52"/>
      <c r="P6" s="33"/>
      <c r="Q6" s="52"/>
      <c r="R6" s="32"/>
      <c r="S6" s="52"/>
      <c r="T6" s="32"/>
      <c r="U6" s="52"/>
      <c r="V6" s="32"/>
      <c r="W6" s="52"/>
      <c r="X6" s="53"/>
    </row>
    <row r="7" spans="1:24" ht="15">
      <c r="A7" s="34" t="s">
        <v>8</v>
      </c>
      <c r="B7" s="86">
        <v>1</v>
      </c>
      <c r="C7" s="65">
        <v>2</v>
      </c>
      <c r="D7" s="65">
        <v>2</v>
      </c>
      <c r="E7" s="65">
        <v>2</v>
      </c>
      <c r="F7" s="65">
        <v>2</v>
      </c>
      <c r="G7" s="66">
        <f>SUM(B7:F7)</f>
        <v>9</v>
      </c>
      <c r="H7" s="86">
        <v>5</v>
      </c>
      <c r="I7" s="65">
        <v>6</v>
      </c>
      <c r="J7" s="65">
        <v>5</v>
      </c>
      <c r="K7" s="65">
        <v>5</v>
      </c>
      <c r="L7" s="65">
        <v>4</v>
      </c>
      <c r="M7" s="66">
        <f>SUM(H7:L7)</f>
        <v>25</v>
      </c>
      <c r="N7" s="86">
        <v>5</v>
      </c>
      <c r="O7" s="65">
        <f>+N7/H7%</f>
        <v>100</v>
      </c>
      <c r="P7" s="86">
        <v>6</v>
      </c>
      <c r="Q7" s="65">
        <f>+P7/I7%</f>
        <v>100</v>
      </c>
      <c r="R7" s="86">
        <v>5</v>
      </c>
      <c r="S7" s="65">
        <f>+R7/J7%</f>
        <v>100</v>
      </c>
      <c r="T7" s="86">
        <v>5</v>
      </c>
      <c r="U7" s="65">
        <f>+T7/K7%</f>
        <v>100</v>
      </c>
      <c r="V7" s="86">
        <v>4</v>
      </c>
      <c r="W7" s="65">
        <f>+V7/L7%</f>
        <v>100</v>
      </c>
      <c r="X7" s="38"/>
    </row>
    <row r="8" spans="1:24" ht="15">
      <c r="A8" s="34" t="s">
        <v>29</v>
      </c>
      <c r="B8" s="65">
        <v>1</v>
      </c>
      <c r="C8" s="65">
        <v>2</v>
      </c>
      <c r="D8" s="65">
        <v>2</v>
      </c>
      <c r="E8" s="65">
        <v>2</v>
      </c>
      <c r="F8" s="65">
        <v>1</v>
      </c>
      <c r="G8" s="66">
        <f>SUM(B8:F8)</f>
        <v>8</v>
      </c>
      <c r="H8" s="65">
        <v>1</v>
      </c>
      <c r="I8" s="65">
        <v>4</v>
      </c>
      <c r="J8" s="65">
        <v>3</v>
      </c>
      <c r="K8" s="65">
        <v>1</v>
      </c>
      <c r="L8" s="65">
        <v>1</v>
      </c>
      <c r="M8" s="66">
        <f>SUM(H8:L8)</f>
        <v>10</v>
      </c>
      <c r="N8" s="65">
        <v>1</v>
      </c>
      <c r="O8" s="65">
        <f>+N8/H8%</f>
        <v>100</v>
      </c>
      <c r="P8" s="65">
        <v>4</v>
      </c>
      <c r="Q8" s="65">
        <f>+P8/I8%</f>
        <v>100</v>
      </c>
      <c r="R8" s="65">
        <v>3</v>
      </c>
      <c r="S8" s="65">
        <f>+R8/J8%</f>
        <v>100</v>
      </c>
      <c r="T8" s="65">
        <v>1</v>
      </c>
      <c r="U8" s="65">
        <f>+T8/K8%</f>
        <v>100</v>
      </c>
      <c r="V8" s="65">
        <v>1</v>
      </c>
      <c r="W8" s="65">
        <f>+V8/L8%</f>
        <v>100</v>
      </c>
      <c r="X8" s="38"/>
    </row>
    <row r="9" spans="1:24" ht="15">
      <c r="A9" s="34" t="s">
        <v>9</v>
      </c>
      <c r="B9" s="65">
        <v>1</v>
      </c>
      <c r="C9" s="65">
        <v>2</v>
      </c>
      <c r="D9" s="65">
        <v>2</v>
      </c>
      <c r="E9" s="65">
        <v>2</v>
      </c>
      <c r="F9" s="65">
        <v>1</v>
      </c>
      <c r="G9" s="66">
        <f>SUM(B9:F9)</f>
        <v>8</v>
      </c>
      <c r="H9" s="65">
        <v>1</v>
      </c>
      <c r="I9" s="65">
        <v>2</v>
      </c>
      <c r="J9" s="65">
        <v>2</v>
      </c>
      <c r="K9" s="65">
        <v>4</v>
      </c>
      <c r="L9" s="65">
        <v>2</v>
      </c>
      <c r="M9" s="66">
        <f>SUM(H9:L9)</f>
        <v>11</v>
      </c>
      <c r="N9" s="65">
        <v>1</v>
      </c>
      <c r="O9" s="65">
        <f>+N9/H9%</f>
        <v>100</v>
      </c>
      <c r="P9" s="65">
        <v>2</v>
      </c>
      <c r="Q9" s="65">
        <f>+P9/I9%</f>
        <v>100</v>
      </c>
      <c r="R9" s="65">
        <v>2</v>
      </c>
      <c r="S9" s="65">
        <f>+R9/J9%</f>
        <v>100</v>
      </c>
      <c r="T9" s="65">
        <v>4</v>
      </c>
      <c r="U9" s="65">
        <f>+T9/K9%</f>
        <v>100</v>
      </c>
      <c r="V9" s="65">
        <v>2</v>
      </c>
      <c r="W9" s="65">
        <f>+V9/L9%</f>
        <v>100</v>
      </c>
      <c r="X9" s="38"/>
    </row>
    <row r="10" spans="1:24" ht="15">
      <c r="A10" s="39" t="s">
        <v>30</v>
      </c>
      <c r="B10" s="35"/>
      <c r="C10" s="35"/>
      <c r="D10" s="35"/>
      <c r="E10" s="35"/>
      <c r="F10" s="35"/>
      <c r="G10" s="66"/>
      <c r="H10" s="36"/>
      <c r="I10" s="37"/>
      <c r="J10" s="36"/>
      <c r="K10" s="36"/>
      <c r="L10" s="36"/>
      <c r="M10" s="66"/>
      <c r="N10" s="36"/>
      <c r="O10" s="65"/>
      <c r="P10" s="37"/>
      <c r="Q10" s="65"/>
      <c r="R10" s="36"/>
      <c r="S10" s="65"/>
      <c r="T10" s="36"/>
      <c r="U10" s="65"/>
      <c r="V10" s="36"/>
      <c r="W10" s="65"/>
      <c r="X10" s="38"/>
    </row>
    <row r="11" spans="1:24" ht="15">
      <c r="A11" s="39" t="s">
        <v>10</v>
      </c>
      <c r="B11" s="35"/>
      <c r="C11" s="35"/>
      <c r="D11" s="35"/>
      <c r="E11" s="35"/>
      <c r="F11" s="35"/>
      <c r="G11" s="66"/>
      <c r="H11" s="36"/>
      <c r="I11" s="37"/>
      <c r="J11" s="36"/>
      <c r="K11" s="36"/>
      <c r="L11" s="36"/>
      <c r="M11" s="66"/>
      <c r="N11" s="36"/>
      <c r="O11" s="65"/>
      <c r="P11" s="37"/>
      <c r="Q11" s="65"/>
      <c r="R11" s="36"/>
      <c r="S11" s="65"/>
      <c r="T11" s="36"/>
      <c r="U11" s="65"/>
      <c r="V11" s="36"/>
      <c r="W11" s="65"/>
      <c r="X11" s="38"/>
    </row>
    <row r="12" spans="1:24" ht="15">
      <c r="A12" s="39" t="s">
        <v>15</v>
      </c>
      <c r="B12" s="35"/>
      <c r="C12" s="35"/>
      <c r="D12" s="35"/>
      <c r="E12" s="35"/>
      <c r="F12" s="35"/>
      <c r="G12" s="66"/>
      <c r="H12" s="36"/>
      <c r="I12" s="37"/>
      <c r="J12" s="36"/>
      <c r="K12" s="36"/>
      <c r="L12" s="36"/>
      <c r="M12" s="66"/>
      <c r="N12" s="36"/>
      <c r="O12" s="65"/>
      <c r="P12" s="37"/>
      <c r="Q12" s="65"/>
      <c r="R12" s="90"/>
      <c r="S12" s="65"/>
      <c r="T12" s="36"/>
      <c r="U12" s="65"/>
      <c r="V12" s="36"/>
      <c r="W12" s="65"/>
      <c r="X12" s="38"/>
    </row>
    <row r="13" spans="1:24" ht="14.25">
      <c r="A13" s="30" t="s">
        <v>5</v>
      </c>
      <c r="B13" s="52">
        <f aca="true" t="shared" si="0" ref="B13:N13">SUM(B7:B12)</f>
        <v>3</v>
      </c>
      <c r="C13" s="52">
        <f t="shared" si="0"/>
        <v>6</v>
      </c>
      <c r="D13" s="52">
        <f t="shared" si="0"/>
        <v>6</v>
      </c>
      <c r="E13" s="52">
        <f t="shared" si="0"/>
        <v>6</v>
      </c>
      <c r="F13" s="52">
        <f t="shared" si="0"/>
        <v>4</v>
      </c>
      <c r="G13" s="52">
        <f t="shared" si="0"/>
        <v>25</v>
      </c>
      <c r="H13" s="52">
        <f t="shared" si="0"/>
        <v>7</v>
      </c>
      <c r="I13" s="52">
        <f t="shared" si="0"/>
        <v>12</v>
      </c>
      <c r="J13" s="52">
        <f t="shared" si="0"/>
        <v>10</v>
      </c>
      <c r="K13" s="52">
        <f t="shared" si="0"/>
        <v>10</v>
      </c>
      <c r="L13" s="52">
        <f t="shared" si="0"/>
        <v>7</v>
      </c>
      <c r="M13" s="52">
        <f t="shared" si="0"/>
        <v>46</v>
      </c>
      <c r="N13" s="52">
        <f t="shared" si="0"/>
        <v>7</v>
      </c>
      <c r="O13" s="65"/>
      <c r="P13" s="52">
        <f>SUM(P7:P12)</f>
        <v>12</v>
      </c>
      <c r="Q13" s="65"/>
      <c r="R13" s="52">
        <f>SUM(R7:R12)</f>
        <v>10</v>
      </c>
      <c r="S13" s="65"/>
      <c r="T13" s="52">
        <f>SUM(T7:T12)</f>
        <v>10</v>
      </c>
      <c r="U13" s="65">
        <f>+T13/K13%</f>
        <v>100</v>
      </c>
      <c r="V13" s="52">
        <f>SUM(V7:V12)</f>
        <v>7</v>
      </c>
      <c r="W13" s="65">
        <f>+V13/L13%</f>
        <v>99.99999999999999</v>
      </c>
      <c r="X13" s="53"/>
    </row>
    <row r="14" spans="1:24" ht="15">
      <c r="A14" s="30" t="s">
        <v>12</v>
      </c>
      <c r="B14" s="35"/>
      <c r="C14" s="35"/>
      <c r="D14" s="35"/>
      <c r="E14" s="35"/>
      <c r="F14" s="35"/>
      <c r="G14" s="66"/>
      <c r="H14" s="36"/>
      <c r="I14" s="37"/>
      <c r="J14" s="36"/>
      <c r="K14" s="36"/>
      <c r="L14" s="36"/>
      <c r="M14" s="66"/>
      <c r="N14" s="36"/>
      <c r="O14" s="65"/>
      <c r="P14" s="37"/>
      <c r="Q14" s="65"/>
      <c r="R14" s="36"/>
      <c r="S14" s="65"/>
      <c r="T14" s="36"/>
      <c r="U14" s="65"/>
      <c r="V14" s="36"/>
      <c r="W14" s="65"/>
      <c r="X14" s="38"/>
    </row>
    <row r="15" spans="1:24" ht="15">
      <c r="A15" s="34" t="s">
        <v>8</v>
      </c>
      <c r="B15" s="86">
        <v>3</v>
      </c>
      <c r="C15" s="65">
        <v>6</v>
      </c>
      <c r="D15" s="65">
        <v>5</v>
      </c>
      <c r="E15" s="65">
        <v>7</v>
      </c>
      <c r="F15" s="65">
        <v>6</v>
      </c>
      <c r="G15" s="66">
        <f>SUM(B15:F15)</f>
        <v>27</v>
      </c>
      <c r="H15" s="86">
        <v>4</v>
      </c>
      <c r="I15" s="65">
        <v>4</v>
      </c>
      <c r="J15" s="65">
        <v>5</v>
      </c>
      <c r="K15" s="65">
        <v>6</v>
      </c>
      <c r="L15" s="65">
        <v>5</v>
      </c>
      <c r="M15" s="66">
        <f>SUM(H15:L15)</f>
        <v>24</v>
      </c>
      <c r="N15" s="86">
        <v>4</v>
      </c>
      <c r="O15" s="65">
        <f>+N15/H15%</f>
        <v>100</v>
      </c>
      <c r="P15" s="86">
        <v>4</v>
      </c>
      <c r="Q15" s="65">
        <f>+P15/I15%</f>
        <v>100</v>
      </c>
      <c r="R15" s="86">
        <v>5</v>
      </c>
      <c r="S15" s="65">
        <f>+R15/J15%</f>
        <v>100</v>
      </c>
      <c r="T15" s="86">
        <v>5</v>
      </c>
      <c r="U15" s="65">
        <f>+T15/K15%</f>
        <v>83.33333333333334</v>
      </c>
      <c r="V15" s="86">
        <v>4</v>
      </c>
      <c r="W15" s="65">
        <f>+V15/L15%</f>
        <v>80</v>
      </c>
      <c r="X15" s="34"/>
    </row>
    <row r="16" spans="1:24" ht="15">
      <c r="A16" s="34" t="s">
        <v>29</v>
      </c>
      <c r="B16" s="65">
        <v>0</v>
      </c>
      <c r="C16" s="65">
        <v>0</v>
      </c>
      <c r="D16" s="65">
        <v>0</v>
      </c>
      <c r="E16" s="65">
        <v>0</v>
      </c>
      <c r="F16" s="65">
        <v>0</v>
      </c>
      <c r="G16" s="66">
        <f>SUM(B16:F16)</f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6">
        <f>SUM(H16:L16)</f>
        <v>0</v>
      </c>
      <c r="N16" s="65">
        <v>0</v>
      </c>
      <c r="O16" s="65"/>
      <c r="P16" s="65">
        <v>0</v>
      </c>
      <c r="Q16" s="65"/>
      <c r="R16" s="65">
        <v>0</v>
      </c>
      <c r="S16" s="65"/>
      <c r="T16" s="65">
        <v>0</v>
      </c>
      <c r="U16" s="65"/>
      <c r="V16" s="65">
        <v>0</v>
      </c>
      <c r="W16" s="65"/>
      <c r="X16" s="34"/>
    </row>
    <row r="17" spans="1:24" ht="15">
      <c r="A17" s="34" t="s">
        <v>9</v>
      </c>
      <c r="B17" s="65">
        <v>0</v>
      </c>
      <c r="C17" s="65">
        <v>0</v>
      </c>
      <c r="D17" s="65">
        <v>0</v>
      </c>
      <c r="E17" s="65">
        <v>0</v>
      </c>
      <c r="F17" s="65">
        <v>0</v>
      </c>
      <c r="G17" s="66">
        <f>SUM(B17:F17)</f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6">
        <f>SUM(H17:L17)</f>
        <v>0</v>
      </c>
      <c r="N17" s="65">
        <v>0</v>
      </c>
      <c r="O17" s="65"/>
      <c r="P17" s="65">
        <v>0</v>
      </c>
      <c r="Q17" s="65"/>
      <c r="R17" s="65">
        <v>0</v>
      </c>
      <c r="S17" s="65"/>
      <c r="T17" s="65">
        <v>0</v>
      </c>
      <c r="U17" s="65"/>
      <c r="V17" s="65">
        <v>0</v>
      </c>
      <c r="W17" s="65"/>
      <c r="X17" s="34"/>
    </row>
    <row r="18" spans="1:24" ht="14.25">
      <c r="A18" s="41" t="s">
        <v>5</v>
      </c>
      <c r="B18" s="52">
        <f aca="true" t="shared" si="1" ref="B18:N18">SUM(B15:B17)</f>
        <v>3</v>
      </c>
      <c r="C18" s="52">
        <f t="shared" si="1"/>
        <v>6</v>
      </c>
      <c r="D18" s="52">
        <f t="shared" si="1"/>
        <v>5</v>
      </c>
      <c r="E18" s="52">
        <f t="shared" si="1"/>
        <v>7</v>
      </c>
      <c r="F18" s="52">
        <f t="shared" si="1"/>
        <v>6</v>
      </c>
      <c r="G18" s="52">
        <f t="shared" si="1"/>
        <v>27</v>
      </c>
      <c r="H18" s="52">
        <f t="shared" si="1"/>
        <v>4</v>
      </c>
      <c r="I18" s="52">
        <f t="shared" si="1"/>
        <v>4</v>
      </c>
      <c r="J18" s="52">
        <f t="shared" si="1"/>
        <v>5</v>
      </c>
      <c r="K18" s="52">
        <f t="shared" si="1"/>
        <v>6</v>
      </c>
      <c r="L18" s="52">
        <f t="shared" si="1"/>
        <v>5</v>
      </c>
      <c r="M18" s="52">
        <f t="shared" si="1"/>
        <v>24</v>
      </c>
      <c r="N18" s="52">
        <f t="shared" si="1"/>
        <v>4</v>
      </c>
      <c r="O18" s="65">
        <f>+N18/H18%</f>
        <v>100</v>
      </c>
      <c r="P18" s="52">
        <f>SUM(P15:P17)</f>
        <v>4</v>
      </c>
      <c r="Q18" s="65">
        <f>+P18/I18%</f>
        <v>100</v>
      </c>
      <c r="R18" s="52">
        <f>SUM(R15:R17)</f>
        <v>5</v>
      </c>
      <c r="S18" s="65">
        <f>+R18/J18%</f>
        <v>100</v>
      </c>
      <c r="T18" s="52">
        <f>SUM(T15:T17)</f>
        <v>5</v>
      </c>
      <c r="U18" s="65">
        <f>+T18/K18%</f>
        <v>83.33333333333334</v>
      </c>
      <c r="V18" s="52">
        <f>SUM(V15:V17)</f>
        <v>4</v>
      </c>
      <c r="W18" s="65">
        <f>+V18/L18%</f>
        <v>80</v>
      </c>
      <c r="X18" s="41"/>
    </row>
  </sheetData>
  <sheetProtection/>
  <mergeCells count="25">
    <mergeCell ref="R4:S4"/>
    <mergeCell ref="T4:U4"/>
    <mergeCell ref="V4:W4"/>
    <mergeCell ref="J4:J5"/>
    <mergeCell ref="K4:K5"/>
    <mergeCell ref="L4:L5"/>
    <mergeCell ref="M4:M5"/>
    <mergeCell ref="N4:O4"/>
    <mergeCell ref="P4:Q4"/>
    <mergeCell ref="D4:D5"/>
    <mergeCell ref="E4:E5"/>
    <mergeCell ref="F4:F5"/>
    <mergeCell ref="G4:G5"/>
    <mergeCell ref="H4:H5"/>
    <mergeCell ref="I4:I5"/>
    <mergeCell ref="A1:E1"/>
    <mergeCell ref="W1:X1"/>
    <mergeCell ref="A2:X2"/>
    <mergeCell ref="A3:A5"/>
    <mergeCell ref="B3:G3"/>
    <mergeCell ref="H3:M3"/>
    <mergeCell ref="N3:W3"/>
    <mergeCell ref="X3:X4"/>
    <mergeCell ref="B4:B5"/>
    <mergeCell ref="C4:C5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6">
      <selection activeCell="S24" sqref="S24"/>
    </sheetView>
  </sheetViews>
  <sheetFormatPr defaultColWidth="9.140625" defaultRowHeight="12.75"/>
  <cols>
    <col min="1" max="1" width="21.7109375" style="0" bestFit="1" customWidth="1"/>
    <col min="2" max="14" width="6.140625" style="0" customWidth="1"/>
    <col min="15" max="15" width="6.28125" style="0" customWidth="1"/>
    <col min="16" max="24" width="6.140625" style="0" customWidth="1"/>
  </cols>
  <sheetData>
    <row r="1" spans="1:24" ht="18.75">
      <c r="A1" s="196" t="s">
        <v>48</v>
      </c>
      <c r="B1" s="196"/>
      <c r="C1" s="196"/>
      <c r="D1" s="196"/>
      <c r="E1" s="196"/>
      <c r="F1" s="196"/>
      <c r="G1" s="196"/>
      <c r="H1" s="196"/>
      <c r="I1" s="196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8.75">
      <c r="A2" s="67"/>
      <c r="B2" s="67"/>
      <c r="C2" s="67"/>
      <c r="D2" s="67"/>
      <c r="E2" s="67"/>
      <c r="F2" s="67"/>
      <c r="G2" s="67"/>
      <c r="H2" s="67"/>
      <c r="I2" s="67"/>
      <c r="J2" s="67"/>
      <c r="K2" s="68"/>
      <c r="L2" s="68"/>
      <c r="M2" s="67"/>
      <c r="N2" s="67"/>
      <c r="O2" s="67"/>
      <c r="P2" s="67"/>
      <c r="Q2" s="197" t="s">
        <v>49</v>
      </c>
      <c r="R2" s="197"/>
      <c r="S2" s="197"/>
      <c r="T2" s="197"/>
      <c r="U2" s="197"/>
      <c r="V2" s="197"/>
      <c r="W2" s="197"/>
      <c r="X2" s="197"/>
    </row>
    <row r="3" spans="1:24" ht="18.75">
      <c r="A3" s="198" t="s">
        <v>50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ht="18.75">
      <c r="A4" s="199" t="s">
        <v>51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</row>
    <row r="5" spans="1:24" ht="15.7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</row>
    <row r="6" spans="1:24" ht="15.75">
      <c r="A6" s="200" t="s">
        <v>0</v>
      </c>
      <c r="B6" s="203" t="s">
        <v>1</v>
      </c>
      <c r="C6" s="203"/>
      <c r="D6" s="203"/>
      <c r="E6" s="203"/>
      <c r="F6" s="203"/>
      <c r="G6" s="203"/>
      <c r="H6" s="204" t="s">
        <v>2</v>
      </c>
      <c r="I6" s="205"/>
      <c r="J6" s="205"/>
      <c r="K6" s="205"/>
      <c r="L6" s="205"/>
      <c r="M6" s="206"/>
      <c r="N6" s="207" t="s">
        <v>3</v>
      </c>
      <c r="O6" s="208"/>
      <c r="P6" s="208"/>
      <c r="Q6" s="208"/>
      <c r="R6" s="208"/>
      <c r="S6" s="208"/>
      <c r="T6" s="208"/>
      <c r="U6" s="208"/>
      <c r="V6" s="208"/>
      <c r="W6" s="209"/>
      <c r="X6" s="210" t="s">
        <v>52</v>
      </c>
    </row>
    <row r="7" spans="1:24" ht="15.75">
      <c r="A7" s="201"/>
      <c r="B7" s="211" t="s">
        <v>53</v>
      </c>
      <c r="C7" s="211" t="s">
        <v>54</v>
      </c>
      <c r="D7" s="211" t="s">
        <v>55</v>
      </c>
      <c r="E7" s="211" t="s">
        <v>56</v>
      </c>
      <c r="F7" s="211" t="s">
        <v>57</v>
      </c>
      <c r="G7" s="213" t="s">
        <v>4</v>
      </c>
      <c r="H7" s="211" t="s">
        <v>53</v>
      </c>
      <c r="I7" s="211" t="s">
        <v>54</v>
      </c>
      <c r="J7" s="211" t="s">
        <v>55</v>
      </c>
      <c r="K7" s="211" t="s">
        <v>56</v>
      </c>
      <c r="L7" s="211" t="s">
        <v>57</v>
      </c>
      <c r="M7" s="213" t="s">
        <v>4</v>
      </c>
      <c r="N7" s="203">
        <v>2016</v>
      </c>
      <c r="O7" s="203"/>
      <c r="P7" s="203">
        <v>2017</v>
      </c>
      <c r="Q7" s="203"/>
      <c r="R7" s="203">
        <v>2018</v>
      </c>
      <c r="S7" s="203"/>
      <c r="T7" s="203">
        <v>2019</v>
      </c>
      <c r="U7" s="203"/>
      <c r="V7" s="203">
        <v>2020</v>
      </c>
      <c r="W7" s="203"/>
      <c r="X7" s="203"/>
    </row>
    <row r="8" spans="1:24" ht="50.25">
      <c r="A8" s="202"/>
      <c r="B8" s="212"/>
      <c r="C8" s="212"/>
      <c r="D8" s="212"/>
      <c r="E8" s="212"/>
      <c r="F8" s="212"/>
      <c r="G8" s="214"/>
      <c r="H8" s="212"/>
      <c r="I8" s="212"/>
      <c r="J8" s="212"/>
      <c r="K8" s="212"/>
      <c r="L8" s="212"/>
      <c r="M8" s="214"/>
      <c r="N8" s="69" t="s">
        <v>5</v>
      </c>
      <c r="O8" s="69" t="s">
        <v>6</v>
      </c>
      <c r="P8" s="69" t="s">
        <v>5</v>
      </c>
      <c r="Q8" s="69" t="s">
        <v>6</v>
      </c>
      <c r="R8" s="69" t="s">
        <v>5</v>
      </c>
      <c r="S8" s="69" t="s">
        <v>6</v>
      </c>
      <c r="T8" s="69" t="s">
        <v>5</v>
      </c>
      <c r="U8" s="69" t="s">
        <v>6</v>
      </c>
      <c r="V8" s="69" t="s">
        <v>5</v>
      </c>
      <c r="W8" s="69" t="s">
        <v>6</v>
      </c>
      <c r="X8" s="203"/>
    </row>
    <row r="9" spans="1:24" ht="12.75">
      <c r="A9" s="215" t="s">
        <v>11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7"/>
    </row>
    <row r="10" spans="1:24" ht="15.75">
      <c r="A10" s="60" t="s">
        <v>8</v>
      </c>
      <c r="B10" s="87">
        <v>1</v>
      </c>
      <c r="C10" s="70">
        <v>4</v>
      </c>
      <c r="D10" s="70">
        <v>5</v>
      </c>
      <c r="E10" s="70">
        <v>5</v>
      </c>
      <c r="F10" s="70">
        <v>3</v>
      </c>
      <c r="G10" s="80">
        <v>18</v>
      </c>
      <c r="H10" s="87">
        <v>5</v>
      </c>
      <c r="I10" s="70">
        <v>10</v>
      </c>
      <c r="J10" s="70">
        <v>12</v>
      </c>
      <c r="K10" s="70">
        <v>9</v>
      </c>
      <c r="L10" s="70">
        <v>11</v>
      </c>
      <c r="M10" s="71">
        <v>47</v>
      </c>
      <c r="N10" s="87">
        <v>5</v>
      </c>
      <c r="O10" s="140">
        <f>N10/H10%</f>
        <v>100</v>
      </c>
      <c r="P10" s="87">
        <v>8</v>
      </c>
      <c r="Q10" s="72">
        <v>80</v>
      </c>
      <c r="R10" s="87">
        <v>10</v>
      </c>
      <c r="S10" s="72">
        <v>83</v>
      </c>
      <c r="T10" s="87">
        <v>7</v>
      </c>
      <c r="U10" s="72">
        <v>77</v>
      </c>
      <c r="V10" s="87">
        <v>10</v>
      </c>
      <c r="W10" s="72">
        <v>90</v>
      </c>
      <c r="X10" s="70"/>
    </row>
    <row r="11" spans="1:24" ht="15.75">
      <c r="A11" s="60" t="s">
        <v>44</v>
      </c>
      <c r="B11" s="70">
        <v>2</v>
      </c>
      <c r="C11" s="70">
        <v>3</v>
      </c>
      <c r="D11" s="70">
        <v>4</v>
      </c>
      <c r="E11" s="70">
        <v>4</v>
      </c>
      <c r="F11" s="70">
        <v>2</v>
      </c>
      <c r="G11" s="80">
        <v>14</v>
      </c>
      <c r="H11" s="70">
        <v>6</v>
      </c>
      <c r="I11" s="70">
        <v>13</v>
      </c>
      <c r="J11" s="70">
        <v>18</v>
      </c>
      <c r="K11" s="70">
        <v>15</v>
      </c>
      <c r="L11" s="70">
        <v>10</v>
      </c>
      <c r="M11" s="71">
        <v>62</v>
      </c>
      <c r="N11" s="70">
        <v>4</v>
      </c>
      <c r="O11" s="140">
        <f>N11/H11%</f>
        <v>66.66666666666667</v>
      </c>
      <c r="P11" s="70">
        <v>15</v>
      </c>
      <c r="Q11" s="70">
        <v>83</v>
      </c>
      <c r="R11" s="70">
        <v>14</v>
      </c>
      <c r="S11" s="70">
        <v>77</v>
      </c>
      <c r="T11" s="70">
        <v>14</v>
      </c>
      <c r="U11" s="70">
        <v>93</v>
      </c>
      <c r="V11" s="70">
        <v>9</v>
      </c>
      <c r="W11" s="70">
        <v>90</v>
      </c>
      <c r="X11" s="70"/>
    </row>
    <row r="12" spans="1:24" ht="15.75">
      <c r="A12" s="73" t="s">
        <v>9</v>
      </c>
      <c r="B12" s="74">
        <v>1</v>
      </c>
      <c r="C12" s="74">
        <v>2</v>
      </c>
      <c r="D12" s="74">
        <v>2</v>
      </c>
      <c r="E12" s="74">
        <v>2</v>
      </c>
      <c r="F12" s="74">
        <v>1</v>
      </c>
      <c r="G12" s="80">
        <v>8</v>
      </c>
      <c r="H12" s="91">
        <v>4</v>
      </c>
      <c r="I12" s="70">
        <v>11</v>
      </c>
      <c r="J12" s="70">
        <v>10</v>
      </c>
      <c r="K12" s="70">
        <v>12</v>
      </c>
      <c r="L12" s="70">
        <v>6</v>
      </c>
      <c r="M12" s="75">
        <v>43</v>
      </c>
      <c r="N12" s="74">
        <v>3</v>
      </c>
      <c r="O12" s="140">
        <f>N12/H12%</f>
        <v>75</v>
      </c>
      <c r="P12" s="74">
        <v>8</v>
      </c>
      <c r="Q12" s="74">
        <v>72</v>
      </c>
      <c r="R12" s="74">
        <v>9</v>
      </c>
      <c r="S12" s="74">
        <v>90</v>
      </c>
      <c r="T12" s="74">
        <v>11</v>
      </c>
      <c r="U12" s="74">
        <v>91</v>
      </c>
      <c r="V12" s="74">
        <v>6</v>
      </c>
      <c r="W12" s="74">
        <v>100</v>
      </c>
      <c r="X12" s="74"/>
    </row>
    <row r="13" spans="1:24" ht="15.75">
      <c r="A13" s="60" t="s">
        <v>30</v>
      </c>
      <c r="B13" s="70">
        <v>1</v>
      </c>
      <c r="C13" s="70">
        <v>1</v>
      </c>
      <c r="D13" s="70">
        <v>1</v>
      </c>
      <c r="E13" s="70">
        <v>1</v>
      </c>
      <c r="F13" s="70">
        <v>1</v>
      </c>
      <c r="G13" s="80">
        <v>5</v>
      </c>
      <c r="H13" s="70">
        <v>2</v>
      </c>
      <c r="I13" s="70">
        <v>3</v>
      </c>
      <c r="J13" s="70">
        <v>5</v>
      </c>
      <c r="K13" s="70">
        <v>4</v>
      </c>
      <c r="L13" s="70">
        <v>3</v>
      </c>
      <c r="M13" s="71">
        <v>17</v>
      </c>
      <c r="N13" s="70">
        <v>2</v>
      </c>
      <c r="O13" s="140">
        <f>N13/H13%</f>
        <v>100</v>
      </c>
      <c r="P13" s="70">
        <v>3</v>
      </c>
      <c r="Q13" s="70">
        <v>100</v>
      </c>
      <c r="R13" s="70">
        <v>4</v>
      </c>
      <c r="S13" s="70">
        <v>80</v>
      </c>
      <c r="T13" s="70">
        <v>4</v>
      </c>
      <c r="U13" s="70">
        <v>100</v>
      </c>
      <c r="V13" s="70">
        <v>3</v>
      </c>
      <c r="W13" s="70">
        <v>100</v>
      </c>
      <c r="X13" s="70"/>
    </row>
    <row r="14" spans="1:24" s="25" customFormat="1" ht="21.75" customHeight="1">
      <c r="A14" s="39" t="s">
        <v>10</v>
      </c>
      <c r="B14" s="35"/>
      <c r="C14" s="35"/>
      <c r="D14" s="35"/>
      <c r="E14" s="35"/>
      <c r="F14" s="35"/>
      <c r="G14" s="47"/>
      <c r="H14" s="36"/>
      <c r="I14" s="37"/>
      <c r="J14" s="36"/>
      <c r="K14" s="36"/>
      <c r="L14" s="36"/>
      <c r="M14" s="35"/>
      <c r="N14" s="36"/>
      <c r="O14" s="35"/>
      <c r="P14" s="37"/>
      <c r="Q14" s="35"/>
      <c r="R14" s="36"/>
      <c r="S14" s="35"/>
      <c r="T14" s="36"/>
      <c r="U14" s="35"/>
      <c r="V14" s="36"/>
      <c r="W14" s="35"/>
      <c r="X14" s="38"/>
    </row>
    <row r="15" spans="1:24" s="25" customFormat="1" ht="21.75" customHeight="1">
      <c r="A15" s="39" t="s">
        <v>15</v>
      </c>
      <c r="B15" s="35"/>
      <c r="C15" s="35"/>
      <c r="D15" s="35"/>
      <c r="E15" s="35"/>
      <c r="F15" s="35"/>
      <c r="G15" s="47"/>
      <c r="H15" s="36"/>
      <c r="I15" s="37"/>
      <c r="J15" s="36"/>
      <c r="K15" s="36"/>
      <c r="L15" s="36"/>
      <c r="M15" s="35"/>
      <c r="N15" s="36"/>
      <c r="O15" s="35"/>
      <c r="P15" s="37"/>
      <c r="Q15" s="35"/>
      <c r="R15" s="36"/>
      <c r="S15" s="35"/>
      <c r="T15" s="36"/>
      <c r="U15" s="35"/>
      <c r="V15" s="36"/>
      <c r="W15" s="35"/>
      <c r="X15" s="38"/>
    </row>
    <row r="16" spans="1:24" ht="15.75">
      <c r="A16" s="76" t="s">
        <v>5</v>
      </c>
      <c r="B16" s="71">
        <v>5</v>
      </c>
      <c r="C16" s="71">
        <v>10</v>
      </c>
      <c r="D16" s="71">
        <v>12</v>
      </c>
      <c r="E16" s="71">
        <v>11</v>
      </c>
      <c r="F16" s="71">
        <v>7</v>
      </c>
      <c r="G16" s="80">
        <v>45</v>
      </c>
      <c r="H16" s="71">
        <v>17</v>
      </c>
      <c r="I16" s="71">
        <v>37</v>
      </c>
      <c r="J16" s="71">
        <v>45</v>
      </c>
      <c r="K16" s="71">
        <v>40</v>
      </c>
      <c r="L16" s="71">
        <v>30</v>
      </c>
      <c r="M16" s="71">
        <v>169</v>
      </c>
      <c r="N16" s="70">
        <v>14</v>
      </c>
      <c r="O16" s="77">
        <v>82</v>
      </c>
      <c r="P16" s="71">
        <v>34</v>
      </c>
      <c r="Q16" s="77">
        <v>91</v>
      </c>
      <c r="R16" s="71">
        <v>12</v>
      </c>
      <c r="S16" s="77" t="s">
        <v>58</v>
      </c>
      <c r="T16" s="71">
        <v>36</v>
      </c>
      <c r="U16" s="77">
        <v>90</v>
      </c>
      <c r="V16" s="71">
        <v>28</v>
      </c>
      <c r="W16" s="77">
        <v>93</v>
      </c>
      <c r="X16" s="70"/>
    </row>
    <row r="17" spans="1:24" ht="12.75">
      <c r="A17" s="215" t="s">
        <v>12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7"/>
    </row>
    <row r="18" spans="1:24" ht="15.75">
      <c r="A18" s="60" t="s">
        <v>8</v>
      </c>
      <c r="B18" s="87">
        <v>21</v>
      </c>
      <c r="C18" s="70">
        <v>42</v>
      </c>
      <c r="D18" s="70">
        <v>42</v>
      </c>
      <c r="E18" s="70">
        <v>47</v>
      </c>
      <c r="F18" s="70">
        <v>44</v>
      </c>
      <c r="G18" s="80">
        <v>196</v>
      </c>
      <c r="H18" s="87">
        <v>105</v>
      </c>
      <c r="I18" s="70">
        <v>126</v>
      </c>
      <c r="J18" s="70">
        <v>147</v>
      </c>
      <c r="K18" s="142">
        <v>84</v>
      </c>
      <c r="L18" s="70">
        <v>168</v>
      </c>
      <c r="M18" s="80">
        <v>630</v>
      </c>
      <c r="N18" s="87">
        <v>100</v>
      </c>
      <c r="O18" s="140">
        <f>N18/H18%</f>
        <v>95.23809523809524</v>
      </c>
      <c r="P18" s="87">
        <v>98</v>
      </c>
      <c r="Q18" s="141">
        <f>P18/I18%</f>
        <v>77.77777777777777</v>
      </c>
      <c r="R18" s="87">
        <v>120</v>
      </c>
      <c r="S18" s="141">
        <f>R18/J18%</f>
        <v>81.63265306122449</v>
      </c>
      <c r="T18" s="87">
        <v>84</v>
      </c>
      <c r="U18" s="72">
        <f>T18/K18%</f>
        <v>100</v>
      </c>
      <c r="V18" s="87">
        <v>82</v>
      </c>
      <c r="W18" s="72">
        <v>97</v>
      </c>
      <c r="X18" s="70"/>
    </row>
    <row r="19" spans="1:24" ht="15.75">
      <c r="A19" s="60" t="s">
        <v>44</v>
      </c>
      <c r="B19" s="70">
        <v>18</v>
      </c>
      <c r="C19" s="70">
        <v>25</v>
      </c>
      <c r="D19" s="70">
        <v>27</v>
      </c>
      <c r="E19" s="70">
        <v>28</v>
      </c>
      <c r="F19" s="70">
        <v>25</v>
      </c>
      <c r="G19" s="80">
        <f>SUM(B19:F19)</f>
        <v>123</v>
      </c>
      <c r="H19" s="70">
        <v>84</v>
      </c>
      <c r="I19" s="70">
        <v>105</v>
      </c>
      <c r="J19" s="70">
        <v>128</v>
      </c>
      <c r="K19" s="142">
        <v>123</v>
      </c>
      <c r="L19" s="70">
        <v>116</v>
      </c>
      <c r="M19" s="80">
        <v>556</v>
      </c>
      <c r="N19" s="70">
        <v>82</v>
      </c>
      <c r="O19" s="140">
        <f>N19/H19%</f>
        <v>97.61904761904762</v>
      </c>
      <c r="P19" s="70">
        <v>82</v>
      </c>
      <c r="Q19" s="141">
        <f>P19/I19%</f>
        <v>78.09523809523809</v>
      </c>
      <c r="R19" s="70">
        <v>100</v>
      </c>
      <c r="S19" s="141">
        <f>R19/J19%</f>
        <v>78.125</v>
      </c>
      <c r="T19" s="70">
        <v>123</v>
      </c>
      <c r="U19" s="72">
        <f>T19/K19%</f>
        <v>100</v>
      </c>
      <c r="V19" s="70">
        <v>119</v>
      </c>
      <c r="W19" s="72">
        <v>96</v>
      </c>
      <c r="X19" s="70"/>
    </row>
    <row r="20" spans="1:24" ht="15.75">
      <c r="A20" s="60" t="s">
        <v>9</v>
      </c>
      <c r="B20" s="70">
        <v>11</v>
      </c>
      <c r="C20" s="70">
        <v>21</v>
      </c>
      <c r="D20" s="70">
        <v>23</v>
      </c>
      <c r="E20" s="70">
        <v>22</v>
      </c>
      <c r="F20" s="70">
        <v>24</v>
      </c>
      <c r="G20" s="80">
        <f>SUM(B20:F20)</f>
        <v>101</v>
      </c>
      <c r="H20" s="70">
        <v>63</v>
      </c>
      <c r="I20" s="70">
        <v>86</v>
      </c>
      <c r="J20" s="70">
        <v>107</v>
      </c>
      <c r="K20" s="142">
        <v>98</v>
      </c>
      <c r="L20" s="70">
        <v>79</v>
      </c>
      <c r="M20" s="80">
        <v>433</v>
      </c>
      <c r="N20" s="70">
        <v>60</v>
      </c>
      <c r="O20" s="140">
        <f>N20/H20%</f>
        <v>95.23809523809524</v>
      </c>
      <c r="P20" s="70">
        <v>86</v>
      </c>
      <c r="Q20" s="141">
        <f>P20/I20%</f>
        <v>100</v>
      </c>
      <c r="R20" s="68">
        <v>97</v>
      </c>
      <c r="S20" s="141">
        <f>R20/J20%</f>
        <v>90.65420560747663</v>
      </c>
      <c r="T20" s="70">
        <v>96</v>
      </c>
      <c r="U20" s="72">
        <f>T20/K20%</f>
        <v>97.95918367346938</v>
      </c>
      <c r="V20" s="70">
        <v>77</v>
      </c>
      <c r="W20" s="70">
        <v>97</v>
      </c>
      <c r="X20" s="70"/>
    </row>
    <row r="21" spans="1:24" ht="15.75">
      <c r="A21" s="78" t="s">
        <v>5</v>
      </c>
      <c r="B21" s="75">
        <f aca="true" t="shared" si="0" ref="B21:L21">SUM(B18:B20)</f>
        <v>50</v>
      </c>
      <c r="C21" s="75">
        <f t="shared" si="0"/>
        <v>88</v>
      </c>
      <c r="D21" s="75">
        <f t="shared" si="0"/>
        <v>92</v>
      </c>
      <c r="E21" s="75">
        <f t="shared" si="0"/>
        <v>97</v>
      </c>
      <c r="F21" s="75">
        <f t="shared" si="0"/>
        <v>93</v>
      </c>
      <c r="G21" s="80">
        <f t="shared" si="0"/>
        <v>420</v>
      </c>
      <c r="H21" s="74">
        <f t="shared" si="0"/>
        <v>252</v>
      </c>
      <c r="I21" s="74">
        <f t="shared" si="0"/>
        <v>317</v>
      </c>
      <c r="J21" s="74">
        <f t="shared" si="0"/>
        <v>382</v>
      </c>
      <c r="K21" s="74">
        <f t="shared" si="0"/>
        <v>305</v>
      </c>
      <c r="L21" s="74">
        <f t="shared" si="0"/>
        <v>363</v>
      </c>
      <c r="M21" s="81">
        <v>1619</v>
      </c>
      <c r="N21" s="74">
        <v>242</v>
      </c>
      <c r="O21" s="140">
        <f>N21/H21%</f>
        <v>96.03174603174602</v>
      </c>
      <c r="P21" s="74">
        <v>266</v>
      </c>
      <c r="Q21" s="141">
        <f>P21/I21%</f>
        <v>83.91167192429022</v>
      </c>
      <c r="R21" s="74">
        <v>317</v>
      </c>
      <c r="S21" s="141">
        <f>R21/J21%</f>
        <v>82.98429319371728</v>
      </c>
      <c r="T21" s="74">
        <f>SUM(T18:T20)</f>
        <v>303</v>
      </c>
      <c r="U21" s="72">
        <f>T21/K21%</f>
        <v>99.34426229508198</v>
      </c>
      <c r="V21" s="74">
        <v>278</v>
      </c>
      <c r="W21" s="79">
        <v>91</v>
      </c>
      <c r="X21" s="74"/>
    </row>
  </sheetData>
  <sheetProtection/>
  <mergeCells count="28">
    <mergeCell ref="P7:Q7"/>
    <mergeCell ref="R7:S7"/>
    <mergeCell ref="T7:U7"/>
    <mergeCell ref="V7:W7"/>
    <mergeCell ref="A9:X9"/>
    <mergeCell ref="A17:X17"/>
    <mergeCell ref="I7:I8"/>
    <mergeCell ref="J7:J8"/>
    <mergeCell ref="K7:K8"/>
    <mergeCell ref="L7:L8"/>
    <mergeCell ref="M7:M8"/>
    <mergeCell ref="N7:O7"/>
    <mergeCell ref="C7:C8"/>
    <mergeCell ref="D7:D8"/>
    <mergeCell ref="E7:E8"/>
    <mergeCell ref="F7:F8"/>
    <mergeCell ref="G7:G8"/>
    <mergeCell ref="H7:H8"/>
    <mergeCell ref="A1:I1"/>
    <mergeCell ref="Q2:X2"/>
    <mergeCell ref="A3:X3"/>
    <mergeCell ref="A4:X4"/>
    <mergeCell ref="A6:A8"/>
    <mergeCell ref="B6:G6"/>
    <mergeCell ref="H6:M6"/>
    <mergeCell ref="N6:W6"/>
    <mergeCell ref="X6:X8"/>
    <mergeCell ref="B7:B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Y658"/>
  <sheetViews>
    <sheetView zoomScale="106" zoomScaleNormal="106" zoomScalePageLayoutView="0" workbookViewId="0" topLeftCell="A4">
      <selection activeCell="F33" sqref="F33"/>
    </sheetView>
  </sheetViews>
  <sheetFormatPr defaultColWidth="11.421875" defaultRowHeight="12.75"/>
  <cols>
    <col min="1" max="1" width="27.140625" style="2" customWidth="1"/>
    <col min="2" max="2" width="5.421875" style="1" customWidth="1"/>
    <col min="3" max="3" width="4.421875" style="1" customWidth="1"/>
    <col min="4" max="4" width="5.00390625" style="1" customWidth="1"/>
    <col min="5" max="5" width="5.140625" style="1" customWidth="1"/>
    <col min="6" max="6" width="4.421875" style="1" customWidth="1"/>
    <col min="7" max="7" width="5.421875" style="1" bestFit="1" customWidth="1"/>
    <col min="8" max="8" width="4.140625" style="1" customWidth="1"/>
    <col min="9" max="9" width="4.00390625" style="1" customWidth="1"/>
    <col min="10" max="10" width="4.8515625" style="1" customWidth="1"/>
    <col min="11" max="11" width="4.421875" style="1" bestFit="1" customWidth="1"/>
    <col min="12" max="12" width="4.421875" style="1" customWidth="1"/>
    <col min="13" max="13" width="5.140625" style="1" customWidth="1"/>
    <col min="14" max="14" width="5.00390625" style="1" customWidth="1"/>
    <col min="15" max="15" width="5.421875" style="1" customWidth="1"/>
    <col min="16" max="17" width="4.8515625" style="1" customWidth="1"/>
    <col min="18" max="18" width="6.28125" style="1" customWidth="1"/>
    <col min="19" max="19" width="4.8515625" style="1" customWidth="1"/>
    <col min="20" max="20" width="4.421875" style="1" customWidth="1"/>
    <col min="21" max="22" width="4.140625" style="1" customWidth="1"/>
    <col min="23" max="23" width="5.140625" style="1" customWidth="1"/>
    <col min="24" max="16384" width="11.421875" style="1" customWidth="1"/>
  </cols>
  <sheetData>
    <row r="1" spans="1:23" ht="54.75" customHeight="1">
      <c r="A1" s="194" t="s">
        <v>59</v>
      </c>
      <c r="B1" s="194"/>
      <c r="C1" s="194"/>
      <c r="D1" s="194"/>
      <c r="E1" s="160" t="s">
        <v>18</v>
      </c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59" t="s">
        <v>21</v>
      </c>
      <c r="V1" s="159"/>
      <c r="W1" s="159"/>
    </row>
    <row r="2" ht="30" customHeight="1"/>
    <row r="3" spans="1:25" ht="43.5" customHeight="1">
      <c r="A3" s="163" t="s">
        <v>0</v>
      </c>
      <c r="B3" s="164" t="s">
        <v>1</v>
      </c>
      <c r="C3" s="164"/>
      <c r="D3" s="164"/>
      <c r="E3" s="164"/>
      <c r="F3" s="164"/>
      <c r="G3" s="164"/>
      <c r="H3" s="163" t="s">
        <v>2</v>
      </c>
      <c r="I3" s="163"/>
      <c r="J3" s="163"/>
      <c r="K3" s="163"/>
      <c r="L3" s="163"/>
      <c r="M3" s="163"/>
      <c r="N3" s="164" t="s">
        <v>3</v>
      </c>
      <c r="O3" s="164"/>
      <c r="P3" s="164"/>
      <c r="Q3" s="164"/>
      <c r="R3" s="164"/>
      <c r="S3" s="164"/>
      <c r="T3" s="164"/>
      <c r="U3" s="164"/>
      <c r="V3" s="164"/>
      <c r="W3" s="164"/>
      <c r="X3" s="170" t="s">
        <v>17</v>
      </c>
      <c r="Y3" s="2"/>
    </row>
    <row r="4" spans="1:25" ht="27" customHeight="1">
      <c r="A4" s="163"/>
      <c r="B4" s="165">
        <v>2016</v>
      </c>
      <c r="C4" s="165">
        <v>2017</v>
      </c>
      <c r="D4" s="165">
        <v>2018</v>
      </c>
      <c r="E4" s="165">
        <v>2019</v>
      </c>
      <c r="F4" s="165">
        <v>2020</v>
      </c>
      <c r="G4" s="165" t="s">
        <v>4</v>
      </c>
      <c r="H4" s="165">
        <v>2016</v>
      </c>
      <c r="I4" s="165">
        <v>2017</v>
      </c>
      <c r="J4" s="165">
        <v>2018</v>
      </c>
      <c r="K4" s="165">
        <v>2019</v>
      </c>
      <c r="L4" s="165">
        <v>2020</v>
      </c>
      <c r="M4" s="165" t="s">
        <v>4</v>
      </c>
      <c r="N4" s="169">
        <v>2016</v>
      </c>
      <c r="O4" s="169"/>
      <c r="P4" s="169">
        <v>2017</v>
      </c>
      <c r="Q4" s="169"/>
      <c r="R4" s="169">
        <v>2018</v>
      </c>
      <c r="S4" s="169"/>
      <c r="T4" s="169">
        <v>2019</v>
      </c>
      <c r="U4" s="169"/>
      <c r="V4" s="169">
        <v>2020</v>
      </c>
      <c r="W4" s="169"/>
      <c r="X4" s="171"/>
      <c r="Y4" s="2"/>
    </row>
    <row r="5" spans="1:25" ht="35.25" customHeight="1">
      <c r="A5" s="163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4" t="s">
        <v>5</v>
      </c>
      <c r="O5" s="4" t="s">
        <v>6</v>
      </c>
      <c r="P5" s="4" t="s">
        <v>5</v>
      </c>
      <c r="Q5" s="4" t="s">
        <v>6</v>
      </c>
      <c r="R5" s="4" t="s">
        <v>5</v>
      </c>
      <c r="S5" s="4" t="s">
        <v>6</v>
      </c>
      <c r="T5" s="4" t="s">
        <v>5</v>
      </c>
      <c r="U5" s="4" t="s">
        <v>6</v>
      </c>
      <c r="V5" s="4" t="s">
        <v>5</v>
      </c>
      <c r="W5" s="4" t="s">
        <v>6</v>
      </c>
      <c r="X5" s="172"/>
      <c r="Y5" s="2"/>
    </row>
    <row r="6" spans="1:25" ht="12.75" customHeight="1" hidden="1">
      <c r="A6" s="5" t="s">
        <v>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166"/>
      <c r="Y6" s="2"/>
    </row>
    <row r="7" spans="1:25" ht="12.75" hidden="1">
      <c r="A7" s="6" t="s">
        <v>22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167"/>
      <c r="Y7" s="2"/>
    </row>
    <row r="8" spans="1:25" ht="12.75" hidden="1">
      <c r="A8" s="6" t="s">
        <v>23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167"/>
      <c r="Y8" s="2"/>
    </row>
    <row r="9" spans="1:25" ht="12.75" hidden="1">
      <c r="A9" s="6" t="s">
        <v>13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167"/>
      <c r="Y9" s="2"/>
    </row>
    <row r="10" spans="1:25" ht="12.75" hidden="1">
      <c r="A10" s="6" t="s">
        <v>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167"/>
      <c r="Y10" s="2"/>
    </row>
    <row r="11" spans="1:25" ht="12.75" hidden="1">
      <c r="A11" s="6" t="s">
        <v>16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167"/>
      <c r="Y11" s="2"/>
    </row>
    <row r="12" spans="1:25" ht="12.75" hidden="1">
      <c r="A12" s="6" t="s">
        <v>24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167"/>
      <c r="Y12" s="2"/>
    </row>
    <row r="13" spans="1:25" ht="12.75" hidden="1">
      <c r="A13" s="6" t="s">
        <v>10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167"/>
      <c r="Y13" s="2"/>
    </row>
    <row r="14" spans="1:25" ht="12.75" hidden="1">
      <c r="A14" s="6" t="s">
        <v>15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167"/>
      <c r="Y14" s="2"/>
    </row>
    <row r="15" spans="1:25" ht="12.75" hidden="1">
      <c r="A15" s="6" t="s">
        <v>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168"/>
      <c r="Y15" s="2"/>
    </row>
    <row r="16" spans="1:25" ht="12.75">
      <c r="A16" s="7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166"/>
      <c r="Y16" s="2"/>
    </row>
    <row r="17" spans="1:25" ht="12.75">
      <c r="A17" s="6" t="s">
        <v>8</v>
      </c>
      <c r="B17" s="12">
        <v>1</v>
      </c>
      <c r="C17" s="11">
        <v>2</v>
      </c>
      <c r="D17" s="11">
        <v>2</v>
      </c>
      <c r="E17" s="11">
        <v>2</v>
      </c>
      <c r="F17" s="11">
        <v>2</v>
      </c>
      <c r="G17" s="13">
        <f>F17+E17+D17+C17+B17</f>
        <v>9</v>
      </c>
      <c r="H17" s="12">
        <v>8</v>
      </c>
      <c r="I17" s="11">
        <v>11</v>
      </c>
      <c r="J17" s="11">
        <v>18</v>
      </c>
      <c r="K17" s="11">
        <v>34</v>
      </c>
      <c r="L17" s="11">
        <v>26</v>
      </c>
      <c r="M17" s="13">
        <f>L17+K17+J17+I17+H17</f>
        <v>97</v>
      </c>
      <c r="N17" s="12">
        <v>8</v>
      </c>
      <c r="O17" s="51">
        <f>N17/H17*100</f>
        <v>100</v>
      </c>
      <c r="P17" s="12">
        <v>11</v>
      </c>
      <c r="Q17" s="51">
        <f>P17/I17*100</f>
        <v>100</v>
      </c>
      <c r="R17" s="12">
        <v>18</v>
      </c>
      <c r="S17" s="51">
        <f>R17/J17*100</f>
        <v>100</v>
      </c>
      <c r="T17" s="12">
        <v>34</v>
      </c>
      <c r="U17" s="51">
        <f>T17/K17*100</f>
        <v>100</v>
      </c>
      <c r="V17" s="12">
        <v>26</v>
      </c>
      <c r="W17" s="11">
        <f>V17/L17*100</f>
        <v>100</v>
      </c>
      <c r="X17" s="167"/>
      <c r="Y17" s="2"/>
    </row>
    <row r="18" spans="1:25" ht="12.75">
      <c r="A18" s="6" t="s">
        <v>14</v>
      </c>
      <c r="B18" s="11">
        <v>1</v>
      </c>
      <c r="C18" s="11">
        <v>2</v>
      </c>
      <c r="D18" s="11">
        <v>2</v>
      </c>
      <c r="E18" s="11">
        <v>1</v>
      </c>
      <c r="F18" s="11">
        <v>2</v>
      </c>
      <c r="G18" s="13">
        <f>F18+E18+D18+C18+B18</f>
        <v>8</v>
      </c>
      <c r="H18" s="11">
        <v>10</v>
      </c>
      <c r="I18" s="11">
        <v>12</v>
      </c>
      <c r="J18" s="11">
        <v>25</v>
      </c>
      <c r="K18" s="11">
        <v>11</v>
      </c>
      <c r="L18" s="11">
        <v>26</v>
      </c>
      <c r="M18" s="13">
        <f>L18+K18+J18+I18+H18</f>
        <v>84</v>
      </c>
      <c r="N18" s="11">
        <v>10</v>
      </c>
      <c r="O18" s="51">
        <f>N18/H18*100</f>
        <v>100</v>
      </c>
      <c r="P18" s="11">
        <v>12</v>
      </c>
      <c r="Q18" s="51">
        <f>P18/I18*100</f>
        <v>100</v>
      </c>
      <c r="R18" s="11">
        <v>25</v>
      </c>
      <c r="S18" s="51">
        <f>R18/J18*100</f>
        <v>100</v>
      </c>
      <c r="T18" s="11">
        <v>11</v>
      </c>
      <c r="U18" s="51">
        <f>T18/K18*100</f>
        <v>100</v>
      </c>
      <c r="V18" s="11">
        <v>26</v>
      </c>
      <c r="W18" s="11">
        <f>V18/L18*100</f>
        <v>100</v>
      </c>
      <c r="X18" s="167"/>
      <c r="Y18" s="2"/>
    </row>
    <row r="19" spans="1:25" ht="12.75">
      <c r="A19" s="6" t="s">
        <v>9</v>
      </c>
      <c r="B19" s="11">
        <v>1</v>
      </c>
      <c r="C19" s="11">
        <v>2</v>
      </c>
      <c r="D19" s="11">
        <v>2</v>
      </c>
      <c r="E19" s="11">
        <v>2</v>
      </c>
      <c r="F19" s="11">
        <v>1</v>
      </c>
      <c r="G19" s="13">
        <f>F19+E19+D19+C19+B19</f>
        <v>8</v>
      </c>
      <c r="H19" s="11">
        <v>11</v>
      </c>
      <c r="I19" s="11">
        <v>11</v>
      </c>
      <c r="J19" s="11">
        <v>8</v>
      </c>
      <c r="K19" s="11">
        <v>16</v>
      </c>
      <c r="L19" s="11">
        <v>8</v>
      </c>
      <c r="M19" s="13">
        <f>L19+K19+J19+I19+H19</f>
        <v>54</v>
      </c>
      <c r="N19" s="11">
        <v>11</v>
      </c>
      <c r="O19" s="51">
        <f>N19/H19*100</f>
        <v>100</v>
      </c>
      <c r="P19" s="11">
        <v>11</v>
      </c>
      <c r="Q19" s="51">
        <f>P19/I19*100</f>
        <v>100</v>
      </c>
      <c r="R19" s="11">
        <v>8</v>
      </c>
      <c r="S19" s="51">
        <f>R19/J19*100</f>
        <v>100</v>
      </c>
      <c r="T19" s="11">
        <v>16</v>
      </c>
      <c r="U19" s="51">
        <f>T19/K19*100</f>
        <v>100</v>
      </c>
      <c r="V19" s="11">
        <v>8</v>
      </c>
      <c r="W19" s="11">
        <f>V19/L19*100</f>
        <v>100</v>
      </c>
      <c r="X19" s="167"/>
      <c r="Y19" s="2"/>
    </row>
    <row r="20" spans="1:25" ht="12.75">
      <c r="A20" s="6" t="s">
        <v>16</v>
      </c>
      <c r="B20" s="11">
        <v>1</v>
      </c>
      <c r="C20" s="11">
        <v>2</v>
      </c>
      <c r="D20" s="11">
        <v>2</v>
      </c>
      <c r="E20" s="11">
        <v>2</v>
      </c>
      <c r="F20" s="11">
        <v>2</v>
      </c>
      <c r="G20" s="13">
        <f>F20+E20+D20+C20+B20</f>
        <v>9</v>
      </c>
      <c r="H20" s="11">
        <v>1</v>
      </c>
      <c r="I20" s="11">
        <v>2</v>
      </c>
      <c r="J20" s="11">
        <v>2</v>
      </c>
      <c r="K20" s="11">
        <v>2</v>
      </c>
      <c r="L20" s="11">
        <v>2</v>
      </c>
      <c r="M20" s="13">
        <f>L20+K20+J20+I20+H20</f>
        <v>9</v>
      </c>
      <c r="N20" s="11">
        <v>1</v>
      </c>
      <c r="O20" s="51">
        <f>N20/H20*100</f>
        <v>100</v>
      </c>
      <c r="P20" s="11">
        <v>2</v>
      </c>
      <c r="Q20" s="51">
        <f>P20/I20*100</f>
        <v>100</v>
      </c>
      <c r="R20" s="11">
        <v>2</v>
      </c>
      <c r="S20" s="51">
        <f>R20/J20*100</f>
        <v>100</v>
      </c>
      <c r="T20" s="11">
        <v>2</v>
      </c>
      <c r="U20" s="51">
        <f>T20/K20*100</f>
        <v>100</v>
      </c>
      <c r="V20" s="11">
        <v>2</v>
      </c>
      <c r="W20" s="11">
        <f>V20/L20*100</f>
        <v>100</v>
      </c>
      <c r="X20" s="167"/>
      <c r="Y20" s="2"/>
    </row>
    <row r="21" spans="1:25" ht="12.75">
      <c r="A21" s="6" t="s">
        <v>10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3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3">
        <v>0</v>
      </c>
      <c r="N21" s="11">
        <v>0</v>
      </c>
      <c r="O21" s="51"/>
      <c r="P21" s="11">
        <v>0</v>
      </c>
      <c r="Q21" s="51"/>
      <c r="R21" s="11">
        <v>0</v>
      </c>
      <c r="S21" s="51"/>
      <c r="T21" s="11">
        <v>0</v>
      </c>
      <c r="U21" s="51"/>
      <c r="V21" s="11">
        <v>0</v>
      </c>
      <c r="W21" s="11"/>
      <c r="X21" s="167"/>
      <c r="Y21" s="2"/>
    </row>
    <row r="22" spans="1:25" ht="12.75">
      <c r="A22" s="6" t="s">
        <v>15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3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3">
        <v>0</v>
      </c>
      <c r="N22" s="11">
        <v>0</v>
      </c>
      <c r="O22" s="51"/>
      <c r="P22" s="11">
        <v>0</v>
      </c>
      <c r="Q22" s="51"/>
      <c r="R22" s="11">
        <v>0</v>
      </c>
      <c r="S22" s="51"/>
      <c r="T22" s="11">
        <v>0</v>
      </c>
      <c r="U22" s="51"/>
      <c r="V22" s="11">
        <v>0</v>
      </c>
      <c r="W22" s="11"/>
      <c r="X22" s="167"/>
      <c r="Y22" s="2"/>
    </row>
    <row r="23" spans="1:25" ht="12.75">
      <c r="A23" s="6" t="s">
        <v>5</v>
      </c>
      <c r="B23" s="11">
        <f aca="true" t="shared" si="0" ref="B23:N23">SUM(B17:B22)</f>
        <v>4</v>
      </c>
      <c r="C23" s="11">
        <f t="shared" si="0"/>
        <v>8</v>
      </c>
      <c r="D23" s="11">
        <f t="shared" si="0"/>
        <v>8</v>
      </c>
      <c r="E23" s="11">
        <f t="shared" si="0"/>
        <v>7</v>
      </c>
      <c r="F23" s="11">
        <f t="shared" si="0"/>
        <v>7</v>
      </c>
      <c r="G23" s="13">
        <f t="shared" si="0"/>
        <v>34</v>
      </c>
      <c r="H23" s="11">
        <f t="shared" si="0"/>
        <v>30</v>
      </c>
      <c r="I23" s="11">
        <f t="shared" si="0"/>
        <v>36</v>
      </c>
      <c r="J23" s="11">
        <f t="shared" si="0"/>
        <v>53</v>
      </c>
      <c r="K23" s="11">
        <f t="shared" si="0"/>
        <v>63</v>
      </c>
      <c r="L23" s="11">
        <f t="shared" si="0"/>
        <v>62</v>
      </c>
      <c r="M23" s="13">
        <f t="shared" si="0"/>
        <v>244</v>
      </c>
      <c r="N23" s="11">
        <f t="shared" si="0"/>
        <v>30</v>
      </c>
      <c r="O23" s="51">
        <f>N23/H23*100</f>
        <v>100</v>
      </c>
      <c r="P23" s="11">
        <f>SUM(P17:P22)</f>
        <v>36</v>
      </c>
      <c r="Q23" s="51">
        <f>P23/I23*100</f>
        <v>100</v>
      </c>
      <c r="R23" s="11">
        <f>SUM(R17:R22)</f>
        <v>53</v>
      </c>
      <c r="S23" s="51">
        <f>R23/J23*100</f>
        <v>100</v>
      </c>
      <c r="T23" s="11">
        <f>SUM(T17:T22)</f>
        <v>63</v>
      </c>
      <c r="U23" s="51">
        <f>T23/K23*100</f>
        <v>100</v>
      </c>
      <c r="V23" s="11">
        <f>SUM(V17:V22)</f>
        <v>62</v>
      </c>
      <c r="W23" s="11">
        <f>V23/L23*100</f>
        <v>100</v>
      </c>
      <c r="X23" s="168"/>
      <c r="Y23" s="2"/>
    </row>
    <row r="24" spans="1:25" ht="12.75">
      <c r="A24" s="7" t="s">
        <v>12</v>
      </c>
      <c r="B24" s="11"/>
      <c r="C24" s="11"/>
      <c r="D24" s="11"/>
      <c r="E24" s="11"/>
      <c r="F24" s="11"/>
      <c r="G24" s="13"/>
      <c r="H24" s="11"/>
      <c r="I24" s="11"/>
      <c r="J24" s="11"/>
      <c r="K24" s="11"/>
      <c r="L24" s="11"/>
      <c r="M24" s="13"/>
      <c r="N24" s="11"/>
      <c r="O24" s="51"/>
      <c r="P24" s="11"/>
      <c r="Q24" s="51"/>
      <c r="R24" s="11"/>
      <c r="S24" s="51"/>
      <c r="T24" s="11"/>
      <c r="U24" s="51"/>
      <c r="V24" s="11"/>
      <c r="W24" s="11"/>
      <c r="X24" s="166"/>
      <c r="Y24" s="2"/>
    </row>
    <row r="25" spans="1:24" ht="12.75" customHeight="1">
      <c r="A25" s="6" t="s">
        <v>8</v>
      </c>
      <c r="B25" s="88">
        <v>12</v>
      </c>
      <c r="C25" s="51">
        <v>24</v>
      </c>
      <c r="D25" s="51">
        <v>24</v>
      </c>
      <c r="E25" s="51">
        <v>25</v>
      </c>
      <c r="F25" s="51">
        <v>24</v>
      </c>
      <c r="G25" s="139">
        <f>F25+E25+D25+C25+B25</f>
        <v>109</v>
      </c>
      <c r="H25" s="88">
        <v>9</v>
      </c>
      <c r="I25" s="51">
        <v>45</v>
      </c>
      <c r="J25" s="51">
        <v>28</v>
      </c>
      <c r="K25" s="51">
        <v>18</v>
      </c>
      <c r="L25" s="51">
        <v>36</v>
      </c>
      <c r="M25" s="139">
        <f>L25+K25+J25+I25+H25</f>
        <v>136</v>
      </c>
      <c r="N25" s="88">
        <v>9</v>
      </c>
      <c r="O25" s="51">
        <f>N25/H25*100</f>
        <v>100</v>
      </c>
      <c r="P25" s="88">
        <v>45</v>
      </c>
      <c r="Q25" s="51">
        <f>P25/I25*100</f>
        <v>100</v>
      </c>
      <c r="R25" s="88">
        <v>28</v>
      </c>
      <c r="S25" s="51">
        <f>R25/J25*100</f>
        <v>100</v>
      </c>
      <c r="T25" s="88">
        <v>18</v>
      </c>
      <c r="U25" s="51">
        <f>T25/K25*100</f>
        <v>100</v>
      </c>
      <c r="V25" s="88">
        <v>36</v>
      </c>
      <c r="W25" s="11">
        <f>V25/L25*100</f>
        <v>100</v>
      </c>
      <c r="X25" s="167"/>
    </row>
    <row r="26" spans="1:24" ht="12.75">
      <c r="A26" s="6" t="s">
        <v>14</v>
      </c>
      <c r="B26" s="51">
        <v>12</v>
      </c>
      <c r="C26" s="51">
        <v>24</v>
      </c>
      <c r="D26" s="51">
        <v>24</v>
      </c>
      <c r="E26" s="51">
        <v>25</v>
      </c>
      <c r="F26" s="51">
        <v>24</v>
      </c>
      <c r="G26" s="139">
        <f>F26+E26+D26+C26+B26</f>
        <v>109</v>
      </c>
      <c r="H26" s="51">
        <v>5</v>
      </c>
      <c r="I26" s="51">
        <v>43</v>
      </c>
      <c r="J26" s="51">
        <v>31</v>
      </c>
      <c r="K26" s="51">
        <v>14</v>
      </c>
      <c r="L26" s="51">
        <v>24</v>
      </c>
      <c r="M26" s="139">
        <f>L26+K26+J26+I26+H26</f>
        <v>117</v>
      </c>
      <c r="N26" s="51">
        <v>5</v>
      </c>
      <c r="O26" s="51">
        <f>N26/H26*100</f>
        <v>100</v>
      </c>
      <c r="P26" s="51">
        <v>43</v>
      </c>
      <c r="Q26" s="51">
        <f>P26/I26*100</f>
        <v>100</v>
      </c>
      <c r="R26" s="51">
        <v>31</v>
      </c>
      <c r="S26" s="51">
        <f>R26/J26*100</f>
        <v>100</v>
      </c>
      <c r="T26" s="51">
        <v>14</v>
      </c>
      <c r="U26" s="51">
        <f>T26/K26*100</f>
        <v>100</v>
      </c>
      <c r="V26" s="51">
        <v>24</v>
      </c>
      <c r="W26" s="11">
        <f>V26/L26*100</f>
        <v>100</v>
      </c>
      <c r="X26" s="167"/>
    </row>
    <row r="27" spans="1:24" ht="12.75">
      <c r="A27" s="6" t="s">
        <v>9</v>
      </c>
      <c r="B27" s="51">
        <v>12</v>
      </c>
      <c r="C27" s="51">
        <v>24</v>
      </c>
      <c r="D27" s="51">
        <v>24</v>
      </c>
      <c r="E27" s="51">
        <v>25</v>
      </c>
      <c r="F27" s="51">
        <v>24</v>
      </c>
      <c r="G27" s="139">
        <f>F27+E27+D27+C27+B27</f>
        <v>109</v>
      </c>
      <c r="H27" s="51">
        <v>6</v>
      </c>
      <c r="I27" s="51">
        <v>37</v>
      </c>
      <c r="J27" s="51">
        <v>19</v>
      </c>
      <c r="K27" s="51">
        <v>11</v>
      </c>
      <c r="L27" s="51">
        <v>17</v>
      </c>
      <c r="M27" s="139">
        <f>L27+K27+J27+I27+H27</f>
        <v>90</v>
      </c>
      <c r="N27" s="51">
        <v>6</v>
      </c>
      <c r="O27" s="51">
        <f>N27/H27*100</f>
        <v>100</v>
      </c>
      <c r="P27" s="51">
        <v>37</v>
      </c>
      <c r="Q27" s="51">
        <f>P27/I27*100</f>
        <v>100</v>
      </c>
      <c r="R27" s="51">
        <v>19</v>
      </c>
      <c r="S27" s="51">
        <f>R27/J27*100</f>
        <v>100</v>
      </c>
      <c r="T27" s="51">
        <v>11</v>
      </c>
      <c r="U27" s="51">
        <f>T27/K27*100</f>
        <v>100</v>
      </c>
      <c r="V27" s="51">
        <v>17</v>
      </c>
      <c r="W27" s="11">
        <f>V27/L27*100</f>
        <v>100</v>
      </c>
      <c r="X27" s="167"/>
    </row>
    <row r="28" spans="1:24" ht="12.75">
      <c r="A28" s="6" t="s">
        <v>5</v>
      </c>
      <c r="B28" s="51">
        <f aca="true" t="shared" si="1" ref="B28:N28">SUM(B25:B27)</f>
        <v>36</v>
      </c>
      <c r="C28" s="51">
        <f t="shared" si="1"/>
        <v>72</v>
      </c>
      <c r="D28" s="51">
        <f t="shared" si="1"/>
        <v>72</v>
      </c>
      <c r="E28" s="51">
        <f t="shared" si="1"/>
        <v>75</v>
      </c>
      <c r="F28" s="51">
        <f t="shared" si="1"/>
        <v>72</v>
      </c>
      <c r="G28" s="139">
        <f t="shared" si="1"/>
        <v>327</v>
      </c>
      <c r="H28" s="51">
        <f t="shared" si="1"/>
        <v>20</v>
      </c>
      <c r="I28" s="51">
        <f t="shared" si="1"/>
        <v>125</v>
      </c>
      <c r="J28" s="51">
        <f t="shared" si="1"/>
        <v>78</v>
      </c>
      <c r="K28" s="51">
        <f t="shared" si="1"/>
        <v>43</v>
      </c>
      <c r="L28" s="51">
        <f t="shared" si="1"/>
        <v>77</v>
      </c>
      <c r="M28" s="139">
        <f t="shared" si="1"/>
        <v>343</v>
      </c>
      <c r="N28" s="51">
        <f t="shared" si="1"/>
        <v>20</v>
      </c>
      <c r="O28" s="51">
        <f>N28/H28*100</f>
        <v>100</v>
      </c>
      <c r="P28" s="51">
        <f>SUM(P25:P27)</f>
        <v>125</v>
      </c>
      <c r="Q28" s="51">
        <f>P28/I28*100</f>
        <v>100</v>
      </c>
      <c r="R28" s="51">
        <f>SUM(R25:R27)</f>
        <v>78</v>
      </c>
      <c r="S28" s="51">
        <f>R28/J28*100</f>
        <v>100</v>
      </c>
      <c r="T28" s="51">
        <f>SUM(T25:T27)</f>
        <v>43</v>
      </c>
      <c r="U28" s="51">
        <f>T28/K28*100</f>
        <v>100</v>
      </c>
      <c r="V28" s="51">
        <f>SUM(V25:V27)</f>
        <v>77</v>
      </c>
      <c r="W28" s="11">
        <f>V28/L28*100</f>
        <v>100</v>
      </c>
      <c r="X28" s="168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 customHeight="1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 customHeight="1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 customHeight="1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 customHeight="1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 customHeight="1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 customHeight="1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 customHeight="1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 customHeight="1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 customHeight="1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 customHeight="1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 customHeight="1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 customHeight="1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 customHeight="1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 customHeight="1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 customHeight="1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 customHeight="1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 customHeight="1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 customHeight="1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 customHeight="1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 customHeight="1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 customHeight="1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 customHeight="1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 customHeight="1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 customHeight="1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 customHeight="1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 customHeight="1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 customHeight="1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 customHeight="1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 customHeight="1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 customHeight="1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 customHeight="1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 customHeight="1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 customHeight="1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 customHeight="1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 customHeight="1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 customHeight="1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 customHeight="1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 customHeight="1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 customHeight="1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 customHeight="1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 customHeight="1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 customHeight="1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 customHeight="1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 customHeight="1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spans="1:25" ht="12.75">
      <c r="A643" s="1"/>
      <c r="X643" s="2"/>
      <c r="Y643" s="2"/>
    </row>
    <row r="644" spans="1:25" ht="12.75">
      <c r="A644" s="1"/>
      <c r="X644" s="2"/>
      <c r="Y644" s="2"/>
    </row>
    <row r="645" spans="1:25" ht="12.75">
      <c r="A645" s="1"/>
      <c r="X645" s="2"/>
      <c r="Y645" s="2"/>
    </row>
    <row r="646" spans="1:25" ht="12.75">
      <c r="A646" s="1"/>
      <c r="X646" s="2"/>
      <c r="Y646" s="2"/>
    </row>
    <row r="647" spans="1:25" ht="12.75">
      <c r="A647" s="1"/>
      <c r="X647" s="2"/>
      <c r="Y647" s="2"/>
    </row>
    <row r="648" spans="1:25" ht="12.75">
      <c r="A648" s="1"/>
      <c r="X648" s="2"/>
      <c r="Y648" s="2"/>
    </row>
    <row r="649" spans="1:25" ht="12.75">
      <c r="A649" s="1"/>
      <c r="X649" s="2"/>
      <c r="Y649" s="2"/>
    </row>
    <row r="650" spans="1:25" ht="12.75">
      <c r="A650" s="1"/>
      <c r="X650" s="2"/>
      <c r="Y650" s="2"/>
    </row>
    <row r="651" spans="1:25" ht="12.75">
      <c r="A651" s="1"/>
      <c r="X651" s="2"/>
      <c r="Y651" s="2"/>
    </row>
    <row r="652" spans="1:25" ht="12.75">
      <c r="A652" s="1"/>
      <c r="X652" s="2"/>
      <c r="Y652" s="2"/>
    </row>
    <row r="653" spans="1:25" ht="12.75">
      <c r="A653" s="1"/>
      <c r="X653" s="2"/>
      <c r="Y653" s="2"/>
    </row>
    <row r="654" spans="1:25" ht="12.75">
      <c r="A654" s="1"/>
      <c r="X654" s="2"/>
      <c r="Y654" s="2"/>
    </row>
    <row r="655" spans="1:25" ht="12.75">
      <c r="A655" s="1"/>
      <c r="X655" s="2"/>
      <c r="Y655" s="2"/>
    </row>
    <row r="656" spans="1:25" ht="12.75">
      <c r="A656" s="1"/>
      <c r="X656" s="2"/>
      <c r="Y656" s="2"/>
    </row>
    <row r="657" spans="1:25" ht="12.75">
      <c r="A657" s="1"/>
      <c r="X657" s="2"/>
      <c r="Y657" s="2"/>
    </row>
    <row r="658" ht="12.75">
      <c r="A658" s="1"/>
    </row>
  </sheetData>
  <sheetProtection/>
  <mergeCells count="28">
    <mergeCell ref="A1:D1"/>
    <mergeCell ref="E1:T1"/>
    <mergeCell ref="U1:W1"/>
    <mergeCell ref="A3:A5"/>
    <mergeCell ref="B3:G3"/>
    <mergeCell ref="H3:M3"/>
    <mergeCell ref="N3:W3"/>
    <mergeCell ref="B4:B5"/>
    <mergeCell ref="C4:C5"/>
    <mergeCell ref="D4:D5"/>
    <mergeCell ref="X24:X28"/>
    <mergeCell ref="N4:O4"/>
    <mergeCell ref="P4:Q4"/>
    <mergeCell ref="R4:S4"/>
    <mergeCell ref="T4:U4"/>
    <mergeCell ref="V4:W4"/>
    <mergeCell ref="X6:X15"/>
    <mergeCell ref="X3:X5"/>
    <mergeCell ref="E4:E5"/>
    <mergeCell ref="F4:F5"/>
    <mergeCell ref="G4:G5"/>
    <mergeCell ref="X16:X23"/>
    <mergeCell ref="K4:K5"/>
    <mergeCell ref="L4:L5"/>
    <mergeCell ref="M4:M5"/>
    <mergeCell ref="H4:H5"/>
    <mergeCell ref="I4:I5"/>
    <mergeCell ref="J4:J5"/>
  </mergeCells>
  <printOptions/>
  <pageMargins left="0.25" right="0.25" top="0.25" bottom="0.2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4">
      <selection activeCell="A67" sqref="A23:IV67"/>
    </sheetView>
  </sheetViews>
  <sheetFormatPr defaultColWidth="9.140625" defaultRowHeight="12.75" outlineLevelRow="1"/>
  <cols>
    <col min="1" max="1" width="26.421875" style="95" customWidth="1"/>
    <col min="2" max="14" width="5.140625" style="111" customWidth="1"/>
    <col min="15" max="15" width="6.28125" style="111" customWidth="1"/>
    <col min="16" max="23" width="5.140625" style="111" customWidth="1"/>
    <col min="24" max="24" width="6.57421875" style="111" customWidth="1"/>
    <col min="25" max="16384" width="9.140625" style="95" customWidth="1"/>
  </cols>
  <sheetData>
    <row r="1" spans="1:24" ht="50.25" customHeight="1">
      <c r="A1" s="226" t="s">
        <v>60</v>
      </c>
      <c r="B1" s="226"/>
      <c r="C1" s="226"/>
      <c r="D1" s="226"/>
      <c r="E1" s="227" t="s">
        <v>18</v>
      </c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8" t="s">
        <v>21</v>
      </c>
      <c r="V1" s="228"/>
      <c r="W1" s="228"/>
      <c r="X1" s="94"/>
    </row>
    <row r="2" spans="1:24" ht="12.75">
      <c r="A2" s="96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 ht="12.75">
      <c r="A3" s="229" t="s">
        <v>0</v>
      </c>
      <c r="B3" s="229" t="s">
        <v>1</v>
      </c>
      <c r="C3" s="229"/>
      <c r="D3" s="229"/>
      <c r="E3" s="229"/>
      <c r="F3" s="229"/>
      <c r="G3" s="229"/>
      <c r="H3" s="229" t="s">
        <v>2</v>
      </c>
      <c r="I3" s="229"/>
      <c r="J3" s="229"/>
      <c r="K3" s="229"/>
      <c r="L3" s="229"/>
      <c r="M3" s="229"/>
      <c r="N3" s="229" t="s">
        <v>3</v>
      </c>
      <c r="O3" s="229"/>
      <c r="P3" s="229"/>
      <c r="Q3" s="229"/>
      <c r="R3" s="229"/>
      <c r="S3" s="229"/>
      <c r="T3" s="229"/>
      <c r="U3" s="229"/>
      <c r="V3" s="229"/>
      <c r="W3" s="229"/>
      <c r="X3" s="218" t="s">
        <v>17</v>
      </c>
    </row>
    <row r="4" spans="1:24" ht="12.75">
      <c r="A4" s="229"/>
      <c r="B4" s="221">
        <v>2016</v>
      </c>
      <c r="C4" s="221">
        <v>2017</v>
      </c>
      <c r="D4" s="221">
        <v>2018</v>
      </c>
      <c r="E4" s="221">
        <v>2019</v>
      </c>
      <c r="F4" s="221">
        <v>2020</v>
      </c>
      <c r="G4" s="221" t="s">
        <v>4</v>
      </c>
      <c r="H4" s="221">
        <v>2016</v>
      </c>
      <c r="I4" s="221">
        <v>2017</v>
      </c>
      <c r="J4" s="221">
        <v>2018</v>
      </c>
      <c r="K4" s="221">
        <v>2019</v>
      </c>
      <c r="L4" s="221">
        <v>2020</v>
      </c>
      <c r="M4" s="221" t="s">
        <v>4</v>
      </c>
      <c r="N4" s="225">
        <v>2016</v>
      </c>
      <c r="O4" s="225"/>
      <c r="P4" s="225">
        <v>2017</v>
      </c>
      <c r="Q4" s="225"/>
      <c r="R4" s="225">
        <v>2018</v>
      </c>
      <c r="S4" s="225"/>
      <c r="T4" s="225">
        <v>2019</v>
      </c>
      <c r="U4" s="225"/>
      <c r="V4" s="225">
        <v>2020</v>
      </c>
      <c r="W4" s="225"/>
      <c r="X4" s="219"/>
    </row>
    <row r="5" spans="1:24" ht="45" customHeight="1">
      <c r="A5" s="229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97" t="s">
        <v>5</v>
      </c>
      <c r="O5" s="97" t="s">
        <v>6</v>
      </c>
      <c r="P5" s="97" t="s">
        <v>5</v>
      </c>
      <c r="Q5" s="97" t="s">
        <v>6</v>
      </c>
      <c r="R5" s="97" t="s">
        <v>5</v>
      </c>
      <c r="S5" s="97" t="s">
        <v>6</v>
      </c>
      <c r="T5" s="97" t="s">
        <v>5</v>
      </c>
      <c r="U5" s="97" t="s">
        <v>6</v>
      </c>
      <c r="V5" s="97" t="s">
        <v>5</v>
      </c>
      <c r="W5" s="97" t="s">
        <v>6</v>
      </c>
      <c r="X5" s="220"/>
    </row>
    <row r="6" spans="1:24" ht="12.75">
      <c r="A6" s="98" t="s">
        <v>11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222"/>
    </row>
    <row r="7" spans="1:24" ht="12.75">
      <c r="A7" s="100" t="s">
        <v>8</v>
      </c>
      <c r="B7" s="101">
        <v>1</v>
      </c>
      <c r="C7" s="99"/>
      <c r="D7" s="99">
        <v>3</v>
      </c>
      <c r="E7" s="99">
        <v>5</v>
      </c>
      <c r="F7" s="99">
        <v>2</v>
      </c>
      <c r="G7" s="99">
        <f aca="true" t="shared" si="0" ref="G7:G12">SUM(B7:F7)</f>
        <v>11</v>
      </c>
      <c r="H7" s="101">
        <v>10</v>
      </c>
      <c r="I7" s="99"/>
      <c r="J7" s="99">
        <v>32</v>
      </c>
      <c r="K7" s="99">
        <f>20+3+13+6+11</f>
        <v>53</v>
      </c>
      <c r="L7" s="99">
        <f>17+9</f>
        <v>26</v>
      </c>
      <c r="M7" s="99">
        <f aca="true" t="shared" si="1" ref="M7:M12">SUM(H7:L7)</f>
        <v>121</v>
      </c>
      <c r="N7" s="101">
        <v>10</v>
      </c>
      <c r="O7" s="99">
        <v>100</v>
      </c>
      <c r="P7" s="101"/>
      <c r="Q7" s="99"/>
      <c r="R7" s="101">
        <v>32</v>
      </c>
      <c r="S7" s="102">
        <f>31/R7*100</f>
        <v>96.875</v>
      </c>
      <c r="T7" s="101">
        <f>20+3+13+6+11</f>
        <v>53</v>
      </c>
      <c r="U7" s="102">
        <f>(20+3+12+6+11)/T7*100</f>
        <v>98.11320754716981</v>
      </c>
      <c r="V7" s="101">
        <f>17+9</f>
        <v>26</v>
      </c>
      <c r="W7" s="102">
        <f>(16+7)/V7*100</f>
        <v>88.46153846153845</v>
      </c>
      <c r="X7" s="223"/>
    </row>
    <row r="8" spans="1:24" ht="12.75">
      <c r="A8" s="100" t="s">
        <v>14</v>
      </c>
      <c r="B8" s="99"/>
      <c r="C8" s="99">
        <v>2</v>
      </c>
      <c r="D8" s="99">
        <v>1</v>
      </c>
      <c r="E8" s="99">
        <v>1</v>
      </c>
      <c r="F8" s="99"/>
      <c r="G8" s="99">
        <f t="shared" si="0"/>
        <v>4</v>
      </c>
      <c r="H8" s="99"/>
      <c r="I8" s="99">
        <v>24</v>
      </c>
      <c r="J8" s="99">
        <v>7</v>
      </c>
      <c r="K8" s="99">
        <v>9</v>
      </c>
      <c r="L8" s="99"/>
      <c r="M8" s="99">
        <f t="shared" si="1"/>
        <v>40</v>
      </c>
      <c r="N8" s="99"/>
      <c r="O8" s="99"/>
      <c r="P8" s="99">
        <v>24</v>
      </c>
      <c r="Q8" s="99">
        <v>100</v>
      </c>
      <c r="R8" s="99">
        <v>7</v>
      </c>
      <c r="S8" s="99">
        <v>100</v>
      </c>
      <c r="T8" s="99">
        <v>9</v>
      </c>
      <c r="U8" s="99">
        <v>100</v>
      </c>
      <c r="V8" s="99"/>
      <c r="W8" s="99"/>
      <c r="X8" s="223"/>
    </row>
    <row r="9" spans="1:24" ht="12.75">
      <c r="A9" s="100" t="s">
        <v>9</v>
      </c>
      <c r="B9" s="99"/>
      <c r="C9" s="99">
        <v>2</v>
      </c>
      <c r="D9" s="99">
        <v>2</v>
      </c>
      <c r="E9" s="99">
        <v>1</v>
      </c>
      <c r="F9" s="99">
        <v>1</v>
      </c>
      <c r="G9" s="99">
        <f t="shared" si="0"/>
        <v>6</v>
      </c>
      <c r="H9" s="99"/>
      <c r="I9" s="99">
        <v>16</v>
      </c>
      <c r="J9" s="99">
        <v>27</v>
      </c>
      <c r="K9" s="99">
        <v>7</v>
      </c>
      <c r="L9" s="99">
        <v>13</v>
      </c>
      <c r="M9" s="99">
        <f t="shared" si="1"/>
        <v>63</v>
      </c>
      <c r="N9" s="99"/>
      <c r="O9" s="99"/>
      <c r="P9" s="99">
        <v>16</v>
      </c>
      <c r="Q9" s="99">
        <v>100</v>
      </c>
      <c r="R9" s="99">
        <v>27</v>
      </c>
      <c r="S9" s="99">
        <f>26/R9*100</f>
        <v>96.29629629629629</v>
      </c>
      <c r="T9" s="99">
        <v>7</v>
      </c>
      <c r="U9" s="99">
        <v>100</v>
      </c>
      <c r="V9" s="99">
        <v>13</v>
      </c>
      <c r="W9" s="99">
        <v>100</v>
      </c>
      <c r="X9" s="223"/>
    </row>
    <row r="10" spans="1:24" ht="12.75">
      <c r="A10" s="100" t="s">
        <v>30</v>
      </c>
      <c r="B10" s="99"/>
      <c r="C10" s="99">
        <v>2</v>
      </c>
      <c r="D10" s="99">
        <v>2</v>
      </c>
      <c r="E10" s="99">
        <v>1</v>
      </c>
      <c r="F10" s="99">
        <v>2</v>
      </c>
      <c r="G10" s="99">
        <f t="shared" si="0"/>
        <v>7</v>
      </c>
      <c r="H10" s="99"/>
      <c r="I10" s="99">
        <v>13</v>
      </c>
      <c r="J10" s="99">
        <v>12</v>
      </c>
      <c r="K10" s="99">
        <v>3</v>
      </c>
      <c r="L10" s="99">
        <v>7</v>
      </c>
      <c r="M10" s="99">
        <f t="shared" si="1"/>
        <v>35</v>
      </c>
      <c r="N10" s="99"/>
      <c r="O10" s="99"/>
      <c r="P10" s="99">
        <v>13</v>
      </c>
      <c r="Q10" s="99">
        <v>100</v>
      </c>
      <c r="R10" s="99">
        <v>12</v>
      </c>
      <c r="S10" s="99">
        <v>100</v>
      </c>
      <c r="T10" s="99">
        <v>3</v>
      </c>
      <c r="U10" s="99">
        <v>100</v>
      </c>
      <c r="V10" s="99">
        <v>7</v>
      </c>
      <c r="W10" s="99">
        <v>100</v>
      </c>
      <c r="X10" s="223"/>
    </row>
    <row r="11" spans="1:24" ht="12.75">
      <c r="A11" s="100" t="s">
        <v>10</v>
      </c>
      <c r="B11" s="99"/>
      <c r="C11" s="99">
        <v>1</v>
      </c>
      <c r="D11" s="99">
        <v>2</v>
      </c>
      <c r="E11" s="99">
        <v>3</v>
      </c>
      <c r="F11" s="99">
        <v>2</v>
      </c>
      <c r="G11" s="99">
        <f t="shared" si="0"/>
        <v>8</v>
      </c>
      <c r="H11" s="99"/>
      <c r="I11" s="99">
        <v>19</v>
      </c>
      <c r="J11" s="99">
        <v>19</v>
      </c>
      <c r="K11" s="99">
        <f>14+15+17</f>
        <v>46</v>
      </c>
      <c r="L11" s="99">
        <v>18</v>
      </c>
      <c r="M11" s="99">
        <f t="shared" si="1"/>
        <v>102</v>
      </c>
      <c r="N11" s="99"/>
      <c r="O11" s="99"/>
      <c r="P11" s="103">
        <v>19</v>
      </c>
      <c r="Q11" s="103">
        <f>16/P11*100</f>
        <v>84.21052631578947</v>
      </c>
      <c r="R11" s="99">
        <v>19</v>
      </c>
      <c r="S11" s="99">
        <v>100</v>
      </c>
      <c r="T11" s="99">
        <f>14+15+17</f>
        <v>46</v>
      </c>
      <c r="U11" s="99">
        <v>100</v>
      </c>
      <c r="V11" s="99">
        <v>18</v>
      </c>
      <c r="W11" s="99">
        <v>100</v>
      </c>
      <c r="X11" s="223"/>
    </row>
    <row r="12" spans="1:24" ht="12.75">
      <c r="A12" s="100" t="s">
        <v>15</v>
      </c>
      <c r="B12" s="99"/>
      <c r="C12" s="99"/>
      <c r="D12" s="99"/>
      <c r="E12" s="99">
        <v>7</v>
      </c>
      <c r="F12" s="99">
        <v>7</v>
      </c>
      <c r="G12" s="99">
        <f t="shared" si="0"/>
        <v>14</v>
      </c>
      <c r="H12" s="99"/>
      <c r="I12" s="99"/>
      <c r="J12" s="99"/>
      <c r="K12" s="99"/>
      <c r="L12" s="99"/>
      <c r="M12" s="99">
        <f t="shared" si="1"/>
        <v>0</v>
      </c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223"/>
    </row>
    <row r="13" spans="1:24" ht="12.75">
      <c r="A13" s="100" t="s">
        <v>5</v>
      </c>
      <c r="B13" s="99">
        <f aca="true" t="shared" si="2" ref="B13:N13">SUM(B7:B12)</f>
        <v>1</v>
      </c>
      <c r="C13" s="99">
        <f t="shared" si="2"/>
        <v>7</v>
      </c>
      <c r="D13" s="99">
        <f t="shared" si="2"/>
        <v>10</v>
      </c>
      <c r="E13" s="99">
        <f t="shared" si="2"/>
        <v>18</v>
      </c>
      <c r="F13" s="99">
        <f t="shared" si="2"/>
        <v>14</v>
      </c>
      <c r="G13" s="99">
        <f t="shared" si="2"/>
        <v>50</v>
      </c>
      <c r="H13" s="99">
        <f t="shared" si="2"/>
        <v>10</v>
      </c>
      <c r="I13" s="99">
        <f t="shared" si="2"/>
        <v>72</v>
      </c>
      <c r="J13" s="99">
        <f t="shared" si="2"/>
        <v>97</v>
      </c>
      <c r="K13" s="99">
        <f t="shared" si="2"/>
        <v>118</v>
      </c>
      <c r="L13" s="99">
        <f t="shared" si="2"/>
        <v>64</v>
      </c>
      <c r="M13" s="99">
        <f t="shared" si="2"/>
        <v>361</v>
      </c>
      <c r="N13" s="99">
        <f t="shared" si="2"/>
        <v>10</v>
      </c>
      <c r="O13" s="99">
        <v>100</v>
      </c>
      <c r="P13" s="99">
        <f>SUM(P7:P12)</f>
        <v>72</v>
      </c>
      <c r="Q13" s="102">
        <f>SUM(Q8:Q11)/4</f>
        <v>96.05263157894737</v>
      </c>
      <c r="R13" s="99">
        <f>SUM(R7:R12)</f>
        <v>97</v>
      </c>
      <c r="S13" s="102">
        <f>SUM(S7:S11)/5</f>
        <v>98.63425925925927</v>
      </c>
      <c r="T13" s="99">
        <f>SUM(T7:T12)</f>
        <v>118</v>
      </c>
      <c r="U13" s="102">
        <f>SUM(U7:U11)/5</f>
        <v>99.62264150943396</v>
      </c>
      <c r="V13" s="99">
        <f>SUM(V7:V12)</f>
        <v>64</v>
      </c>
      <c r="W13" s="99">
        <f>SUM(W7:W11)/4</f>
        <v>97.11538461538461</v>
      </c>
      <c r="X13" s="224"/>
    </row>
    <row r="14" spans="1:24" ht="12.75">
      <c r="A14" s="98" t="s">
        <v>12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222"/>
    </row>
    <row r="15" spans="1:24" ht="12.75">
      <c r="A15" s="100" t="s">
        <v>8</v>
      </c>
      <c r="B15" s="104">
        <f aca="true" t="shared" si="3" ref="B15:F17">SUM(B24,B29,B34,B39,B44,B49,B54,B59,B64)</f>
        <v>24</v>
      </c>
      <c r="C15" s="105">
        <f t="shared" si="3"/>
        <v>33</v>
      </c>
      <c r="D15" s="105">
        <f t="shared" si="3"/>
        <v>35</v>
      </c>
      <c r="E15" s="105">
        <f t="shared" si="3"/>
        <v>33</v>
      </c>
      <c r="F15" s="105">
        <f t="shared" si="3"/>
        <v>40</v>
      </c>
      <c r="G15" s="105">
        <f>SUM(B15:F15)</f>
        <v>165</v>
      </c>
      <c r="H15" s="104">
        <f aca="true" t="shared" si="4" ref="H15:L17">SUM(H24,H29,H34,H39,H44,H49,H54,H59,H64)</f>
        <v>56</v>
      </c>
      <c r="I15" s="105">
        <f t="shared" si="4"/>
        <v>55</v>
      </c>
      <c r="J15" s="105">
        <f t="shared" si="4"/>
        <v>83</v>
      </c>
      <c r="K15" s="105">
        <f t="shared" si="4"/>
        <v>94</v>
      </c>
      <c r="L15" s="105">
        <f t="shared" si="4"/>
        <v>94</v>
      </c>
      <c r="M15" s="105">
        <f>SUM(H15:L15)</f>
        <v>382</v>
      </c>
      <c r="N15" s="104">
        <f>SUM(N24,N29,N34,N39,N44,N49,N54,N59,N64)</f>
        <v>50</v>
      </c>
      <c r="O15" s="106">
        <f>N15/H15*100</f>
        <v>89.28571428571429</v>
      </c>
      <c r="P15" s="104">
        <f>SUM(P24,P29,P34,P39,P44,P49,P54,P59,P64)</f>
        <v>52</v>
      </c>
      <c r="Q15" s="106">
        <f>P15/I15*100</f>
        <v>94.54545454545455</v>
      </c>
      <c r="R15" s="104">
        <f>SUM(R24,R29,R34,R39,R44,R49,R54,R59,R64)</f>
        <v>74</v>
      </c>
      <c r="S15" s="106">
        <f>R15/J15*100</f>
        <v>89.1566265060241</v>
      </c>
      <c r="T15" s="104">
        <f>SUM(T24,T29,T34,T39,T44,T49,T54,T59,T64)</f>
        <v>79</v>
      </c>
      <c r="U15" s="106">
        <f>T15/K15*100</f>
        <v>84.04255319148936</v>
      </c>
      <c r="V15" s="104">
        <f>SUM(V24,V29,V34,V39,V44,V49,V54,V59,V64)</f>
        <v>79</v>
      </c>
      <c r="W15" s="106">
        <f>V15/L15*100</f>
        <v>84.04255319148936</v>
      </c>
      <c r="X15" s="223"/>
    </row>
    <row r="16" spans="1:24" ht="12.75">
      <c r="A16" s="100" t="s">
        <v>14</v>
      </c>
      <c r="B16" s="105">
        <f t="shared" si="3"/>
        <v>5</v>
      </c>
      <c r="C16" s="105">
        <f t="shared" si="3"/>
        <v>10</v>
      </c>
      <c r="D16" s="105">
        <f t="shared" si="3"/>
        <v>10</v>
      </c>
      <c r="E16" s="105">
        <f t="shared" si="3"/>
        <v>11</v>
      </c>
      <c r="F16" s="105">
        <f t="shared" si="3"/>
        <v>14</v>
      </c>
      <c r="G16" s="105">
        <f>SUM(B16:F16)</f>
        <v>50</v>
      </c>
      <c r="H16" s="105">
        <f t="shared" si="4"/>
        <v>6</v>
      </c>
      <c r="I16" s="105">
        <f t="shared" si="4"/>
        <v>8</v>
      </c>
      <c r="J16" s="105">
        <f t="shared" si="4"/>
        <v>9</v>
      </c>
      <c r="K16" s="105">
        <f t="shared" si="4"/>
        <v>9</v>
      </c>
      <c r="L16" s="105">
        <f t="shared" si="4"/>
        <v>9</v>
      </c>
      <c r="M16" s="105">
        <f>SUM(H16:L16)</f>
        <v>41</v>
      </c>
      <c r="N16" s="105">
        <f>SUM(N25,N30,N35,N40,N45,N50,N55,N60,N65)</f>
        <v>6</v>
      </c>
      <c r="O16" s="106">
        <f>N16/H16*100</f>
        <v>100</v>
      </c>
      <c r="P16" s="105">
        <f>SUM(P25,P30,P35,P40,P45,P50,P55,P60,P65)</f>
        <v>6</v>
      </c>
      <c r="Q16" s="106">
        <f>P16/I16*100</f>
        <v>75</v>
      </c>
      <c r="R16" s="105">
        <f>SUM(R25,R30,R35,R40,R45,R50,R55,R60,R65)</f>
        <v>9</v>
      </c>
      <c r="S16" s="106">
        <f>R16/J16*100</f>
        <v>100</v>
      </c>
      <c r="T16" s="105">
        <f>SUM(T25,T30,T35,T40,T45,T50,T55,T60,T65)</f>
        <v>8</v>
      </c>
      <c r="U16" s="106">
        <f>T16/K16*100</f>
        <v>88.88888888888889</v>
      </c>
      <c r="V16" s="105">
        <f>SUM(V25,V30,V35,V40,V45,V50,V55,V60,V65)</f>
        <v>8</v>
      </c>
      <c r="W16" s="106">
        <f>V16/L16*100</f>
        <v>88.88888888888889</v>
      </c>
      <c r="X16" s="223"/>
    </row>
    <row r="17" spans="1:24" ht="12.75">
      <c r="A17" s="100" t="s">
        <v>9</v>
      </c>
      <c r="B17" s="105">
        <f t="shared" si="3"/>
        <v>5</v>
      </c>
      <c r="C17" s="105">
        <f t="shared" si="3"/>
        <v>9</v>
      </c>
      <c r="D17" s="105">
        <f t="shared" si="3"/>
        <v>7</v>
      </c>
      <c r="E17" s="105">
        <f t="shared" si="3"/>
        <v>9</v>
      </c>
      <c r="F17" s="105">
        <f t="shared" si="3"/>
        <v>13</v>
      </c>
      <c r="G17" s="105">
        <f>SUM(B17:F17)</f>
        <v>43</v>
      </c>
      <c r="H17" s="105">
        <f t="shared" si="4"/>
        <v>5</v>
      </c>
      <c r="I17" s="105">
        <f t="shared" si="4"/>
        <v>6</v>
      </c>
      <c r="J17" s="105">
        <f t="shared" si="4"/>
        <v>8</v>
      </c>
      <c r="K17" s="105">
        <f t="shared" si="4"/>
        <v>11</v>
      </c>
      <c r="L17" s="105">
        <f t="shared" si="4"/>
        <v>9</v>
      </c>
      <c r="M17" s="105">
        <f>SUM(H17:L17)</f>
        <v>39</v>
      </c>
      <c r="N17" s="105">
        <f>SUM(N26,N31,N36,N41,N46,N51,N56,N61,N66)</f>
        <v>5</v>
      </c>
      <c r="O17" s="106">
        <f>N17/H17*100</f>
        <v>100</v>
      </c>
      <c r="P17" s="105">
        <f>SUM(P26,P31,P36,P41,P46,P51,P56,P61,P66)</f>
        <v>6</v>
      </c>
      <c r="Q17" s="106">
        <f>P17/I17*100</f>
        <v>100</v>
      </c>
      <c r="R17" s="105">
        <f>SUM(R26,R31,R36,R41,R46,R51,R56,R61,R66)</f>
        <v>7</v>
      </c>
      <c r="S17" s="106">
        <f>R17/J17*100</f>
        <v>87.5</v>
      </c>
      <c r="T17" s="105">
        <f>SUM(T26,T31,T36,T41,T46,T51,T56,T61,T66)</f>
        <v>10</v>
      </c>
      <c r="U17" s="106">
        <f>T17/K17*100</f>
        <v>90.9090909090909</v>
      </c>
      <c r="V17" s="105">
        <f>SUM(V26,V31,V36,V41,V46,V51,V56,V61,V66)</f>
        <v>8</v>
      </c>
      <c r="W17" s="106">
        <f>V17/L17*100</f>
        <v>88.88888888888889</v>
      </c>
      <c r="X17" s="223"/>
    </row>
    <row r="18" spans="1:24" ht="12.75">
      <c r="A18" s="100" t="s">
        <v>5</v>
      </c>
      <c r="B18" s="105">
        <f aca="true" t="shared" si="5" ref="B18:L18">SUM(B15:B17)</f>
        <v>34</v>
      </c>
      <c r="C18" s="105">
        <f t="shared" si="5"/>
        <v>52</v>
      </c>
      <c r="D18" s="105">
        <f t="shared" si="5"/>
        <v>52</v>
      </c>
      <c r="E18" s="105">
        <f t="shared" si="5"/>
        <v>53</v>
      </c>
      <c r="F18" s="105">
        <f t="shared" si="5"/>
        <v>67</v>
      </c>
      <c r="G18" s="105">
        <f t="shared" si="5"/>
        <v>258</v>
      </c>
      <c r="H18" s="105">
        <f t="shared" si="5"/>
        <v>67</v>
      </c>
      <c r="I18" s="105">
        <f t="shared" si="5"/>
        <v>69</v>
      </c>
      <c r="J18" s="105">
        <f t="shared" si="5"/>
        <v>100</v>
      </c>
      <c r="K18" s="105">
        <f t="shared" si="5"/>
        <v>114</v>
      </c>
      <c r="L18" s="105">
        <f t="shared" si="5"/>
        <v>112</v>
      </c>
      <c r="M18" s="105">
        <f>SUM(H18:L18)</f>
        <v>462</v>
      </c>
      <c r="N18" s="105">
        <f>SUM(N15:N17)</f>
        <v>61</v>
      </c>
      <c r="O18" s="106">
        <f>N18/H18*100</f>
        <v>91.04477611940298</v>
      </c>
      <c r="P18" s="105">
        <f>SUM(P15:P17)</f>
        <v>64</v>
      </c>
      <c r="Q18" s="106">
        <f>P18/I18*100</f>
        <v>92.7536231884058</v>
      </c>
      <c r="R18" s="105">
        <f>SUM(R15:R17)</f>
        <v>90</v>
      </c>
      <c r="S18" s="106">
        <f>R18/J18*100</f>
        <v>90</v>
      </c>
      <c r="T18" s="105">
        <f>SUM(T15:T17)</f>
        <v>97</v>
      </c>
      <c r="U18" s="106">
        <f>T18/K18*100</f>
        <v>85.08771929824562</v>
      </c>
      <c r="V18" s="105">
        <f>SUM(V15:V17)</f>
        <v>95</v>
      </c>
      <c r="W18" s="106">
        <f>V18/L18*100</f>
        <v>84.82142857142857</v>
      </c>
      <c r="X18" s="224"/>
    </row>
    <row r="23" spans="1:24" s="109" customFormat="1" ht="12.75" hidden="1" outlineLevel="1">
      <c r="A23" s="107" t="s">
        <v>61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</row>
    <row r="24" spans="1:23" ht="12.75" hidden="1" outlineLevel="1">
      <c r="A24" s="100" t="s">
        <v>8</v>
      </c>
      <c r="B24" s="110">
        <v>1</v>
      </c>
      <c r="C24" s="110">
        <v>2</v>
      </c>
      <c r="D24" s="110">
        <v>2</v>
      </c>
      <c r="E24" s="110">
        <v>2</v>
      </c>
      <c r="F24" s="110">
        <v>2</v>
      </c>
      <c r="G24" s="110">
        <f>SUM(B24:F24)</f>
        <v>9</v>
      </c>
      <c r="H24" s="110">
        <v>3</v>
      </c>
      <c r="I24" s="110">
        <v>5</v>
      </c>
      <c r="J24" s="110">
        <v>6</v>
      </c>
      <c r="K24" s="110">
        <v>5</v>
      </c>
      <c r="L24" s="110">
        <v>4</v>
      </c>
      <c r="M24" s="110">
        <f>SUM(H24:L24)</f>
        <v>23</v>
      </c>
      <c r="N24" s="110">
        <f>H24</f>
        <v>3</v>
      </c>
      <c r="O24" s="110">
        <f>N24/H24*100</f>
        <v>100</v>
      </c>
      <c r="P24" s="110">
        <f>I24</f>
        <v>5</v>
      </c>
      <c r="Q24" s="110">
        <f>P24/I24*100</f>
        <v>100</v>
      </c>
      <c r="R24" s="110">
        <v>5</v>
      </c>
      <c r="S24" s="110">
        <f>R24/J24*100</f>
        <v>83.33333333333334</v>
      </c>
      <c r="T24" s="110">
        <f>K24</f>
        <v>5</v>
      </c>
      <c r="U24" s="110">
        <f>T24/K24*100</f>
        <v>100</v>
      </c>
      <c r="V24" s="110">
        <v>3</v>
      </c>
      <c r="W24" s="110">
        <f>V24/L24*100</f>
        <v>75</v>
      </c>
    </row>
    <row r="25" spans="1:23" ht="12.75" hidden="1" outlineLevel="1">
      <c r="A25" s="100" t="s">
        <v>14</v>
      </c>
      <c r="B25" s="110">
        <v>1</v>
      </c>
      <c r="C25" s="110">
        <v>1</v>
      </c>
      <c r="D25" s="110">
        <v>1</v>
      </c>
      <c r="E25" s="110">
        <v>1</v>
      </c>
      <c r="F25" s="110">
        <v>1</v>
      </c>
      <c r="G25" s="110">
        <f>SUM(B25:F25)</f>
        <v>5</v>
      </c>
      <c r="H25" s="110">
        <v>2</v>
      </c>
      <c r="I25" s="110">
        <v>3</v>
      </c>
      <c r="J25" s="110">
        <v>3</v>
      </c>
      <c r="K25" s="110">
        <v>2</v>
      </c>
      <c r="L25" s="110">
        <v>2</v>
      </c>
      <c r="M25" s="110">
        <f>SUM(H25:L25)</f>
        <v>12</v>
      </c>
      <c r="N25" s="110">
        <f>H25</f>
        <v>2</v>
      </c>
      <c r="O25" s="110">
        <f>N25/H25*100</f>
        <v>100</v>
      </c>
      <c r="P25" s="110">
        <v>2</v>
      </c>
      <c r="Q25" s="110">
        <f>P25/I25*100</f>
        <v>66.66666666666666</v>
      </c>
      <c r="R25" s="110">
        <f>J25</f>
        <v>3</v>
      </c>
      <c r="S25" s="110">
        <f>R25/J25*100</f>
        <v>100</v>
      </c>
      <c r="T25" s="110">
        <v>1</v>
      </c>
      <c r="U25" s="110">
        <f>T25/K25*100</f>
        <v>50</v>
      </c>
      <c r="V25" s="110">
        <f>L25</f>
        <v>2</v>
      </c>
      <c r="W25" s="110">
        <f>V25/L25*100</f>
        <v>100</v>
      </c>
    </row>
    <row r="26" spans="1:23" ht="12.75" hidden="1" outlineLevel="1">
      <c r="A26" s="100" t="s">
        <v>9</v>
      </c>
      <c r="B26" s="110">
        <v>1</v>
      </c>
      <c r="C26" s="110">
        <v>1</v>
      </c>
      <c r="D26" s="110">
        <v>1</v>
      </c>
      <c r="E26" s="110">
        <v>1</v>
      </c>
      <c r="F26" s="110">
        <v>1</v>
      </c>
      <c r="G26" s="110">
        <f>SUM(B26:F26)</f>
        <v>5</v>
      </c>
      <c r="H26" s="110">
        <v>3</v>
      </c>
      <c r="I26" s="110">
        <v>2</v>
      </c>
      <c r="J26" s="110">
        <v>2</v>
      </c>
      <c r="K26" s="110">
        <v>3</v>
      </c>
      <c r="L26" s="110">
        <v>2</v>
      </c>
      <c r="M26" s="110">
        <f>SUM(H26:L26)</f>
        <v>12</v>
      </c>
      <c r="N26" s="110">
        <f>H26</f>
        <v>3</v>
      </c>
      <c r="O26" s="110">
        <f>N26/H26*100</f>
        <v>100</v>
      </c>
      <c r="P26" s="110">
        <f>I26</f>
        <v>2</v>
      </c>
      <c r="Q26" s="110">
        <f>P26/I26*100</f>
        <v>100</v>
      </c>
      <c r="R26" s="110">
        <v>1</v>
      </c>
      <c r="S26" s="110">
        <f>R26/J26*100</f>
        <v>50</v>
      </c>
      <c r="T26" s="110">
        <f>K26</f>
        <v>3</v>
      </c>
      <c r="U26" s="110">
        <f>T26/K26*100</f>
        <v>100</v>
      </c>
      <c r="V26" s="110">
        <f>L26</f>
        <v>2</v>
      </c>
      <c r="W26" s="110">
        <f>V26/L26*100</f>
        <v>100</v>
      </c>
    </row>
    <row r="27" spans="1:23" ht="12.75" hidden="1" outlineLevel="1">
      <c r="A27" s="100" t="s">
        <v>5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</row>
    <row r="28" spans="1:24" s="109" customFormat="1" ht="12.75" hidden="1" outlineLevel="1">
      <c r="A28" s="112" t="s">
        <v>62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</row>
    <row r="29" spans="1:23" ht="12.75" hidden="1" outlineLevel="1">
      <c r="A29" s="100" t="s">
        <v>8</v>
      </c>
      <c r="B29" s="110">
        <v>2</v>
      </c>
      <c r="C29" s="110">
        <v>2</v>
      </c>
      <c r="D29" s="110">
        <v>2</v>
      </c>
      <c r="E29" s="110">
        <v>2</v>
      </c>
      <c r="F29" s="110">
        <v>2</v>
      </c>
      <c r="G29" s="110">
        <v>10</v>
      </c>
      <c r="H29" s="110">
        <v>3</v>
      </c>
      <c r="I29" s="110">
        <v>5</v>
      </c>
      <c r="J29" s="110">
        <v>4</v>
      </c>
      <c r="K29" s="110">
        <v>3</v>
      </c>
      <c r="L29" s="110">
        <v>5</v>
      </c>
      <c r="M29" s="110"/>
      <c r="N29" s="110">
        <v>3</v>
      </c>
      <c r="O29" s="110">
        <v>100</v>
      </c>
      <c r="P29" s="110">
        <v>5</v>
      </c>
      <c r="Q29" s="110">
        <v>100</v>
      </c>
      <c r="R29" s="110">
        <v>4</v>
      </c>
      <c r="S29" s="110">
        <v>100</v>
      </c>
      <c r="T29" s="110">
        <v>3</v>
      </c>
      <c r="U29" s="110">
        <v>100</v>
      </c>
      <c r="V29" s="110">
        <v>5</v>
      </c>
      <c r="W29" s="110">
        <v>100</v>
      </c>
    </row>
    <row r="30" spans="1:23" ht="12.75" hidden="1" outlineLevel="1">
      <c r="A30" s="100" t="s">
        <v>14</v>
      </c>
      <c r="B30" s="110"/>
      <c r="C30" s="110"/>
      <c r="D30" s="110"/>
      <c r="E30" s="110"/>
      <c r="F30" s="110">
        <v>1</v>
      </c>
      <c r="G30" s="110"/>
      <c r="H30" s="110"/>
      <c r="I30" s="110"/>
      <c r="J30" s="110"/>
      <c r="K30" s="110"/>
      <c r="L30" s="110">
        <v>1</v>
      </c>
      <c r="M30" s="110"/>
      <c r="N30" s="110"/>
      <c r="O30" s="110">
        <v>100</v>
      </c>
      <c r="P30" s="110"/>
      <c r="Q30" s="110">
        <v>100</v>
      </c>
      <c r="R30" s="110"/>
      <c r="S30" s="110">
        <v>100</v>
      </c>
      <c r="T30" s="110"/>
      <c r="U30" s="110">
        <v>100</v>
      </c>
      <c r="V30" s="110">
        <v>1</v>
      </c>
      <c r="W30" s="110">
        <v>100</v>
      </c>
    </row>
    <row r="31" spans="1:23" ht="12.75" hidden="1" outlineLevel="1">
      <c r="A31" s="100" t="s">
        <v>9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>
        <v>100</v>
      </c>
      <c r="P31" s="110"/>
      <c r="Q31" s="110">
        <v>100</v>
      </c>
      <c r="R31" s="110"/>
      <c r="S31" s="110">
        <v>100</v>
      </c>
      <c r="T31" s="110"/>
      <c r="U31" s="110">
        <v>100</v>
      </c>
      <c r="V31" s="110"/>
      <c r="W31" s="110">
        <v>100</v>
      </c>
    </row>
    <row r="32" spans="1:23" ht="12.75" hidden="1" outlineLevel="1">
      <c r="A32" s="100" t="s">
        <v>5</v>
      </c>
      <c r="B32" s="110">
        <v>2</v>
      </c>
      <c r="C32" s="110">
        <v>2</v>
      </c>
      <c r="D32" s="110">
        <v>2</v>
      </c>
      <c r="E32" s="110">
        <v>2</v>
      </c>
      <c r="F32" s="110">
        <v>3</v>
      </c>
      <c r="G32" s="110">
        <v>11</v>
      </c>
      <c r="H32" s="110">
        <v>3</v>
      </c>
      <c r="I32" s="110">
        <v>5</v>
      </c>
      <c r="J32" s="110">
        <v>4</v>
      </c>
      <c r="K32" s="110">
        <v>3</v>
      </c>
      <c r="L32" s="110">
        <v>6</v>
      </c>
      <c r="M32" s="110"/>
      <c r="N32" s="110">
        <v>3</v>
      </c>
      <c r="O32" s="110">
        <v>100</v>
      </c>
      <c r="P32" s="110">
        <v>5</v>
      </c>
      <c r="Q32" s="110">
        <v>100</v>
      </c>
      <c r="R32" s="110">
        <v>4</v>
      </c>
      <c r="S32" s="110">
        <v>100</v>
      </c>
      <c r="T32" s="110">
        <v>3</v>
      </c>
      <c r="U32" s="110">
        <v>100</v>
      </c>
      <c r="V32" s="110">
        <v>6</v>
      </c>
      <c r="W32" s="110">
        <v>100</v>
      </c>
    </row>
    <row r="33" spans="1:24" s="109" customFormat="1" ht="12.75" hidden="1" outlineLevel="1">
      <c r="A33" s="112" t="s">
        <v>63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</row>
    <row r="34" spans="1:23" ht="12.75" hidden="1" outlineLevel="1">
      <c r="A34" s="100" t="s">
        <v>8</v>
      </c>
      <c r="B34" s="105">
        <v>2</v>
      </c>
      <c r="C34" s="105">
        <v>2</v>
      </c>
      <c r="D34" s="105">
        <v>3</v>
      </c>
      <c r="E34" s="105">
        <v>3</v>
      </c>
      <c r="F34" s="105">
        <v>3</v>
      </c>
      <c r="G34" s="105">
        <v>13</v>
      </c>
      <c r="H34" s="105">
        <v>19</v>
      </c>
      <c r="I34" s="105">
        <v>12</v>
      </c>
      <c r="J34" s="105">
        <v>21</v>
      </c>
      <c r="K34" s="105">
        <v>34</v>
      </c>
      <c r="L34" s="105">
        <v>28</v>
      </c>
      <c r="M34" s="105">
        <v>114</v>
      </c>
      <c r="N34" s="105">
        <v>17</v>
      </c>
      <c r="O34" s="105">
        <v>89.4</v>
      </c>
      <c r="P34" s="105">
        <v>11</v>
      </c>
      <c r="Q34" s="105">
        <v>91.6</v>
      </c>
      <c r="R34" s="105">
        <v>17</v>
      </c>
      <c r="S34" s="105">
        <v>80.9</v>
      </c>
      <c r="T34" s="105">
        <v>28</v>
      </c>
      <c r="U34" s="105">
        <v>82.3</v>
      </c>
      <c r="V34" s="105">
        <v>21</v>
      </c>
      <c r="W34" s="105">
        <v>75</v>
      </c>
    </row>
    <row r="35" spans="1:23" ht="12.75" hidden="1" outlineLevel="1">
      <c r="A35" s="100" t="s">
        <v>14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>
        <v>100</v>
      </c>
      <c r="P35" s="105"/>
      <c r="Q35" s="105">
        <v>100</v>
      </c>
      <c r="R35" s="105"/>
      <c r="S35" s="105">
        <v>100</v>
      </c>
      <c r="T35" s="105"/>
      <c r="U35" s="105">
        <v>100</v>
      </c>
      <c r="V35" s="105"/>
      <c r="W35" s="105">
        <v>100</v>
      </c>
    </row>
    <row r="36" spans="1:23" ht="12.75" hidden="1" outlineLevel="1">
      <c r="A36" s="100" t="s">
        <v>9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>
        <v>100</v>
      </c>
      <c r="P36" s="105"/>
      <c r="Q36" s="105">
        <v>100</v>
      </c>
      <c r="R36" s="105"/>
      <c r="S36" s="105">
        <v>100</v>
      </c>
      <c r="T36" s="105"/>
      <c r="U36" s="105">
        <v>100</v>
      </c>
      <c r="V36" s="105"/>
      <c r="W36" s="105">
        <v>100</v>
      </c>
    </row>
    <row r="37" spans="1:23" ht="12.75" hidden="1" outlineLevel="1">
      <c r="A37" s="100" t="s">
        <v>5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</row>
    <row r="38" spans="1:24" s="109" customFormat="1" ht="12.75" hidden="1" outlineLevel="1">
      <c r="A38" s="112" t="s">
        <v>64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</row>
    <row r="39" spans="1:23" ht="12.75" hidden="1" outlineLevel="1">
      <c r="A39" s="100" t="s">
        <v>8</v>
      </c>
      <c r="B39" s="105">
        <v>2</v>
      </c>
      <c r="C39" s="105">
        <v>2</v>
      </c>
      <c r="D39" s="105">
        <v>3</v>
      </c>
      <c r="E39" s="105">
        <v>2</v>
      </c>
      <c r="F39" s="105">
        <v>3</v>
      </c>
      <c r="G39" s="105">
        <v>12</v>
      </c>
      <c r="H39" s="105">
        <v>15</v>
      </c>
      <c r="I39" s="105">
        <v>10</v>
      </c>
      <c r="J39" s="105">
        <v>9</v>
      </c>
      <c r="K39" s="105">
        <v>27</v>
      </c>
      <c r="L39" s="105">
        <v>24</v>
      </c>
      <c r="M39" s="105">
        <v>85</v>
      </c>
      <c r="N39" s="105">
        <v>12</v>
      </c>
      <c r="O39" s="105">
        <v>80</v>
      </c>
      <c r="P39" s="105">
        <v>9</v>
      </c>
      <c r="Q39" s="105">
        <v>60</v>
      </c>
      <c r="R39" s="105">
        <v>6</v>
      </c>
      <c r="S39" s="105">
        <v>66.6</v>
      </c>
      <c r="T39" s="105">
        <v>20</v>
      </c>
      <c r="U39" s="105">
        <v>74</v>
      </c>
      <c r="V39" s="105">
        <v>19</v>
      </c>
      <c r="W39" s="105">
        <v>79.1</v>
      </c>
    </row>
    <row r="40" spans="1:23" ht="12.75" hidden="1" outlineLevel="1">
      <c r="A40" s="100" t="s">
        <v>14</v>
      </c>
      <c r="B40" s="105">
        <v>0</v>
      </c>
      <c r="C40" s="105">
        <v>0</v>
      </c>
      <c r="D40" s="105">
        <v>0</v>
      </c>
      <c r="E40" s="105">
        <v>0</v>
      </c>
      <c r="F40" s="105">
        <v>0</v>
      </c>
      <c r="G40" s="105">
        <v>0</v>
      </c>
      <c r="H40" s="105"/>
      <c r="I40" s="105"/>
      <c r="J40" s="105"/>
      <c r="K40" s="105"/>
      <c r="L40" s="105"/>
      <c r="M40" s="105"/>
      <c r="N40" s="105"/>
      <c r="O40" s="105">
        <v>100</v>
      </c>
      <c r="P40" s="105"/>
      <c r="Q40" s="105">
        <v>100</v>
      </c>
      <c r="R40" s="105"/>
      <c r="S40" s="105">
        <v>100</v>
      </c>
      <c r="T40" s="105"/>
      <c r="U40" s="105">
        <v>100</v>
      </c>
      <c r="V40" s="105"/>
      <c r="W40" s="105">
        <v>100</v>
      </c>
    </row>
    <row r="41" spans="1:23" ht="12.75" hidden="1" outlineLevel="1">
      <c r="A41" s="100" t="s">
        <v>9</v>
      </c>
      <c r="B41" s="105">
        <v>0</v>
      </c>
      <c r="C41" s="105">
        <v>0</v>
      </c>
      <c r="D41" s="105">
        <v>0</v>
      </c>
      <c r="E41" s="105">
        <v>0</v>
      </c>
      <c r="F41" s="105">
        <v>0</v>
      </c>
      <c r="G41" s="105">
        <v>0</v>
      </c>
      <c r="H41" s="105"/>
      <c r="I41" s="105"/>
      <c r="J41" s="105"/>
      <c r="K41" s="105"/>
      <c r="L41" s="105"/>
      <c r="M41" s="105"/>
      <c r="N41" s="105"/>
      <c r="O41" s="105">
        <v>100</v>
      </c>
      <c r="P41" s="105"/>
      <c r="Q41" s="105">
        <v>100</v>
      </c>
      <c r="R41" s="105"/>
      <c r="S41" s="105">
        <v>100</v>
      </c>
      <c r="T41" s="105"/>
      <c r="U41" s="105">
        <v>100</v>
      </c>
      <c r="V41" s="105"/>
      <c r="W41" s="105">
        <v>100</v>
      </c>
    </row>
    <row r="42" spans="1:23" ht="12.75" hidden="1" outlineLevel="1">
      <c r="A42" s="100" t="s">
        <v>5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</row>
    <row r="43" spans="1:24" s="109" customFormat="1" ht="12.75" hidden="1" outlineLevel="1">
      <c r="A43" s="112" t="s">
        <v>65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</row>
    <row r="44" spans="1:23" ht="18.75" hidden="1" outlineLevel="1">
      <c r="A44" s="100" t="s">
        <v>8</v>
      </c>
      <c r="B44" s="113">
        <v>2</v>
      </c>
      <c r="C44" s="113">
        <v>3</v>
      </c>
      <c r="D44" s="113">
        <v>2</v>
      </c>
      <c r="E44" s="113">
        <v>3</v>
      </c>
      <c r="F44" s="113">
        <v>1</v>
      </c>
      <c r="G44" s="113">
        <f>SUM(B44:F44)</f>
        <v>11</v>
      </c>
      <c r="H44" s="113">
        <v>6</v>
      </c>
      <c r="I44" s="113">
        <v>4</v>
      </c>
      <c r="J44" s="113">
        <v>5</v>
      </c>
      <c r="K44" s="113">
        <v>7</v>
      </c>
      <c r="L44" s="113">
        <v>6</v>
      </c>
      <c r="M44" s="113">
        <f>SUM(H44:L44)</f>
        <v>28</v>
      </c>
      <c r="N44" s="113">
        <v>6</v>
      </c>
      <c r="O44" s="113">
        <v>100</v>
      </c>
      <c r="P44" s="113">
        <v>4</v>
      </c>
      <c r="Q44" s="113">
        <v>100</v>
      </c>
      <c r="R44" s="113">
        <v>5</v>
      </c>
      <c r="S44" s="113">
        <v>100</v>
      </c>
      <c r="T44" s="113">
        <v>6</v>
      </c>
      <c r="U44" s="113">
        <v>90</v>
      </c>
      <c r="V44" s="113">
        <v>5</v>
      </c>
      <c r="W44" s="113">
        <v>90</v>
      </c>
    </row>
    <row r="45" spans="1:23" ht="18.75" hidden="1" outlineLevel="1">
      <c r="A45" s="100" t="s">
        <v>14</v>
      </c>
      <c r="B45" s="113">
        <v>1</v>
      </c>
      <c r="C45" s="113">
        <v>1</v>
      </c>
      <c r="D45" s="113">
        <v>1</v>
      </c>
      <c r="E45" s="113">
        <v>1</v>
      </c>
      <c r="F45" s="113">
        <v>1</v>
      </c>
      <c r="G45" s="113">
        <f>SUM(B45:F45)</f>
        <v>5</v>
      </c>
      <c r="H45" s="113">
        <v>2</v>
      </c>
      <c r="I45" s="113">
        <v>1</v>
      </c>
      <c r="J45" s="113">
        <v>2</v>
      </c>
      <c r="K45" s="113">
        <v>3</v>
      </c>
      <c r="L45" s="113">
        <v>1</v>
      </c>
      <c r="M45" s="113">
        <f>SUM(H45:L45)</f>
        <v>9</v>
      </c>
      <c r="N45" s="113">
        <v>2</v>
      </c>
      <c r="O45" s="113">
        <v>100</v>
      </c>
      <c r="P45" s="113">
        <v>1</v>
      </c>
      <c r="Q45" s="113">
        <v>100</v>
      </c>
      <c r="R45" s="113">
        <v>2</v>
      </c>
      <c r="S45" s="113">
        <v>100</v>
      </c>
      <c r="T45" s="113">
        <v>3</v>
      </c>
      <c r="U45" s="113">
        <v>100</v>
      </c>
      <c r="V45" s="113">
        <v>1</v>
      </c>
      <c r="W45" s="113">
        <v>100</v>
      </c>
    </row>
    <row r="46" spans="1:23" ht="18.75" hidden="1" outlineLevel="1">
      <c r="A46" s="100" t="s">
        <v>9</v>
      </c>
      <c r="B46" s="114">
        <v>1</v>
      </c>
      <c r="C46" s="114">
        <v>1</v>
      </c>
      <c r="D46" s="114">
        <v>1</v>
      </c>
      <c r="E46" s="114">
        <v>1</v>
      </c>
      <c r="F46" s="114">
        <v>1</v>
      </c>
      <c r="G46" s="114">
        <f>SUM(B46:F46)</f>
        <v>5</v>
      </c>
      <c r="H46" s="114">
        <v>1</v>
      </c>
      <c r="I46" s="114">
        <v>1</v>
      </c>
      <c r="J46" s="114">
        <v>2</v>
      </c>
      <c r="K46" s="114">
        <v>2</v>
      </c>
      <c r="L46" s="114">
        <v>3</v>
      </c>
      <c r="M46" s="114">
        <f>SUM(H46:L46)</f>
        <v>9</v>
      </c>
      <c r="N46" s="114">
        <v>1</v>
      </c>
      <c r="O46" s="114">
        <v>100</v>
      </c>
      <c r="P46" s="114">
        <v>1</v>
      </c>
      <c r="Q46" s="114">
        <v>100</v>
      </c>
      <c r="R46" s="114">
        <v>2</v>
      </c>
      <c r="S46" s="114">
        <v>100</v>
      </c>
      <c r="T46" s="114">
        <v>2</v>
      </c>
      <c r="U46" s="114">
        <v>100</v>
      </c>
      <c r="V46" s="114">
        <v>3</v>
      </c>
      <c r="W46" s="114">
        <v>100</v>
      </c>
    </row>
    <row r="47" spans="1:23" ht="12.75" hidden="1" outlineLevel="1">
      <c r="A47" s="100" t="s">
        <v>5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</row>
    <row r="48" spans="1:24" s="109" customFormat="1" ht="12.75" hidden="1" outlineLevel="1">
      <c r="A48" s="112" t="s">
        <v>66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</row>
    <row r="49" spans="1:23" ht="15" hidden="1" outlineLevel="1">
      <c r="A49" s="100" t="s">
        <v>8</v>
      </c>
      <c r="B49" s="115">
        <v>12</v>
      </c>
      <c r="C49" s="115">
        <v>12</v>
      </c>
      <c r="D49" s="115">
        <v>12</v>
      </c>
      <c r="E49" s="115">
        <v>12</v>
      </c>
      <c r="F49" s="115">
        <v>12</v>
      </c>
      <c r="G49" s="115">
        <v>60</v>
      </c>
      <c r="H49" s="115">
        <v>6</v>
      </c>
      <c r="I49" s="115">
        <v>14</v>
      </c>
      <c r="J49" s="115">
        <v>31</v>
      </c>
      <c r="K49" s="115">
        <v>11</v>
      </c>
      <c r="L49" s="115">
        <v>19</v>
      </c>
      <c r="M49" s="115">
        <v>81</v>
      </c>
      <c r="N49" s="105">
        <v>6</v>
      </c>
      <c r="O49" s="105">
        <v>100</v>
      </c>
      <c r="P49" s="105">
        <v>14</v>
      </c>
      <c r="Q49" s="105">
        <v>100</v>
      </c>
      <c r="R49" s="105">
        <v>31</v>
      </c>
      <c r="S49" s="105">
        <v>100</v>
      </c>
      <c r="T49" s="105">
        <v>11</v>
      </c>
      <c r="U49" s="105">
        <v>100</v>
      </c>
      <c r="V49" s="105">
        <v>19</v>
      </c>
      <c r="W49" s="105">
        <v>100</v>
      </c>
    </row>
    <row r="50" spans="1:23" ht="12.75" hidden="1" outlineLevel="1">
      <c r="A50" s="100" t="s">
        <v>14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</row>
    <row r="51" spans="1:23" ht="12.75" hidden="1" outlineLevel="1">
      <c r="A51" s="100" t="s">
        <v>9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</row>
    <row r="52" spans="1:23" ht="12.75" hidden="1" outlineLevel="1">
      <c r="A52" s="100" t="s">
        <v>5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</row>
    <row r="53" spans="1:24" s="109" customFormat="1" ht="12.75" hidden="1" outlineLevel="1">
      <c r="A53" s="112" t="s">
        <v>67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</row>
    <row r="54" spans="1:23" ht="12.75" hidden="1" outlineLevel="1">
      <c r="A54" s="100" t="s">
        <v>8</v>
      </c>
      <c r="B54" s="105">
        <v>2</v>
      </c>
      <c r="C54" s="105">
        <v>4</v>
      </c>
      <c r="D54" s="105">
        <v>5</v>
      </c>
      <c r="E54" s="105">
        <v>4</v>
      </c>
      <c r="F54" s="105">
        <v>10</v>
      </c>
      <c r="G54" s="105">
        <v>25</v>
      </c>
      <c r="H54" s="105">
        <v>1</v>
      </c>
      <c r="I54" s="105">
        <v>2</v>
      </c>
      <c r="J54" s="105">
        <v>5</v>
      </c>
      <c r="K54" s="105">
        <v>4</v>
      </c>
      <c r="L54" s="105">
        <v>5</v>
      </c>
      <c r="M54" s="105">
        <v>17</v>
      </c>
      <c r="N54" s="105">
        <v>1</v>
      </c>
      <c r="O54" s="105">
        <v>100</v>
      </c>
      <c r="P54" s="105">
        <v>2</v>
      </c>
      <c r="Q54" s="105">
        <v>100</v>
      </c>
      <c r="R54" s="105">
        <v>5</v>
      </c>
      <c r="S54" s="105">
        <v>100</v>
      </c>
      <c r="T54" s="105">
        <v>4</v>
      </c>
      <c r="U54" s="105">
        <v>100</v>
      </c>
      <c r="V54" s="105">
        <v>5</v>
      </c>
      <c r="W54" s="105">
        <v>100</v>
      </c>
    </row>
    <row r="55" spans="1:23" ht="12.75" hidden="1" outlineLevel="1">
      <c r="A55" s="100" t="s">
        <v>14</v>
      </c>
      <c r="B55" s="105">
        <v>2</v>
      </c>
      <c r="C55" s="105">
        <v>4</v>
      </c>
      <c r="D55" s="105">
        <v>3</v>
      </c>
      <c r="E55" s="105">
        <v>4</v>
      </c>
      <c r="F55" s="105">
        <v>5</v>
      </c>
      <c r="G55" s="105">
        <v>18</v>
      </c>
      <c r="H55" s="105">
        <v>1</v>
      </c>
      <c r="I55" s="105">
        <v>2</v>
      </c>
      <c r="J55" s="105">
        <v>3</v>
      </c>
      <c r="K55" s="105">
        <v>4</v>
      </c>
      <c r="L55" s="105">
        <v>2</v>
      </c>
      <c r="M55" s="105">
        <v>12</v>
      </c>
      <c r="N55" s="105">
        <v>1</v>
      </c>
      <c r="O55" s="105">
        <v>100</v>
      </c>
      <c r="P55" s="105">
        <v>2</v>
      </c>
      <c r="Q55" s="105">
        <v>100</v>
      </c>
      <c r="R55" s="105">
        <v>3</v>
      </c>
      <c r="S55" s="105">
        <v>100</v>
      </c>
      <c r="T55" s="105">
        <v>4</v>
      </c>
      <c r="U55" s="105">
        <v>100</v>
      </c>
      <c r="V55" s="105">
        <v>2</v>
      </c>
      <c r="W55" s="105">
        <v>100</v>
      </c>
    </row>
    <row r="56" spans="1:23" ht="12.75" hidden="1" outlineLevel="1">
      <c r="A56" s="100" t="s">
        <v>9</v>
      </c>
      <c r="B56" s="105">
        <v>2</v>
      </c>
      <c r="C56" s="105">
        <v>4</v>
      </c>
      <c r="D56" s="105">
        <v>3</v>
      </c>
      <c r="E56" s="105">
        <v>4</v>
      </c>
      <c r="F56" s="105">
        <v>5</v>
      </c>
      <c r="G56" s="105">
        <v>18</v>
      </c>
      <c r="H56" s="105">
        <v>1</v>
      </c>
      <c r="I56" s="105">
        <v>2</v>
      </c>
      <c r="J56" s="105">
        <v>3</v>
      </c>
      <c r="K56" s="105">
        <v>4</v>
      </c>
      <c r="L56" s="105">
        <v>2</v>
      </c>
      <c r="M56" s="105">
        <v>12</v>
      </c>
      <c r="N56" s="105">
        <v>1</v>
      </c>
      <c r="O56" s="105">
        <v>100</v>
      </c>
      <c r="P56" s="105">
        <v>2</v>
      </c>
      <c r="Q56" s="105">
        <v>100</v>
      </c>
      <c r="R56" s="105">
        <v>3</v>
      </c>
      <c r="S56" s="105">
        <v>100</v>
      </c>
      <c r="T56" s="105">
        <v>4</v>
      </c>
      <c r="U56" s="105">
        <v>100</v>
      </c>
      <c r="V56" s="105">
        <v>2</v>
      </c>
      <c r="W56" s="105">
        <v>100</v>
      </c>
    </row>
    <row r="57" spans="1:23" ht="12.75" hidden="1" outlineLevel="1">
      <c r="A57" s="100" t="s">
        <v>5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</row>
    <row r="58" spans="1:24" s="109" customFormat="1" ht="12.75" hidden="1" outlineLevel="1">
      <c r="A58" s="112" t="s">
        <v>68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</row>
    <row r="59" spans="1:23" ht="12.75" hidden="1" outlineLevel="1">
      <c r="A59" s="100" t="s">
        <v>8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</row>
    <row r="60" spans="1:23" ht="12.75" hidden="1" outlineLevel="1">
      <c r="A60" s="100" t="s">
        <v>14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</row>
    <row r="61" spans="1:23" ht="12.75" hidden="1" outlineLevel="1">
      <c r="A61" s="100" t="s">
        <v>9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</row>
    <row r="62" spans="1:23" ht="12.75" hidden="1" outlineLevel="1">
      <c r="A62" s="100" t="s">
        <v>5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</row>
    <row r="63" spans="1:24" s="109" customFormat="1" ht="12.75" hidden="1" outlineLevel="1">
      <c r="A63" s="112" t="s">
        <v>69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</row>
    <row r="64" spans="1:23" ht="15" hidden="1" outlineLevel="1">
      <c r="A64" s="100" t="s">
        <v>8</v>
      </c>
      <c r="B64" s="116">
        <v>1</v>
      </c>
      <c r="C64" s="116">
        <v>6</v>
      </c>
      <c r="D64" s="116">
        <v>6</v>
      </c>
      <c r="E64" s="116">
        <v>5</v>
      </c>
      <c r="F64" s="116">
        <v>7</v>
      </c>
      <c r="G64" s="116">
        <v>25</v>
      </c>
      <c r="H64" s="116">
        <v>3</v>
      </c>
      <c r="I64" s="116">
        <v>3</v>
      </c>
      <c r="J64" s="116">
        <v>2</v>
      </c>
      <c r="K64" s="116">
        <v>3</v>
      </c>
      <c r="L64" s="116">
        <v>3</v>
      </c>
      <c r="M64" s="116">
        <v>12</v>
      </c>
      <c r="N64" s="116">
        <v>2</v>
      </c>
      <c r="O64" s="117">
        <v>95</v>
      </c>
      <c r="P64" s="116">
        <v>2</v>
      </c>
      <c r="Q64" s="116">
        <v>100</v>
      </c>
      <c r="R64" s="116">
        <v>1</v>
      </c>
      <c r="S64" s="116">
        <v>100</v>
      </c>
      <c r="T64" s="116">
        <v>2</v>
      </c>
      <c r="U64" s="116">
        <v>100</v>
      </c>
      <c r="V64" s="116">
        <v>2</v>
      </c>
      <c r="W64" s="116">
        <v>100</v>
      </c>
    </row>
    <row r="65" spans="1:23" ht="15" hidden="1" outlineLevel="1">
      <c r="A65" s="100" t="s">
        <v>14</v>
      </c>
      <c r="B65" s="116">
        <v>1</v>
      </c>
      <c r="C65" s="116">
        <v>4</v>
      </c>
      <c r="D65" s="116">
        <v>5</v>
      </c>
      <c r="E65" s="116">
        <v>5</v>
      </c>
      <c r="F65" s="116">
        <v>6</v>
      </c>
      <c r="G65" s="116">
        <v>21</v>
      </c>
      <c r="H65" s="116">
        <v>1</v>
      </c>
      <c r="I65" s="116">
        <v>2</v>
      </c>
      <c r="J65" s="116">
        <v>1</v>
      </c>
      <c r="K65" s="116">
        <v>0</v>
      </c>
      <c r="L65" s="116">
        <v>3</v>
      </c>
      <c r="M65" s="116">
        <v>7</v>
      </c>
      <c r="N65" s="116">
        <v>1</v>
      </c>
      <c r="O65" s="116">
        <v>100</v>
      </c>
      <c r="P65" s="116">
        <v>1</v>
      </c>
      <c r="Q65" s="116">
        <v>100</v>
      </c>
      <c r="R65" s="116">
        <v>1</v>
      </c>
      <c r="S65" s="116">
        <v>100</v>
      </c>
      <c r="T65" s="116">
        <v>0</v>
      </c>
      <c r="U65" s="116">
        <v>100</v>
      </c>
      <c r="V65" s="116">
        <v>2</v>
      </c>
      <c r="W65" s="116">
        <v>100</v>
      </c>
    </row>
    <row r="66" spans="1:23" ht="15" hidden="1" outlineLevel="1">
      <c r="A66" s="100" t="s">
        <v>9</v>
      </c>
      <c r="B66" s="116">
        <v>1</v>
      </c>
      <c r="C66" s="116">
        <v>3</v>
      </c>
      <c r="D66" s="116">
        <v>2</v>
      </c>
      <c r="E66" s="116">
        <v>3</v>
      </c>
      <c r="F66" s="116">
        <v>6</v>
      </c>
      <c r="G66" s="116">
        <v>15</v>
      </c>
      <c r="H66" s="116">
        <v>0</v>
      </c>
      <c r="I66" s="116">
        <v>1</v>
      </c>
      <c r="J66" s="116">
        <v>1</v>
      </c>
      <c r="K66" s="116">
        <v>2</v>
      </c>
      <c r="L66" s="116">
        <v>2</v>
      </c>
      <c r="M66" s="116">
        <v>6</v>
      </c>
      <c r="N66" s="116">
        <v>0</v>
      </c>
      <c r="O66" s="116">
        <v>100</v>
      </c>
      <c r="P66" s="116">
        <v>1</v>
      </c>
      <c r="Q66" s="116">
        <v>100</v>
      </c>
      <c r="R66" s="116">
        <v>1</v>
      </c>
      <c r="S66" s="116">
        <v>100</v>
      </c>
      <c r="T66" s="116">
        <v>1</v>
      </c>
      <c r="U66" s="116">
        <v>100</v>
      </c>
      <c r="V66" s="116">
        <v>1</v>
      </c>
      <c r="W66" s="116">
        <v>100</v>
      </c>
    </row>
    <row r="67" spans="1:23" ht="15" hidden="1" outlineLevel="1">
      <c r="A67" s="100" t="s">
        <v>5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6"/>
      <c r="O67" s="116"/>
      <c r="P67" s="116"/>
      <c r="Q67" s="116"/>
      <c r="R67" s="116"/>
      <c r="S67" s="116"/>
      <c r="T67" s="116"/>
      <c r="U67" s="116"/>
      <c r="V67" s="116"/>
      <c r="W67" s="116"/>
    </row>
    <row r="68" ht="12.75" collapsed="1"/>
  </sheetData>
  <sheetProtection/>
  <mergeCells count="27">
    <mergeCell ref="D4:D5"/>
    <mergeCell ref="K4:K5"/>
    <mergeCell ref="L4:L5"/>
    <mergeCell ref="M4:M5"/>
    <mergeCell ref="H4:H5"/>
    <mergeCell ref="I4:I5"/>
    <mergeCell ref="J4:J5"/>
    <mergeCell ref="X6:X13"/>
    <mergeCell ref="A1:D1"/>
    <mergeCell ref="E1:T1"/>
    <mergeCell ref="U1:W1"/>
    <mergeCell ref="A3:A5"/>
    <mergeCell ref="B3:G3"/>
    <mergeCell ref="H3:M3"/>
    <mergeCell ref="N3:W3"/>
    <mergeCell ref="B4:B5"/>
    <mergeCell ref="C4:C5"/>
    <mergeCell ref="X3:X5"/>
    <mergeCell ref="E4:E5"/>
    <mergeCell ref="F4:F5"/>
    <mergeCell ref="G4:G5"/>
    <mergeCell ref="X14:X18"/>
    <mergeCell ref="N4:O4"/>
    <mergeCell ref="P4:Q4"/>
    <mergeCell ref="R4:S4"/>
    <mergeCell ref="T4:U4"/>
    <mergeCell ref="V4:W4"/>
  </mergeCells>
  <printOptions/>
  <pageMargins left="0.28" right="0.1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686"/>
  <sheetViews>
    <sheetView zoomScale="106" zoomScaleNormal="106" zoomScalePageLayoutView="0" workbookViewId="0" topLeftCell="A4">
      <selection activeCell="T28" sqref="T28"/>
    </sheetView>
  </sheetViews>
  <sheetFormatPr defaultColWidth="11.421875" defaultRowHeight="12.75"/>
  <cols>
    <col min="1" max="1" width="27.140625" style="96" customWidth="1"/>
    <col min="2" max="2" width="5.421875" style="121" customWidth="1"/>
    <col min="3" max="3" width="4.421875" style="121" customWidth="1"/>
    <col min="4" max="4" width="5.00390625" style="121" customWidth="1"/>
    <col min="5" max="5" width="5.140625" style="121" customWidth="1"/>
    <col min="6" max="6" width="4.421875" style="121" customWidth="1"/>
    <col min="7" max="7" width="5.421875" style="121" bestFit="1" customWidth="1"/>
    <col min="8" max="8" width="4.140625" style="121" customWidth="1"/>
    <col min="9" max="9" width="4.00390625" style="121" customWidth="1"/>
    <col min="10" max="10" width="4.8515625" style="121" customWidth="1"/>
    <col min="11" max="11" width="4.421875" style="121" bestFit="1" customWidth="1"/>
    <col min="12" max="12" width="4.421875" style="121" customWidth="1"/>
    <col min="13" max="13" width="5.140625" style="121" customWidth="1"/>
    <col min="14" max="14" width="5.00390625" style="121" customWidth="1"/>
    <col min="15" max="15" width="5.421875" style="121" customWidth="1"/>
    <col min="16" max="17" width="4.8515625" style="121" customWidth="1"/>
    <col min="18" max="18" width="6.28125" style="121" customWidth="1"/>
    <col min="19" max="19" width="4.8515625" style="121" customWidth="1"/>
    <col min="20" max="20" width="4.421875" style="121" customWidth="1"/>
    <col min="21" max="22" width="4.140625" style="121" customWidth="1"/>
    <col min="23" max="23" width="5.140625" style="121" customWidth="1"/>
    <col min="24" max="16384" width="11.421875" style="121" customWidth="1"/>
  </cols>
  <sheetData>
    <row r="1" spans="1:23" ht="54.75" customHeight="1">
      <c r="A1" s="226" t="s">
        <v>72</v>
      </c>
      <c r="B1" s="226"/>
      <c r="C1" s="226"/>
      <c r="D1" s="226"/>
      <c r="E1" s="241" t="s">
        <v>18</v>
      </c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3" t="s">
        <v>21</v>
      </c>
      <c r="V1" s="243"/>
      <c r="W1" s="243"/>
    </row>
    <row r="2" ht="30" customHeight="1"/>
    <row r="3" spans="1:25" ht="43.5" customHeight="1">
      <c r="A3" s="229" t="s">
        <v>0</v>
      </c>
      <c r="B3" s="244" t="s">
        <v>1</v>
      </c>
      <c r="C3" s="244"/>
      <c r="D3" s="244"/>
      <c r="E3" s="244"/>
      <c r="F3" s="244"/>
      <c r="G3" s="244"/>
      <c r="H3" s="229" t="s">
        <v>2</v>
      </c>
      <c r="I3" s="229"/>
      <c r="J3" s="229"/>
      <c r="K3" s="229"/>
      <c r="L3" s="229"/>
      <c r="M3" s="229"/>
      <c r="N3" s="244" t="s">
        <v>3</v>
      </c>
      <c r="O3" s="244"/>
      <c r="P3" s="244"/>
      <c r="Q3" s="244"/>
      <c r="R3" s="244"/>
      <c r="S3" s="244"/>
      <c r="T3" s="244"/>
      <c r="U3" s="244"/>
      <c r="V3" s="244"/>
      <c r="W3" s="244"/>
      <c r="X3" s="238" t="s">
        <v>17</v>
      </c>
      <c r="Y3" s="96"/>
    </row>
    <row r="4" spans="1:25" ht="27" customHeight="1">
      <c r="A4" s="229"/>
      <c r="B4" s="221">
        <v>2016</v>
      </c>
      <c r="C4" s="221">
        <v>2017</v>
      </c>
      <c r="D4" s="221">
        <v>2018</v>
      </c>
      <c r="E4" s="221">
        <v>2019</v>
      </c>
      <c r="F4" s="221">
        <v>2020</v>
      </c>
      <c r="G4" s="230" t="s">
        <v>4</v>
      </c>
      <c r="H4" s="221">
        <v>2016</v>
      </c>
      <c r="I4" s="221">
        <v>2017</v>
      </c>
      <c r="J4" s="221">
        <v>2018</v>
      </c>
      <c r="K4" s="221">
        <v>2019</v>
      </c>
      <c r="L4" s="221">
        <v>2020</v>
      </c>
      <c r="M4" s="234" t="s">
        <v>4</v>
      </c>
      <c r="N4" s="225">
        <v>2016</v>
      </c>
      <c r="O4" s="225"/>
      <c r="P4" s="225">
        <v>2017</v>
      </c>
      <c r="Q4" s="225"/>
      <c r="R4" s="225">
        <v>2018</v>
      </c>
      <c r="S4" s="225"/>
      <c r="T4" s="225">
        <v>2019</v>
      </c>
      <c r="U4" s="225"/>
      <c r="V4" s="225">
        <v>2020</v>
      </c>
      <c r="W4" s="225"/>
      <c r="X4" s="239"/>
      <c r="Y4" s="96"/>
    </row>
    <row r="5" spans="1:25" ht="35.25" customHeight="1">
      <c r="A5" s="229"/>
      <c r="B5" s="221"/>
      <c r="C5" s="221"/>
      <c r="D5" s="221"/>
      <c r="E5" s="221"/>
      <c r="F5" s="221"/>
      <c r="G5" s="230"/>
      <c r="H5" s="221"/>
      <c r="I5" s="221"/>
      <c r="J5" s="221"/>
      <c r="K5" s="221"/>
      <c r="L5" s="221"/>
      <c r="M5" s="234"/>
      <c r="N5" s="97" t="s">
        <v>5</v>
      </c>
      <c r="O5" s="97" t="s">
        <v>6</v>
      </c>
      <c r="P5" s="97" t="s">
        <v>5</v>
      </c>
      <c r="Q5" s="97" t="s">
        <v>6</v>
      </c>
      <c r="R5" s="97" t="s">
        <v>5</v>
      </c>
      <c r="S5" s="97" t="s">
        <v>6</v>
      </c>
      <c r="T5" s="97" t="s">
        <v>5</v>
      </c>
      <c r="U5" s="97" t="s">
        <v>6</v>
      </c>
      <c r="V5" s="97" t="s">
        <v>5</v>
      </c>
      <c r="W5" s="97" t="s">
        <v>6</v>
      </c>
      <c r="X5" s="240"/>
      <c r="Y5" s="96"/>
    </row>
    <row r="6" spans="1:25" ht="12.75" customHeight="1" hidden="1">
      <c r="A6" s="120" t="s">
        <v>7</v>
      </c>
      <c r="B6" s="119"/>
      <c r="C6" s="119"/>
      <c r="D6" s="119"/>
      <c r="E6" s="119"/>
      <c r="F6" s="119"/>
      <c r="G6" s="122"/>
      <c r="H6" s="119"/>
      <c r="I6" s="119"/>
      <c r="J6" s="119"/>
      <c r="K6" s="119"/>
      <c r="L6" s="119"/>
      <c r="M6" s="123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235"/>
      <c r="Y6" s="96"/>
    </row>
    <row r="7" spans="1:25" ht="12.75" hidden="1">
      <c r="A7" s="100" t="s">
        <v>22</v>
      </c>
      <c r="B7" s="100"/>
      <c r="C7" s="100"/>
      <c r="D7" s="100"/>
      <c r="E7" s="100"/>
      <c r="F7" s="100"/>
      <c r="G7" s="124"/>
      <c r="H7" s="100"/>
      <c r="I7" s="100"/>
      <c r="J7" s="100"/>
      <c r="K7" s="100"/>
      <c r="L7" s="100"/>
      <c r="M7" s="125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236"/>
      <c r="Y7" s="96"/>
    </row>
    <row r="8" spans="1:25" ht="12.75" hidden="1">
      <c r="A8" s="100" t="s">
        <v>23</v>
      </c>
      <c r="B8" s="100"/>
      <c r="C8" s="100"/>
      <c r="D8" s="100"/>
      <c r="E8" s="100"/>
      <c r="F8" s="100"/>
      <c r="G8" s="124"/>
      <c r="H8" s="100"/>
      <c r="I8" s="100"/>
      <c r="J8" s="100"/>
      <c r="K8" s="100"/>
      <c r="L8" s="100"/>
      <c r="M8" s="125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236"/>
      <c r="Y8" s="96"/>
    </row>
    <row r="9" spans="1:25" ht="12.75" hidden="1">
      <c r="A9" s="100" t="s">
        <v>13</v>
      </c>
      <c r="B9" s="100"/>
      <c r="C9" s="100"/>
      <c r="D9" s="100"/>
      <c r="E9" s="100"/>
      <c r="F9" s="100"/>
      <c r="G9" s="124"/>
      <c r="H9" s="100"/>
      <c r="I9" s="100"/>
      <c r="J9" s="100"/>
      <c r="K9" s="100"/>
      <c r="L9" s="100"/>
      <c r="M9" s="125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236"/>
      <c r="Y9" s="96"/>
    </row>
    <row r="10" spans="1:25" ht="12.75" hidden="1">
      <c r="A10" s="100" t="s">
        <v>9</v>
      </c>
      <c r="B10" s="100"/>
      <c r="C10" s="100"/>
      <c r="D10" s="100"/>
      <c r="E10" s="100"/>
      <c r="F10" s="100"/>
      <c r="G10" s="124"/>
      <c r="H10" s="100"/>
      <c r="I10" s="100"/>
      <c r="J10" s="100"/>
      <c r="K10" s="100"/>
      <c r="L10" s="100"/>
      <c r="M10" s="125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236"/>
      <c r="Y10" s="96"/>
    </row>
    <row r="11" spans="1:25" ht="12.75" hidden="1">
      <c r="A11" s="100" t="s">
        <v>16</v>
      </c>
      <c r="B11" s="100"/>
      <c r="C11" s="100"/>
      <c r="D11" s="100"/>
      <c r="E11" s="100"/>
      <c r="F11" s="100"/>
      <c r="G11" s="124"/>
      <c r="H11" s="100"/>
      <c r="I11" s="100"/>
      <c r="J11" s="100"/>
      <c r="K11" s="100"/>
      <c r="L11" s="100"/>
      <c r="M11" s="125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236"/>
      <c r="Y11" s="96"/>
    </row>
    <row r="12" spans="1:25" ht="12.75" hidden="1">
      <c r="A12" s="100" t="s">
        <v>24</v>
      </c>
      <c r="B12" s="100"/>
      <c r="C12" s="100"/>
      <c r="D12" s="100"/>
      <c r="E12" s="100"/>
      <c r="F12" s="100"/>
      <c r="G12" s="124"/>
      <c r="H12" s="100"/>
      <c r="I12" s="100"/>
      <c r="J12" s="100"/>
      <c r="K12" s="100"/>
      <c r="L12" s="100"/>
      <c r="M12" s="125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236"/>
      <c r="Y12" s="96"/>
    </row>
    <row r="13" spans="1:25" ht="12.75" hidden="1">
      <c r="A13" s="100" t="s">
        <v>10</v>
      </c>
      <c r="B13" s="100"/>
      <c r="C13" s="100"/>
      <c r="D13" s="100"/>
      <c r="E13" s="100"/>
      <c r="F13" s="100"/>
      <c r="G13" s="124"/>
      <c r="H13" s="100"/>
      <c r="I13" s="100"/>
      <c r="J13" s="100"/>
      <c r="K13" s="100"/>
      <c r="L13" s="100"/>
      <c r="M13" s="125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236"/>
      <c r="Y13" s="96"/>
    </row>
    <row r="14" spans="1:25" ht="12.75" hidden="1">
      <c r="A14" s="100" t="s">
        <v>15</v>
      </c>
      <c r="B14" s="100"/>
      <c r="C14" s="100"/>
      <c r="D14" s="100"/>
      <c r="E14" s="100"/>
      <c r="F14" s="100"/>
      <c r="G14" s="124"/>
      <c r="H14" s="100"/>
      <c r="I14" s="100"/>
      <c r="J14" s="100"/>
      <c r="K14" s="100"/>
      <c r="L14" s="100"/>
      <c r="M14" s="125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236"/>
      <c r="Y14" s="96"/>
    </row>
    <row r="15" spans="1:25" ht="12.75" hidden="1">
      <c r="A15" s="100" t="s">
        <v>5</v>
      </c>
      <c r="B15" s="100"/>
      <c r="C15" s="100"/>
      <c r="D15" s="100"/>
      <c r="E15" s="100"/>
      <c r="F15" s="100"/>
      <c r="G15" s="124"/>
      <c r="H15" s="100"/>
      <c r="I15" s="100"/>
      <c r="J15" s="100"/>
      <c r="K15" s="100"/>
      <c r="L15" s="100"/>
      <c r="M15" s="125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237"/>
      <c r="Y15" s="96"/>
    </row>
    <row r="16" spans="1:25" ht="12.75">
      <c r="A16" s="98" t="s">
        <v>11</v>
      </c>
      <c r="B16" s="126"/>
      <c r="C16" s="126"/>
      <c r="D16" s="126"/>
      <c r="E16" s="126"/>
      <c r="F16" s="126"/>
      <c r="G16" s="127"/>
      <c r="H16" s="126"/>
      <c r="I16" s="126"/>
      <c r="J16" s="126"/>
      <c r="K16" s="126"/>
      <c r="L16" s="126"/>
      <c r="M16" s="128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231">
        <v>1</v>
      </c>
      <c r="Y16" s="96"/>
    </row>
    <row r="17" spans="1:25" ht="12.75">
      <c r="A17" s="100" t="s">
        <v>8</v>
      </c>
      <c r="B17" s="129">
        <v>1</v>
      </c>
      <c r="C17" s="126">
        <v>2</v>
      </c>
      <c r="D17" s="126">
        <v>2</v>
      </c>
      <c r="E17" s="126">
        <v>3</v>
      </c>
      <c r="F17" s="126">
        <v>2</v>
      </c>
      <c r="G17" s="128">
        <f>SUM(B17:F17)</f>
        <v>10</v>
      </c>
      <c r="H17" s="129">
        <v>8</v>
      </c>
      <c r="I17" s="126">
        <v>12</v>
      </c>
      <c r="J17" s="126">
        <v>9</v>
      </c>
      <c r="K17" s="126">
        <v>33</v>
      </c>
      <c r="L17" s="126">
        <v>13</v>
      </c>
      <c r="M17" s="128">
        <f>SUM(H17:L17)</f>
        <v>75</v>
      </c>
      <c r="N17" s="129">
        <v>8</v>
      </c>
      <c r="O17" s="126">
        <v>100</v>
      </c>
      <c r="P17" s="129">
        <v>12</v>
      </c>
      <c r="Q17" s="126">
        <v>100</v>
      </c>
      <c r="R17" s="129">
        <v>9</v>
      </c>
      <c r="S17" s="126">
        <v>100</v>
      </c>
      <c r="T17" s="129">
        <v>33</v>
      </c>
      <c r="U17" s="126">
        <v>100</v>
      </c>
      <c r="V17" s="129">
        <v>6</v>
      </c>
      <c r="W17" s="126">
        <v>46.15</v>
      </c>
      <c r="X17" s="232"/>
      <c r="Y17" s="96"/>
    </row>
    <row r="18" spans="1:25" ht="12.75">
      <c r="A18" s="100" t="s">
        <v>14</v>
      </c>
      <c r="B18" s="126">
        <v>1</v>
      </c>
      <c r="C18" s="126">
        <v>2</v>
      </c>
      <c r="D18" s="126">
        <v>2</v>
      </c>
      <c r="E18" s="126">
        <v>2</v>
      </c>
      <c r="F18" s="126">
        <v>2</v>
      </c>
      <c r="G18" s="128">
        <f>SUM(B18:F18)</f>
        <v>9</v>
      </c>
      <c r="H18" s="126">
        <v>6</v>
      </c>
      <c r="I18" s="126">
        <v>16</v>
      </c>
      <c r="J18" s="126">
        <v>17</v>
      </c>
      <c r="K18" s="126">
        <v>11</v>
      </c>
      <c r="L18" s="126">
        <v>11</v>
      </c>
      <c r="M18" s="128">
        <f>SUM(H18:L18)</f>
        <v>61</v>
      </c>
      <c r="N18" s="126">
        <v>6</v>
      </c>
      <c r="O18" s="126">
        <v>100</v>
      </c>
      <c r="P18" s="126">
        <v>16</v>
      </c>
      <c r="Q18" s="126">
        <v>100</v>
      </c>
      <c r="R18" s="126">
        <v>17</v>
      </c>
      <c r="S18" s="126">
        <v>100</v>
      </c>
      <c r="T18" s="126">
        <v>11</v>
      </c>
      <c r="U18" s="126">
        <v>100</v>
      </c>
      <c r="V18" s="126">
        <v>5</v>
      </c>
      <c r="W18" s="126">
        <v>45.45</v>
      </c>
      <c r="X18" s="232"/>
      <c r="Y18" s="96"/>
    </row>
    <row r="19" spans="1:25" ht="12.75">
      <c r="A19" s="100" t="s">
        <v>9</v>
      </c>
      <c r="B19" s="126">
        <v>1</v>
      </c>
      <c r="C19" s="126">
        <v>2</v>
      </c>
      <c r="D19" s="126">
        <v>2</v>
      </c>
      <c r="E19" s="126">
        <v>2</v>
      </c>
      <c r="F19" s="126">
        <v>2</v>
      </c>
      <c r="G19" s="128">
        <f>SUM(B19:F19)</f>
        <v>9</v>
      </c>
      <c r="H19" s="126">
        <v>5</v>
      </c>
      <c r="I19" s="126">
        <v>13</v>
      </c>
      <c r="J19" s="126">
        <v>9</v>
      </c>
      <c r="K19" s="126">
        <v>12</v>
      </c>
      <c r="L19" s="126">
        <v>17</v>
      </c>
      <c r="M19" s="128">
        <f>SUM(H19:L19)</f>
        <v>56</v>
      </c>
      <c r="N19" s="126">
        <v>5</v>
      </c>
      <c r="O19" s="126">
        <v>100</v>
      </c>
      <c r="P19" s="126">
        <v>13</v>
      </c>
      <c r="Q19" s="126">
        <v>100</v>
      </c>
      <c r="R19" s="126">
        <v>9</v>
      </c>
      <c r="S19" s="126">
        <v>100</v>
      </c>
      <c r="T19" s="126">
        <v>12</v>
      </c>
      <c r="U19" s="126">
        <v>100</v>
      </c>
      <c r="V19" s="126">
        <v>3</v>
      </c>
      <c r="W19" s="126">
        <v>17.65</v>
      </c>
      <c r="X19" s="232"/>
      <c r="Y19" s="96"/>
    </row>
    <row r="20" spans="1:25" ht="12.75">
      <c r="A20" s="100" t="s">
        <v>16</v>
      </c>
      <c r="B20" s="126">
        <v>1</v>
      </c>
      <c r="C20" s="126">
        <v>2</v>
      </c>
      <c r="D20" s="126">
        <v>2</v>
      </c>
      <c r="E20" s="126">
        <v>2</v>
      </c>
      <c r="F20" s="126">
        <v>2</v>
      </c>
      <c r="G20" s="128">
        <f>SUM(B20:F20)</f>
        <v>9</v>
      </c>
      <c r="H20" s="126">
        <v>5</v>
      </c>
      <c r="I20" s="126">
        <v>14</v>
      </c>
      <c r="J20" s="126">
        <v>11</v>
      </c>
      <c r="K20" s="126">
        <v>13</v>
      </c>
      <c r="L20" s="126">
        <v>10</v>
      </c>
      <c r="M20" s="128">
        <f>SUM(H20:L20)</f>
        <v>53</v>
      </c>
      <c r="N20" s="126">
        <v>5</v>
      </c>
      <c r="O20" s="126">
        <v>100</v>
      </c>
      <c r="P20" s="126">
        <v>14</v>
      </c>
      <c r="Q20" s="126">
        <v>100</v>
      </c>
      <c r="R20" s="126">
        <v>11</v>
      </c>
      <c r="S20" s="126">
        <v>100</v>
      </c>
      <c r="T20" s="126">
        <v>13</v>
      </c>
      <c r="U20" s="126">
        <v>100</v>
      </c>
      <c r="V20" s="126">
        <v>5</v>
      </c>
      <c r="W20" s="126">
        <v>50</v>
      </c>
      <c r="X20" s="232"/>
      <c r="Y20" s="96"/>
    </row>
    <row r="21" spans="1:25" ht="12.75">
      <c r="A21" s="100" t="s">
        <v>10</v>
      </c>
      <c r="B21" s="126"/>
      <c r="C21" s="126"/>
      <c r="D21" s="126"/>
      <c r="E21" s="126"/>
      <c r="F21" s="126"/>
      <c r="G21" s="128"/>
      <c r="H21" s="126"/>
      <c r="I21" s="126"/>
      <c r="J21" s="126"/>
      <c r="K21" s="126"/>
      <c r="L21" s="126"/>
      <c r="M21" s="128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232"/>
      <c r="Y21" s="96"/>
    </row>
    <row r="22" spans="1:25" ht="12.75">
      <c r="A22" s="100" t="s">
        <v>15</v>
      </c>
      <c r="B22" s="126"/>
      <c r="C22" s="126"/>
      <c r="D22" s="126"/>
      <c r="E22" s="126"/>
      <c r="F22" s="126"/>
      <c r="G22" s="128"/>
      <c r="H22" s="126"/>
      <c r="I22" s="126"/>
      <c r="J22" s="126"/>
      <c r="K22" s="126"/>
      <c r="L22" s="126"/>
      <c r="M22" s="128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232"/>
      <c r="Y22" s="96"/>
    </row>
    <row r="23" spans="1:25" ht="12.75">
      <c r="A23" s="100" t="s">
        <v>5</v>
      </c>
      <c r="B23" s="126">
        <f aca="true" t="shared" si="0" ref="B23:N23">SUM(B17:B22)</f>
        <v>4</v>
      </c>
      <c r="C23" s="126">
        <f t="shared" si="0"/>
        <v>8</v>
      </c>
      <c r="D23" s="126">
        <f t="shared" si="0"/>
        <v>8</v>
      </c>
      <c r="E23" s="126">
        <f t="shared" si="0"/>
        <v>9</v>
      </c>
      <c r="F23" s="126">
        <f t="shared" si="0"/>
        <v>8</v>
      </c>
      <c r="G23" s="128">
        <f t="shared" si="0"/>
        <v>37</v>
      </c>
      <c r="H23" s="126">
        <f t="shared" si="0"/>
        <v>24</v>
      </c>
      <c r="I23" s="126">
        <f t="shared" si="0"/>
        <v>55</v>
      </c>
      <c r="J23" s="126">
        <f t="shared" si="0"/>
        <v>46</v>
      </c>
      <c r="K23" s="126">
        <f t="shared" si="0"/>
        <v>69</v>
      </c>
      <c r="L23" s="126">
        <f t="shared" si="0"/>
        <v>51</v>
      </c>
      <c r="M23" s="128">
        <f t="shared" si="0"/>
        <v>245</v>
      </c>
      <c r="N23" s="126">
        <f t="shared" si="0"/>
        <v>24</v>
      </c>
      <c r="O23" s="126">
        <v>100</v>
      </c>
      <c r="P23" s="126">
        <f>SUM(P17:P22)</f>
        <v>55</v>
      </c>
      <c r="Q23" s="126">
        <v>100</v>
      </c>
      <c r="R23" s="126">
        <f>SUM(R17:R22)</f>
        <v>46</v>
      </c>
      <c r="S23" s="126">
        <v>100</v>
      </c>
      <c r="T23" s="126">
        <f>SUM(T17:T22)</f>
        <v>69</v>
      </c>
      <c r="U23" s="126">
        <v>100</v>
      </c>
      <c r="V23" s="126">
        <f>SUM(V17:V22)</f>
        <v>19</v>
      </c>
      <c r="W23" s="126">
        <f>(W17+W18+W19+W20)/4</f>
        <v>39.8125</v>
      </c>
      <c r="X23" s="233"/>
      <c r="Y23" s="96"/>
    </row>
    <row r="24" spans="1:25" ht="12.75">
      <c r="A24" s="98" t="s">
        <v>12</v>
      </c>
      <c r="B24" s="126"/>
      <c r="C24" s="126"/>
      <c r="D24" s="126"/>
      <c r="E24" s="126"/>
      <c r="F24" s="126"/>
      <c r="G24" s="128"/>
      <c r="H24" s="126"/>
      <c r="I24" s="126"/>
      <c r="J24" s="126"/>
      <c r="K24" s="126"/>
      <c r="L24" s="126"/>
      <c r="M24" s="128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231">
        <v>9</v>
      </c>
      <c r="Y24" s="96"/>
    </row>
    <row r="25" spans="1:24" ht="12.75" customHeight="1">
      <c r="A25" s="100" t="s">
        <v>8</v>
      </c>
      <c r="B25" s="130">
        <f aca="true" t="shared" si="1" ref="B25:N25">B31+B35+B39+B43+B47+B51+B55+B59+B63</f>
        <v>9</v>
      </c>
      <c r="C25" s="131">
        <f t="shared" si="1"/>
        <v>15</v>
      </c>
      <c r="D25" s="131">
        <f t="shared" si="1"/>
        <v>15</v>
      </c>
      <c r="E25" s="131">
        <f t="shared" si="1"/>
        <v>17</v>
      </c>
      <c r="F25" s="131">
        <f t="shared" si="1"/>
        <v>17</v>
      </c>
      <c r="G25" s="132">
        <f t="shared" si="1"/>
        <v>73</v>
      </c>
      <c r="H25" s="130">
        <f t="shared" si="1"/>
        <v>21</v>
      </c>
      <c r="I25" s="131">
        <f t="shared" si="1"/>
        <v>34</v>
      </c>
      <c r="J25" s="131">
        <f t="shared" si="1"/>
        <v>39</v>
      </c>
      <c r="K25" s="131">
        <f t="shared" si="1"/>
        <v>38</v>
      </c>
      <c r="L25" s="131">
        <f t="shared" si="1"/>
        <v>41</v>
      </c>
      <c r="M25" s="132">
        <f t="shared" si="1"/>
        <v>157</v>
      </c>
      <c r="N25" s="130">
        <f t="shared" si="1"/>
        <v>24</v>
      </c>
      <c r="O25" s="131">
        <f>(O31+O35+O39+O43+O47+O51+O55+O59+O63)/9</f>
        <v>98.41111111111111</v>
      </c>
      <c r="P25" s="130">
        <f>P31+P35+P39+P43+P47+P51+P55+P59+P63</f>
        <v>34</v>
      </c>
      <c r="Q25" s="131">
        <v>100</v>
      </c>
      <c r="R25" s="130">
        <f>R31+R35+R39+R43+R47+R51+R55+R59+R63</f>
        <v>38</v>
      </c>
      <c r="S25" s="131">
        <v>100</v>
      </c>
      <c r="T25" s="130">
        <f>T31+T35+T39+T43+T47+T51+T55+T59+T63</f>
        <v>38</v>
      </c>
      <c r="U25" s="131">
        <v>100</v>
      </c>
      <c r="V25" s="130">
        <f>V31+V35+V39+V43+V47+V51+V55+V59+V63</f>
        <v>40</v>
      </c>
      <c r="W25" s="131">
        <f>(W31+W35+W39+W43+W47+W51+W55+W59+W63)/9</f>
        <v>87.77777777777777</v>
      </c>
      <c r="X25" s="232"/>
    </row>
    <row r="26" spans="1:24" ht="12.75">
      <c r="A26" s="100" t="s">
        <v>14</v>
      </c>
      <c r="B26" s="131">
        <f aca="true" t="shared" si="2" ref="B26:N26">B32+B36+B40+B44+B48+B52+B56+B60+B64</f>
        <v>8</v>
      </c>
      <c r="C26" s="131">
        <f t="shared" si="2"/>
        <v>10</v>
      </c>
      <c r="D26" s="131">
        <f t="shared" si="2"/>
        <v>13</v>
      </c>
      <c r="E26" s="131">
        <f t="shared" si="2"/>
        <v>12</v>
      </c>
      <c r="F26" s="131">
        <f t="shared" si="2"/>
        <v>11</v>
      </c>
      <c r="G26" s="132">
        <f t="shared" si="2"/>
        <v>54</v>
      </c>
      <c r="H26" s="131">
        <f t="shared" si="2"/>
        <v>18</v>
      </c>
      <c r="I26" s="131">
        <f t="shared" si="2"/>
        <v>18</v>
      </c>
      <c r="J26" s="131">
        <f t="shared" si="2"/>
        <v>22</v>
      </c>
      <c r="K26" s="131">
        <f t="shared" si="2"/>
        <v>24</v>
      </c>
      <c r="L26" s="131">
        <f t="shared" si="2"/>
        <v>21</v>
      </c>
      <c r="M26" s="132">
        <f t="shared" si="2"/>
        <v>78</v>
      </c>
      <c r="N26" s="131">
        <f t="shared" si="2"/>
        <v>18</v>
      </c>
      <c r="O26" s="131">
        <f>(O32+O36+O40+O44+O48+O52+O56+O60+O64)/9</f>
        <v>100</v>
      </c>
      <c r="P26" s="131">
        <f>P32+P36+P40+P44+P48+P52+P56+P60+P64</f>
        <v>18</v>
      </c>
      <c r="Q26" s="131">
        <v>100</v>
      </c>
      <c r="R26" s="131">
        <f>R32+R36+R40+R44+R48+R52+R56+R60+R64</f>
        <v>22</v>
      </c>
      <c r="S26" s="131">
        <v>100</v>
      </c>
      <c r="T26" s="131">
        <f>T32+T36+T40+T44+T48+T52+T56+T60+T64</f>
        <v>23</v>
      </c>
      <c r="U26" s="131">
        <f>(U32+U36+U40+U44+U48+U52+U56+U60+U64)/9</f>
        <v>98.14444444444445</v>
      </c>
      <c r="V26" s="131">
        <f>V32+V36+V40+V44+V48+V52+V56+V60+V64</f>
        <v>21</v>
      </c>
      <c r="W26" s="131">
        <v>100</v>
      </c>
      <c r="X26" s="232"/>
    </row>
    <row r="27" spans="1:24" ht="12.75">
      <c r="A27" s="100" t="s">
        <v>9</v>
      </c>
      <c r="B27" s="131">
        <f aca="true" t="shared" si="3" ref="B27:N27">B33+B37+B41+B45+B49+B53+B57+B61+B65</f>
        <v>7</v>
      </c>
      <c r="C27" s="131">
        <f t="shared" si="3"/>
        <v>12</v>
      </c>
      <c r="D27" s="131">
        <f t="shared" si="3"/>
        <v>11</v>
      </c>
      <c r="E27" s="131">
        <f t="shared" si="3"/>
        <v>12</v>
      </c>
      <c r="F27" s="131">
        <f t="shared" si="3"/>
        <v>11</v>
      </c>
      <c r="G27" s="132">
        <f t="shared" si="3"/>
        <v>60</v>
      </c>
      <c r="H27" s="131">
        <f t="shared" si="3"/>
        <v>10</v>
      </c>
      <c r="I27" s="131">
        <f t="shared" si="3"/>
        <v>23</v>
      </c>
      <c r="J27" s="131">
        <f t="shared" si="3"/>
        <v>24</v>
      </c>
      <c r="K27" s="131">
        <f t="shared" si="3"/>
        <v>23</v>
      </c>
      <c r="L27" s="131">
        <f t="shared" si="3"/>
        <v>15</v>
      </c>
      <c r="M27" s="132">
        <f t="shared" si="3"/>
        <v>73</v>
      </c>
      <c r="N27" s="131">
        <f t="shared" si="3"/>
        <v>10</v>
      </c>
      <c r="O27" s="131">
        <f>(O33+O37+O41+O45+O49+O53+O57+O61+O65)/9</f>
        <v>100</v>
      </c>
      <c r="P27" s="131">
        <f>P33+P37+P41+P45+P49+P53+P57+P61+P65</f>
        <v>23</v>
      </c>
      <c r="Q27" s="131">
        <v>100</v>
      </c>
      <c r="R27" s="131">
        <f>R33+R37+R41+R45+R49+R53+R57+R61+R65</f>
        <v>24</v>
      </c>
      <c r="S27" s="131">
        <v>100</v>
      </c>
      <c r="T27" s="131">
        <f>T33+T37+T41+T45+T49+T53+T57+T61+T65</f>
        <v>23</v>
      </c>
      <c r="U27" s="131">
        <v>100</v>
      </c>
      <c r="V27" s="131">
        <f>V33+V37+V41+V45+V49+V53+V57+V61+V65</f>
        <v>15</v>
      </c>
      <c r="W27" s="131">
        <f>(W33+W37+W41+W45+W49+W53+W57+W61+W65)/9</f>
        <v>88.88888888888889</v>
      </c>
      <c r="X27" s="232"/>
    </row>
    <row r="28" spans="1:24" ht="12.75">
      <c r="A28" s="100" t="s">
        <v>5</v>
      </c>
      <c r="B28" s="110">
        <f aca="true" t="shared" si="4" ref="B28:N28">SUM(B25:B27)</f>
        <v>24</v>
      </c>
      <c r="C28" s="110">
        <f t="shared" si="4"/>
        <v>37</v>
      </c>
      <c r="D28" s="110">
        <f t="shared" si="4"/>
        <v>39</v>
      </c>
      <c r="E28" s="110">
        <f t="shared" si="4"/>
        <v>41</v>
      </c>
      <c r="F28" s="110">
        <f t="shared" si="4"/>
        <v>39</v>
      </c>
      <c r="G28" s="133">
        <f t="shared" si="4"/>
        <v>187</v>
      </c>
      <c r="H28" s="110">
        <f t="shared" si="4"/>
        <v>49</v>
      </c>
      <c r="I28" s="110">
        <f t="shared" si="4"/>
        <v>75</v>
      </c>
      <c r="J28" s="110">
        <f t="shared" si="4"/>
        <v>85</v>
      </c>
      <c r="K28" s="110">
        <f t="shared" si="4"/>
        <v>85</v>
      </c>
      <c r="L28" s="110">
        <f t="shared" si="4"/>
        <v>77</v>
      </c>
      <c r="M28" s="133">
        <f t="shared" si="4"/>
        <v>308</v>
      </c>
      <c r="N28" s="110">
        <f t="shared" si="4"/>
        <v>52</v>
      </c>
      <c r="O28" s="110">
        <f>SUM(O25:O27)/3</f>
        <v>99.47037037037036</v>
      </c>
      <c r="P28" s="110">
        <f>SUM(P25:P27)</f>
        <v>75</v>
      </c>
      <c r="Q28" s="110">
        <f>SUM(Q25:Q27)/3</f>
        <v>100</v>
      </c>
      <c r="R28" s="110">
        <f>SUM(R25:R27)</f>
        <v>84</v>
      </c>
      <c r="S28" s="110">
        <v>100</v>
      </c>
      <c r="T28" s="110">
        <f>SUM(T25:T27)</f>
        <v>84</v>
      </c>
      <c r="U28" s="110">
        <f>SUM(U25:U27)/3</f>
        <v>99.38148148148149</v>
      </c>
      <c r="V28" s="110">
        <f>SUM(V25:V27)</f>
        <v>76</v>
      </c>
      <c r="W28" s="110">
        <f>SUM(W25:W27)/3</f>
        <v>92.22222222222221</v>
      </c>
      <c r="X28" s="233"/>
    </row>
    <row r="29" spans="1:24" ht="12.75">
      <c r="A29" s="134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6"/>
    </row>
    <row r="30" ht="15" hidden="1">
      <c r="A30" s="137" t="s">
        <v>73</v>
      </c>
    </row>
    <row r="31" spans="1:23" ht="12.75" customHeight="1" hidden="1">
      <c r="A31" s="100" t="s">
        <v>8</v>
      </c>
      <c r="B31" s="110">
        <v>2</v>
      </c>
      <c r="C31" s="110">
        <v>3</v>
      </c>
      <c r="D31" s="110">
        <v>2</v>
      </c>
      <c r="E31" s="110">
        <v>2</v>
      </c>
      <c r="F31" s="110">
        <v>3</v>
      </c>
      <c r="G31" s="110">
        <v>12</v>
      </c>
      <c r="H31" s="110">
        <v>7</v>
      </c>
      <c r="I31" s="110">
        <v>9</v>
      </c>
      <c r="J31" s="110">
        <v>15</v>
      </c>
      <c r="K31" s="110">
        <v>8</v>
      </c>
      <c r="L31" s="110">
        <v>10</v>
      </c>
      <c r="M31" s="110">
        <v>49</v>
      </c>
      <c r="N31" s="110">
        <v>6</v>
      </c>
      <c r="O31" s="110">
        <v>85.7</v>
      </c>
      <c r="P31" s="110">
        <v>9</v>
      </c>
      <c r="Q31" s="110">
        <v>100</v>
      </c>
      <c r="R31" s="110">
        <v>15</v>
      </c>
      <c r="S31" s="110">
        <v>100</v>
      </c>
      <c r="T31" s="110">
        <v>8</v>
      </c>
      <c r="U31" s="110">
        <v>100</v>
      </c>
      <c r="V31" s="110">
        <v>9</v>
      </c>
      <c r="W31" s="110">
        <v>90</v>
      </c>
    </row>
    <row r="32" spans="1:23" ht="12.75" hidden="1">
      <c r="A32" s="100" t="s">
        <v>14</v>
      </c>
      <c r="B32" s="110">
        <v>2</v>
      </c>
      <c r="C32" s="110">
        <v>2</v>
      </c>
      <c r="D32" s="110">
        <v>2</v>
      </c>
      <c r="E32" s="110">
        <v>2</v>
      </c>
      <c r="F32" s="110">
        <v>2</v>
      </c>
      <c r="G32" s="110">
        <v>10</v>
      </c>
      <c r="H32" s="110">
        <v>4</v>
      </c>
      <c r="I32" s="110">
        <v>5</v>
      </c>
      <c r="J32" s="110">
        <v>6</v>
      </c>
      <c r="K32" s="110">
        <v>6</v>
      </c>
      <c r="L32" s="110">
        <v>4</v>
      </c>
      <c r="M32" s="110">
        <v>25</v>
      </c>
      <c r="N32" s="110">
        <v>4</v>
      </c>
      <c r="O32" s="110">
        <v>100</v>
      </c>
      <c r="P32" s="110">
        <v>5</v>
      </c>
      <c r="Q32" s="110">
        <v>100</v>
      </c>
      <c r="R32" s="110">
        <v>6</v>
      </c>
      <c r="S32" s="110">
        <v>100</v>
      </c>
      <c r="T32" s="110">
        <v>5</v>
      </c>
      <c r="U32" s="110">
        <v>83.3</v>
      </c>
      <c r="V32" s="110">
        <v>4</v>
      </c>
      <c r="W32" s="110">
        <v>100</v>
      </c>
    </row>
    <row r="33" spans="1:23" ht="12.75" hidden="1">
      <c r="A33" s="100" t="s">
        <v>9</v>
      </c>
      <c r="B33" s="110">
        <v>2</v>
      </c>
      <c r="C33" s="110">
        <v>2</v>
      </c>
      <c r="D33" s="110">
        <v>2</v>
      </c>
      <c r="E33" s="110">
        <v>2</v>
      </c>
      <c r="F33" s="110">
        <v>2</v>
      </c>
      <c r="G33" s="110">
        <v>10</v>
      </c>
      <c r="H33" s="110">
        <v>3</v>
      </c>
      <c r="I33" s="110">
        <v>4</v>
      </c>
      <c r="J33" s="110">
        <v>4</v>
      </c>
      <c r="K33" s="110">
        <v>5</v>
      </c>
      <c r="L33" s="110">
        <v>2</v>
      </c>
      <c r="M33" s="110">
        <v>18</v>
      </c>
      <c r="N33" s="110">
        <v>3</v>
      </c>
      <c r="O33" s="110">
        <v>100</v>
      </c>
      <c r="P33" s="110">
        <v>4</v>
      </c>
      <c r="Q33" s="110">
        <v>100</v>
      </c>
      <c r="R33" s="110">
        <v>4</v>
      </c>
      <c r="S33" s="110">
        <v>100</v>
      </c>
      <c r="T33" s="110">
        <v>5</v>
      </c>
      <c r="U33" s="110">
        <v>100</v>
      </c>
      <c r="V33" s="110">
        <v>2</v>
      </c>
      <c r="W33" s="110">
        <v>100</v>
      </c>
    </row>
    <row r="34" ht="15" hidden="1">
      <c r="A34" s="137" t="s">
        <v>74</v>
      </c>
    </row>
    <row r="35" spans="1:23" ht="12.75" customHeight="1" hidden="1">
      <c r="A35" s="100" t="s">
        <v>8</v>
      </c>
      <c r="B35" s="110">
        <v>1</v>
      </c>
      <c r="C35" s="110">
        <v>1</v>
      </c>
      <c r="D35" s="110">
        <v>1</v>
      </c>
      <c r="E35" s="110">
        <v>2</v>
      </c>
      <c r="F35" s="110">
        <v>2</v>
      </c>
      <c r="G35" s="110">
        <f>B35+C35+D35+E35+F35</f>
        <v>7</v>
      </c>
      <c r="H35" s="110">
        <v>4</v>
      </c>
      <c r="I35" s="110">
        <v>1</v>
      </c>
      <c r="J35" s="110">
        <v>1</v>
      </c>
      <c r="K35" s="110">
        <v>4</v>
      </c>
      <c r="L35" s="110">
        <v>5</v>
      </c>
      <c r="M35" s="110">
        <f>H35+I35+J35+K35+L35</f>
        <v>15</v>
      </c>
      <c r="N35" s="110">
        <v>4</v>
      </c>
      <c r="O35" s="110">
        <v>100</v>
      </c>
      <c r="P35" s="110">
        <v>1</v>
      </c>
      <c r="Q35" s="110">
        <v>100</v>
      </c>
      <c r="R35" s="110">
        <v>0</v>
      </c>
      <c r="S35" s="110">
        <v>100</v>
      </c>
      <c r="T35" s="110">
        <v>4</v>
      </c>
      <c r="U35" s="110">
        <v>100</v>
      </c>
      <c r="V35" s="110">
        <v>5</v>
      </c>
      <c r="W35" s="110">
        <v>100</v>
      </c>
    </row>
    <row r="36" spans="1:23" ht="12.75" hidden="1">
      <c r="A36" s="100" t="s">
        <v>14</v>
      </c>
      <c r="B36" s="110">
        <v>0</v>
      </c>
      <c r="C36" s="110">
        <v>0</v>
      </c>
      <c r="D36" s="110">
        <v>1</v>
      </c>
      <c r="E36" s="110">
        <v>0</v>
      </c>
      <c r="F36" s="110">
        <v>0</v>
      </c>
      <c r="G36" s="110">
        <f>B36+C36+D36+E36+F36</f>
        <v>1</v>
      </c>
      <c r="H36" s="110">
        <v>0</v>
      </c>
      <c r="I36" s="110">
        <v>0</v>
      </c>
      <c r="J36" s="110">
        <v>2</v>
      </c>
      <c r="K36" s="110">
        <v>0</v>
      </c>
      <c r="L36" s="110">
        <v>0</v>
      </c>
      <c r="M36" s="110">
        <f>H36+I36+J36+K36+L36</f>
        <v>2</v>
      </c>
      <c r="N36" s="110">
        <v>0</v>
      </c>
      <c r="O36" s="110">
        <v>100</v>
      </c>
      <c r="P36" s="110">
        <v>0</v>
      </c>
      <c r="Q36" s="110">
        <v>100</v>
      </c>
      <c r="R36" s="110">
        <v>2</v>
      </c>
      <c r="S36" s="110">
        <v>100</v>
      </c>
      <c r="T36" s="110">
        <v>0</v>
      </c>
      <c r="U36" s="110">
        <v>100</v>
      </c>
      <c r="V36" s="110">
        <v>0</v>
      </c>
      <c r="W36" s="110">
        <v>100</v>
      </c>
    </row>
    <row r="37" spans="1:23" ht="12.75" hidden="1">
      <c r="A37" s="100" t="s">
        <v>9</v>
      </c>
      <c r="B37" s="110">
        <v>0</v>
      </c>
      <c r="C37" s="110">
        <v>0</v>
      </c>
      <c r="D37" s="110">
        <v>1</v>
      </c>
      <c r="E37" s="110">
        <v>0</v>
      </c>
      <c r="F37" s="110">
        <v>0</v>
      </c>
      <c r="G37" s="110">
        <f>B37+C37+D37+E37+F37</f>
        <v>1</v>
      </c>
      <c r="H37" s="110">
        <v>0</v>
      </c>
      <c r="I37" s="110">
        <v>0</v>
      </c>
      <c r="J37" s="110">
        <v>3</v>
      </c>
      <c r="K37" s="110">
        <v>0</v>
      </c>
      <c r="L37" s="110">
        <v>0</v>
      </c>
      <c r="M37" s="110">
        <f>H37+I37+J37+K37+L37</f>
        <v>3</v>
      </c>
      <c r="N37" s="110">
        <v>0</v>
      </c>
      <c r="O37" s="110">
        <v>100</v>
      </c>
      <c r="P37" s="110">
        <v>0</v>
      </c>
      <c r="Q37" s="110">
        <v>100</v>
      </c>
      <c r="R37" s="110">
        <v>3</v>
      </c>
      <c r="S37" s="110">
        <v>100</v>
      </c>
      <c r="T37" s="110">
        <v>0</v>
      </c>
      <c r="U37" s="110">
        <v>100</v>
      </c>
      <c r="V37" s="110">
        <v>0</v>
      </c>
      <c r="W37" s="110">
        <v>100</v>
      </c>
    </row>
    <row r="38" ht="15" hidden="1">
      <c r="A38" s="137" t="s">
        <v>75</v>
      </c>
    </row>
    <row r="39" spans="1:23" ht="12.75" customHeight="1" hidden="1">
      <c r="A39" s="100" t="s">
        <v>8</v>
      </c>
      <c r="B39" s="131">
        <v>1</v>
      </c>
      <c r="C39" s="131">
        <v>2</v>
      </c>
      <c r="D39" s="131">
        <v>2</v>
      </c>
      <c r="E39" s="131">
        <v>2</v>
      </c>
      <c r="F39" s="131">
        <v>2</v>
      </c>
      <c r="G39" s="131">
        <v>9</v>
      </c>
      <c r="H39" s="131">
        <v>3</v>
      </c>
      <c r="I39" s="131">
        <v>7</v>
      </c>
      <c r="J39" s="131">
        <v>7</v>
      </c>
      <c r="K39" s="131">
        <v>10</v>
      </c>
      <c r="L39" s="131">
        <v>8</v>
      </c>
      <c r="M39" s="131">
        <v>35</v>
      </c>
      <c r="N39" s="131">
        <v>3</v>
      </c>
      <c r="O39" s="131">
        <v>100</v>
      </c>
      <c r="P39" s="131">
        <v>7</v>
      </c>
      <c r="Q39" s="131">
        <v>100</v>
      </c>
      <c r="R39" s="131">
        <v>7</v>
      </c>
      <c r="S39" s="131">
        <v>100</v>
      </c>
      <c r="T39" s="131">
        <v>10</v>
      </c>
      <c r="U39" s="131">
        <v>100</v>
      </c>
      <c r="V39" s="131">
        <v>8</v>
      </c>
      <c r="W39" s="131">
        <v>100</v>
      </c>
    </row>
    <row r="40" spans="1:23" ht="12.75" hidden="1">
      <c r="A40" s="100" t="s">
        <v>14</v>
      </c>
      <c r="B40" s="131">
        <v>0</v>
      </c>
      <c r="C40" s="131">
        <v>1</v>
      </c>
      <c r="D40" s="131">
        <v>1</v>
      </c>
      <c r="E40" s="131">
        <v>1</v>
      </c>
      <c r="F40" s="131">
        <v>1</v>
      </c>
      <c r="G40" s="131">
        <v>4</v>
      </c>
      <c r="H40" s="131">
        <v>0</v>
      </c>
      <c r="I40" s="131">
        <v>3</v>
      </c>
      <c r="J40" s="131">
        <v>3</v>
      </c>
      <c r="K40" s="131">
        <v>2</v>
      </c>
      <c r="L40" s="131">
        <v>3</v>
      </c>
      <c r="M40" s="131">
        <v>11</v>
      </c>
      <c r="N40" s="131">
        <v>0</v>
      </c>
      <c r="O40" s="131">
        <v>100</v>
      </c>
      <c r="P40" s="131">
        <v>3</v>
      </c>
      <c r="Q40" s="131">
        <v>100</v>
      </c>
      <c r="R40" s="131">
        <v>3</v>
      </c>
      <c r="S40" s="131">
        <v>100</v>
      </c>
      <c r="T40" s="131">
        <v>2</v>
      </c>
      <c r="U40" s="131">
        <v>100</v>
      </c>
      <c r="V40" s="131">
        <v>3</v>
      </c>
      <c r="W40" s="131">
        <v>100</v>
      </c>
    </row>
    <row r="41" spans="1:23" ht="12.75" hidden="1">
      <c r="A41" s="100" t="s">
        <v>9</v>
      </c>
      <c r="B41" s="131">
        <v>1</v>
      </c>
      <c r="C41" s="131">
        <v>1</v>
      </c>
      <c r="D41" s="131">
        <v>1</v>
      </c>
      <c r="E41" s="131">
        <v>1</v>
      </c>
      <c r="F41" s="131">
        <v>1</v>
      </c>
      <c r="G41" s="131">
        <v>5</v>
      </c>
      <c r="H41" s="131">
        <v>2</v>
      </c>
      <c r="I41" s="131">
        <v>2</v>
      </c>
      <c r="J41" s="131">
        <v>3</v>
      </c>
      <c r="K41" s="131">
        <v>2</v>
      </c>
      <c r="L41" s="131">
        <v>2</v>
      </c>
      <c r="M41" s="131">
        <v>11</v>
      </c>
      <c r="N41" s="131">
        <v>2</v>
      </c>
      <c r="O41" s="131">
        <v>100</v>
      </c>
      <c r="P41" s="131">
        <v>2</v>
      </c>
      <c r="Q41" s="131">
        <v>100</v>
      </c>
      <c r="R41" s="131">
        <v>3</v>
      </c>
      <c r="S41" s="131">
        <v>100</v>
      </c>
      <c r="T41" s="131">
        <v>2</v>
      </c>
      <c r="U41" s="131">
        <v>100</v>
      </c>
      <c r="V41" s="131">
        <v>2</v>
      </c>
      <c r="W41" s="131">
        <v>100</v>
      </c>
    </row>
    <row r="42" ht="15" hidden="1">
      <c r="A42" s="137" t="s">
        <v>76</v>
      </c>
    </row>
    <row r="43" spans="1:23" ht="12.75" customHeight="1" hidden="1">
      <c r="A43" s="100" t="s">
        <v>8</v>
      </c>
      <c r="B43" s="131">
        <v>1</v>
      </c>
      <c r="C43" s="131">
        <v>1</v>
      </c>
      <c r="D43" s="131">
        <v>1</v>
      </c>
      <c r="E43" s="131">
        <v>1</v>
      </c>
      <c r="F43" s="131">
        <v>1</v>
      </c>
      <c r="G43" s="131">
        <v>5</v>
      </c>
      <c r="H43" s="131">
        <v>0</v>
      </c>
      <c r="I43" s="131">
        <v>4</v>
      </c>
      <c r="J43" s="131">
        <v>3</v>
      </c>
      <c r="K43" s="131">
        <v>2</v>
      </c>
      <c r="L43" s="131">
        <v>3</v>
      </c>
      <c r="M43" s="131">
        <v>0</v>
      </c>
      <c r="N43" s="131">
        <v>4</v>
      </c>
      <c r="O43" s="131">
        <v>100</v>
      </c>
      <c r="P43" s="131">
        <v>4</v>
      </c>
      <c r="Q43" s="131">
        <v>100</v>
      </c>
      <c r="R43" s="131">
        <v>3</v>
      </c>
      <c r="S43" s="131">
        <v>100</v>
      </c>
      <c r="T43" s="131">
        <v>2</v>
      </c>
      <c r="U43" s="131">
        <v>100</v>
      </c>
      <c r="V43" s="131">
        <v>3</v>
      </c>
      <c r="W43" s="131">
        <v>100</v>
      </c>
    </row>
    <row r="44" spans="1:23" ht="12.75" hidden="1">
      <c r="A44" s="100" t="s">
        <v>14</v>
      </c>
      <c r="B44" s="131">
        <v>1</v>
      </c>
      <c r="C44" s="131">
        <v>1</v>
      </c>
      <c r="D44" s="131">
        <v>1</v>
      </c>
      <c r="E44" s="131">
        <v>1</v>
      </c>
      <c r="F44" s="131">
        <v>1</v>
      </c>
      <c r="G44" s="131">
        <v>5</v>
      </c>
      <c r="H44" s="131">
        <v>9</v>
      </c>
      <c r="I44" s="131">
        <v>2</v>
      </c>
      <c r="J44" s="131">
        <v>3</v>
      </c>
      <c r="K44" s="131">
        <v>3</v>
      </c>
      <c r="L44" s="131">
        <v>4</v>
      </c>
      <c r="M44" s="131">
        <v>0</v>
      </c>
      <c r="N44" s="131">
        <v>9</v>
      </c>
      <c r="O44" s="131">
        <v>100</v>
      </c>
      <c r="P44" s="131">
        <v>2</v>
      </c>
      <c r="Q44" s="131">
        <v>100</v>
      </c>
      <c r="R44" s="131">
        <v>3</v>
      </c>
      <c r="S44" s="131">
        <v>100</v>
      </c>
      <c r="T44" s="131">
        <v>3</v>
      </c>
      <c r="U44" s="131">
        <v>100</v>
      </c>
      <c r="V44" s="131">
        <v>4</v>
      </c>
      <c r="W44" s="131">
        <v>100</v>
      </c>
    </row>
    <row r="45" spans="1:23" ht="12.75" hidden="1">
      <c r="A45" s="100" t="s">
        <v>9</v>
      </c>
      <c r="B45" s="131">
        <v>0</v>
      </c>
      <c r="C45" s="131">
        <v>1</v>
      </c>
      <c r="D45" s="131">
        <v>1</v>
      </c>
      <c r="E45" s="131">
        <v>1</v>
      </c>
      <c r="F45" s="131">
        <v>1</v>
      </c>
      <c r="G45" s="131">
        <v>4</v>
      </c>
      <c r="H45" s="131">
        <v>0</v>
      </c>
      <c r="I45" s="131">
        <v>6</v>
      </c>
      <c r="J45" s="131">
        <v>5</v>
      </c>
      <c r="K45" s="131">
        <v>5</v>
      </c>
      <c r="L45" s="131">
        <v>2</v>
      </c>
      <c r="M45" s="131">
        <v>0</v>
      </c>
      <c r="N45" s="131">
        <v>0</v>
      </c>
      <c r="O45" s="131">
        <v>100</v>
      </c>
      <c r="P45" s="131">
        <v>6</v>
      </c>
      <c r="Q45" s="131">
        <v>100</v>
      </c>
      <c r="R45" s="131">
        <v>5</v>
      </c>
      <c r="S45" s="131">
        <v>100</v>
      </c>
      <c r="T45" s="131">
        <v>5</v>
      </c>
      <c r="U45" s="131">
        <v>100</v>
      </c>
      <c r="V45" s="131">
        <v>2</v>
      </c>
      <c r="W45" s="131">
        <v>100</v>
      </c>
    </row>
    <row r="46" ht="15" hidden="1">
      <c r="A46" s="137" t="s">
        <v>77</v>
      </c>
    </row>
    <row r="47" spans="1:23" ht="12.75" customHeight="1" hidden="1">
      <c r="A47" s="100" t="s">
        <v>8</v>
      </c>
      <c r="B47" s="131">
        <v>2</v>
      </c>
      <c r="C47" s="131">
        <v>3</v>
      </c>
      <c r="D47" s="131">
        <v>2</v>
      </c>
      <c r="E47" s="131">
        <v>3</v>
      </c>
      <c r="F47" s="131">
        <v>1</v>
      </c>
      <c r="G47" s="131">
        <v>11</v>
      </c>
      <c r="H47" s="131">
        <v>1</v>
      </c>
      <c r="I47" s="131">
        <v>2</v>
      </c>
      <c r="J47" s="131"/>
      <c r="K47" s="131">
        <v>1</v>
      </c>
      <c r="L47" s="131"/>
      <c r="M47" s="131"/>
      <c r="N47" s="131">
        <v>1</v>
      </c>
      <c r="O47" s="131">
        <v>100</v>
      </c>
      <c r="P47" s="131">
        <v>2</v>
      </c>
      <c r="Q47" s="131">
        <v>100</v>
      </c>
      <c r="R47" s="131"/>
      <c r="S47" s="131">
        <v>100</v>
      </c>
      <c r="T47" s="131">
        <v>1</v>
      </c>
      <c r="U47" s="131">
        <v>100</v>
      </c>
      <c r="V47" s="131"/>
      <c r="W47" s="131"/>
    </row>
    <row r="48" spans="1:23" ht="12.75" hidden="1">
      <c r="A48" s="100" t="s">
        <v>14</v>
      </c>
      <c r="B48" s="131">
        <v>2</v>
      </c>
      <c r="C48" s="131">
        <v>1</v>
      </c>
      <c r="D48" s="131">
        <v>3</v>
      </c>
      <c r="E48" s="131">
        <v>2</v>
      </c>
      <c r="F48" s="131">
        <v>1</v>
      </c>
      <c r="G48" s="131">
        <v>9</v>
      </c>
      <c r="H48" s="131">
        <v>1</v>
      </c>
      <c r="I48" s="131"/>
      <c r="J48" s="131"/>
      <c r="K48" s="131">
        <v>2</v>
      </c>
      <c r="L48" s="131">
        <v>1</v>
      </c>
      <c r="M48" s="131"/>
      <c r="N48" s="131">
        <v>1</v>
      </c>
      <c r="O48" s="131">
        <v>100</v>
      </c>
      <c r="P48" s="131"/>
      <c r="Q48" s="131">
        <v>100</v>
      </c>
      <c r="R48" s="131"/>
      <c r="S48" s="131">
        <v>100</v>
      </c>
      <c r="T48" s="131">
        <v>2</v>
      </c>
      <c r="U48" s="131">
        <v>100</v>
      </c>
      <c r="V48" s="131">
        <v>1</v>
      </c>
      <c r="W48" s="131">
        <v>100</v>
      </c>
    </row>
    <row r="49" spans="1:23" ht="12.75" hidden="1">
      <c r="A49" s="100" t="s">
        <v>9</v>
      </c>
      <c r="B49" s="131">
        <v>2</v>
      </c>
      <c r="C49" s="131">
        <v>2</v>
      </c>
      <c r="D49" s="131">
        <v>1</v>
      </c>
      <c r="E49" s="131">
        <v>3</v>
      </c>
      <c r="F49" s="131">
        <v>2</v>
      </c>
      <c r="G49" s="131">
        <v>10</v>
      </c>
      <c r="H49" s="131">
        <v>1</v>
      </c>
      <c r="I49" s="131"/>
      <c r="J49" s="131">
        <v>1</v>
      </c>
      <c r="K49" s="131">
        <v>2</v>
      </c>
      <c r="L49" s="131"/>
      <c r="M49" s="131"/>
      <c r="N49" s="131">
        <v>1</v>
      </c>
      <c r="O49" s="131">
        <v>100</v>
      </c>
      <c r="P49" s="131"/>
      <c r="Q49" s="131">
        <v>100</v>
      </c>
      <c r="R49" s="131">
        <v>1</v>
      </c>
      <c r="S49" s="131">
        <v>100</v>
      </c>
      <c r="T49" s="131">
        <v>2</v>
      </c>
      <c r="U49" s="131">
        <v>100</v>
      </c>
      <c r="V49" s="131"/>
      <c r="W49" s="131"/>
    </row>
    <row r="50" ht="15" hidden="1">
      <c r="A50" s="137" t="s">
        <v>78</v>
      </c>
    </row>
    <row r="51" spans="1:23" ht="12.75" customHeight="1" hidden="1">
      <c r="A51" s="100" t="s">
        <v>8</v>
      </c>
      <c r="B51" s="131">
        <v>1</v>
      </c>
      <c r="C51" s="131">
        <v>2</v>
      </c>
      <c r="D51" s="131">
        <v>2</v>
      </c>
      <c r="E51" s="131">
        <v>1</v>
      </c>
      <c r="F51" s="131">
        <v>2</v>
      </c>
      <c r="G51" s="131">
        <v>8</v>
      </c>
      <c r="H51" s="131">
        <v>2</v>
      </c>
      <c r="I51" s="131">
        <v>4</v>
      </c>
      <c r="J51" s="131">
        <v>3</v>
      </c>
      <c r="K51" s="131">
        <v>3</v>
      </c>
      <c r="L51" s="131">
        <v>4</v>
      </c>
      <c r="M51" s="131">
        <v>16</v>
      </c>
      <c r="N51" s="131">
        <v>2</v>
      </c>
      <c r="O51" s="131">
        <v>100</v>
      </c>
      <c r="P51" s="131">
        <v>4</v>
      </c>
      <c r="Q51" s="131">
        <v>100</v>
      </c>
      <c r="R51" s="131">
        <v>3</v>
      </c>
      <c r="S51" s="131">
        <v>100</v>
      </c>
      <c r="T51" s="131">
        <v>3</v>
      </c>
      <c r="U51" s="131">
        <v>100</v>
      </c>
      <c r="V51" s="131">
        <v>4</v>
      </c>
      <c r="W51" s="131">
        <v>100</v>
      </c>
    </row>
    <row r="52" spans="1:23" ht="12.75" hidden="1">
      <c r="A52" s="100" t="s">
        <v>14</v>
      </c>
      <c r="B52" s="131">
        <v>1</v>
      </c>
      <c r="C52" s="131">
        <v>1</v>
      </c>
      <c r="D52" s="131">
        <v>1</v>
      </c>
      <c r="E52" s="131">
        <v>1</v>
      </c>
      <c r="F52" s="131">
        <v>1</v>
      </c>
      <c r="G52" s="131">
        <v>5</v>
      </c>
      <c r="H52" s="131">
        <v>2</v>
      </c>
      <c r="I52" s="131">
        <v>1</v>
      </c>
      <c r="J52" s="131">
        <v>1</v>
      </c>
      <c r="K52" s="131">
        <v>2</v>
      </c>
      <c r="L52" s="131">
        <v>2</v>
      </c>
      <c r="M52" s="131">
        <v>8</v>
      </c>
      <c r="N52" s="131">
        <v>2</v>
      </c>
      <c r="O52" s="131">
        <v>100</v>
      </c>
      <c r="P52" s="131">
        <v>1</v>
      </c>
      <c r="Q52" s="131">
        <v>100</v>
      </c>
      <c r="R52" s="131">
        <v>1</v>
      </c>
      <c r="S52" s="131">
        <v>100</v>
      </c>
      <c r="T52" s="131">
        <v>2</v>
      </c>
      <c r="U52" s="131">
        <v>100</v>
      </c>
      <c r="V52" s="131">
        <v>2</v>
      </c>
      <c r="W52" s="131">
        <v>100</v>
      </c>
    </row>
    <row r="53" spans="1:23" ht="12.75" hidden="1">
      <c r="A53" s="100" t="s">
        <v>9</v>
      </c>
      <c r="B53" s="131">
        <v>1</v>
      </c>
      <c r="C53" s="131">
        <v>2</v>
      </c>
      <c r="D53" s="131">
        <v>1</v>
      </c>
      <c r="E53" s="131">
        <v>1</v>
      </c>
      <c r="F53" s="131">
        <v>1</v>
      </c>
      <c r="G53" s="131">
        <v>13</v>
      </c>
      <c r="H53" s="131">
        <v>1</v>
      </c>
      <c r="I53" s="131">
        <v>3</v>
      </c>
      <c r="J53" s="131">
        <v>1</v>
      </c>
      <c r="K53" s="131">
        <v>2</v>
      </c>
      <c r="L53" s="131">
        <v>3</v>
      </c>
      <c r="M53" s="131">
        <v>10</v>
      </c>
      <c r="N53" s="131">
        <v>1</v>
      </c>
      <c r="O53" s="131">
        <v>100</v>
      </c>
      <c r="P53" s="131">
        <v>3</v>
      </c>
      <c r="Q53" s="131">
        <v>100</v>
      </c>
      <c r="R53" s="131">
        <v>1</v>
      </c>
      <c r="S53" s="131">
        <v>100</v>
      </c>
      <c r="T53" s="131">
        <v>2</v>
      </c>
      <c r="U53" s="131">
        <v>100</v>
      </c>
      <c r="V53" s="131">
        <v>3</v>
      </c>
      <c r="W53" s="131">
        <v>100</v>
      </c>
    </row>
    <row r="54" ht="15" hidden="1">
      <c r="A54" s="137" t="s">
        <v>79</v>
      </c>
    </row>
    <row r="55" spans="1:23" ht="12.75" customHeight="1" hidden="1">
      <c r="A55" s="100" t="s">
        <v>8</v>
      </c>
      <c r="B55" s="131">
        <v>1</v>
      </c>
      <c r="C55" s="131">
        <v>2</v>
      </c>
      <c r="D55" s="131">
        <v>2</v>
      </c>
      <c r="E55" s="131">
        <v>2</v>
      </c>
      <c r="F55" s="131">
        <v>2</v>
      </c>
      <c r="G55" s="131">
        <v>9</v>
      </c>
      <c r="H55" s="131">
        <v>4</v>
      </c>
      <c r="I55" s="131">
        <v>6</v>
      </c>
      <c r="J55" s="131">
        <v>5</v>
      </c>
      <c r="K55" s="131">
        <v>5</v>
      </c>
      <c r="L55" s="131">
        <v>4</v>
      </c>
      <c r="M55" s="131">
        <v>24</v>
      </c>
      <c r="N55" s="131">
        <v>4</v>
      </c>
      <c r="O55" s="131">
        <v>100</v>
      </c>
      <c r="P55" s="131">
        <v>6</v>
      </c>
      <c r="Q55" s="131">
        <v>100</v>
      </c>
      <c r="R55" s="131">
        <v>5</v>
      </c>
      <c r="S55" s="131">
        <v>100</v>
      </c>
      <c r="T55" s="131">
        <v>5</v>
      </c>
      <c r="U55" s="131">
        <v>100</v>
      </c>
      <c r="V55" s="131">
        <v>4</v>
      </c>
      <c r="W55" s="131">
        <v>100</v>
      </c>
    </row>
    <row r="56" spans="1:23" ht="12.75" hidden="1">
      <c r="A56" s="100" t="s">
        <v>14</v>
      </c>
      <c r="B56" s="131">
        <v>1</v>
      </c>
      <c r="C56" s="131">
        <v>1</v>
      </c>
      <c r="D56" s="131">
        <v>1</v>
      </c>
      <c r="E56" s="131">
        <v>1</v>
      </c>
      <c r="F56" s="131">
        <v>1</v>
      </c>
      <c r="G56" s="131">
        <v>5</v>
      </c>
      <c r="H56" s="131">
        <v>2</v>
      </c>
      <c r="I56" s="131">
        <v>2</v>
      </c>
      <c r="J56" s="131">
        <v>4</v>
      </c>
      <c r="K56" s="131">
        <v>3</v>
      </c>
      <c r="L56" s="131">
        <v>3</v>
      </c>
      <c r="M56" s="131">
        <v>14</v>
      </c>
      <c r="N56" s="131">
        <v>2</v>
      </c>
      <c r="O56" s="131">
        <v>100</v>
      </c>
      <c r="P56" s="131">
        <v>2</v>
      </c>
      <c r="Q56" s="131">
        <v>100</v>
      </c>
      <c r="R56" s="131">
        <v>4</v>
      </c>
      <c r="S56" s="131">
        <v>100</v>
      </c>
      <c r="T56" s="131">
        <v>3</v>
      </c>
      <c r="U56" s="131">
        <v>100</v>
      </c>
      <c r="V56" s="131">
        <v>3</v>
      </c>
      <c r="W56" s="131">
        <v>100</v>
      </c>
    </row>
    <row r="57" spans="1:23" ht="12.75" hidden="1">
      <c r="A57" s="100" t="s">
        <v>9</v>
      </c>
      <c r="B57" s="131">
        <v>0</v>
      </c>
      <c r="C57" s="131">
        <v>1</v>
      </c>
      <c r="D57" s="131">
        <v>1</v>
      </c>
      <c r="E57" s="131">
        <v>1</v>
      </c>
      <c r="F57" s="131">
        <v>1</v>
      </c>
      <c r="G57" s="131">
        <v>4</v>
      </c>
      <c r="H57" s="131">
        <v>1</v>
      </c>
      <c r="I57" s="131">
        <v>2</v>
      </c>
      <c r="J57" s="131">
        <v>1</v>
      </c>
      <c r="K57" s="131">
        <v>2</v>
      </c>
      <c r="L57" s="131">
        <v>1</v>
      </c>
      <c r="M57" s="131">
        <v>7</v>
      </c>
      <c r="N57" s="131">
        <v>1</v>
      </c>
      <c r="O57" s="131">
        <v>100</v>
      </c>
      <c r="P57" s="131">
        <v>2</v>
      </c>
      <c r="Q57" s="131">
        <v>100</v>
      </c>
      <c r="R57" s="131">
        <v>1</v>
      </c>
      <c r="S57" s="131">
        <v>100</v>
      </c>
      <c r="T57" s="131">
        <v>2</v>
      </c>
      <c r="U57" s="131">
        <v>100</v>
      </c>
      <c r="V57" s="131">
        <v>1</v>
      </c>
      <c r="W57" s="131">
        <v>100</v>
      </c>
    </row>
    <row r="58" ht="15" hidden="1">
      <c r="A58" s="137" t="s">
        <v>80</v>
      </c>
    </row>
    <row r="59" spans="1:23" ht="12.75" customHeight="1" hidden="1">
      <c r="A59" s="100" t="s">
        <v>8</v>
      </c>
      <c r="B59" s="131">
        <v>0</v>
      </c>
      <c r="C59" s="131">
        <v>0</v>
      </c>
      <c r="D59" s="131">
        <v>2</v>
      </c>
      <c r="E59" s="131">
        <v>2</v>
      </c>
      <c r="F59" s="131">
        <v>2</v>
      </c>
      <c r="G59" s="131">
        <v>6</v>
      </c>
      <c r="H59" s="131">
        <v>0</v>
      </c>
      <c r="I59" s="131">
        <v>0</v>
      </c>
      <c r="J59" s="131">
        <v>3</v>
      </c>
      <c r="K59" s="131">
        <v>2</v>
      </c>
      <c r="L59" s="131">
        <v>6</v>
      </c>
      <c r="M59" s="131">
        <v>11</v>
      </c>
      <c r="N59" s="131">
        <v>0</v>
      </c>
      <c r="O59" s="131">
        <v>100</v>
      </c>
      <c r="P59" s="131">
        <v>0</v>
      </c>
      <c r="Q59" s="131">
        <v>100</v>
      </c>
      <c r="R59" s="131">
        <v>3</v>
      </c>
      <c r="S59" s="131">
        <v>100</v>
      </c>
      <c r="T59" s="131">
        <v>2</v>
      </c>
      <c r="U59" s="131">
        <v>100</v>
      </c>
      <c r="V59" s="131">
        <v>6</v>
      </c>
      <c r="W59" s="131">
        <v>100</v>
      </c>
    </row>
    <row r="60" spans="1:23" ht="12.75" hidden="1">
      <c r="A60" s="100" t="s">
        <v>14</v>
      </c>
      <c r="B60" s="131">
        <v>1</v>
      </c>
      <c r="C60" s="131">
        <v>2</v>
      </c>
      <c r="D60" s="131">
        <v>2</v>
      </c>
      <c r="E60" s="131">
        <v>2</v>
      </c>
      <c r="F60" s="131">
        <v>2</v>
      </c>
      <c r="G60" s="131">
        <v>9</v>
      </c>
      <c r="H60" s="131">
        <v>0</v>
      </c>
      <c r="I60" s="131">
        <v>4</v>
      </c>
      <c r="J60" s="131">
        <v>2</v>
      </c>
      <c r="K60" s="131">
        <v>4</v>
      </c>
      <c r="L60" s="131">
        <v>3</v>
      </c>
      <c r="M60" s="131">
        <v>13</v>
      </c>
      <c r="N60" s="131">
        <v>0</v>
      </c>
      <c r="O60" s="131">
        <v>100</v>
      </c>
      <c r="P60" s="131">
        <v>4</v>
      </c>
      <c r="Q60" s="131">
        <v>100</v>
      </c>
      <c r="R60" s="131">
        <v>2</v>
      </c>
      <c r="S60" s="131">
        <v>100</v>
      </c>
      <c r="T60" s="131">
        <v>4</v>
      </c>
      <c r="U60" s="131">
        <v>100</v>
      </c>
      <c r="V60" s="131">
        <v>3</v>
      </c>
      <c r="W60" s="131">
        <v>100</v>
      </c>
    </row>
    <row r="61" spans="1:23" ht="12.75" hidden="1">
      <c r="A61" s="100" t="s">
        <v>9</v>
      </c>
      <c r="B61" s="131">
        <v>1</v>
      </c>
      <c r="C61" s="131">
        <v>2</v>
      </c>
      <c r="D61" s="131">
        <v>2</v>
      </c>
      <c r="E61" s="131">
        <v>2</v>
      </c>
      <c r="F61" s="131">
        <v>2</v>
      </c>
      <c r="G61" s="131">
        <v>9</v>
      </c>
      <c r="H61" s="131">
        <v>2</v>
      </c>
      <c r="I61" s="131">
        <v>5</v>
      </c>
      <c r="J61" s="131">
        <v>5</v>
      </c>
      <c r="K61" s="131">
        <v>4</v>
      </c>
      <c r="L61" s="131">
        <v>4</v>
      </c>
      <c r="M61" s="131">
        <v>20</v>
      </c>
      <c r="N61" s="131">
        <v>2</v>
      </c>
      <c r="O61" s="131">
        <v>100</v>
      </c>
      <c r="P61" s="131">
        <v>5</v>
      </c>
      <c r="Q61" s="131">
        <v>100</v>
      </c>
      <c r="R61" s="131">
        <v>5</v>
      </c>
      <c r="S61" s="131">
        <v>100</v>
      </c>
      <c r="T61" s="131">
        <v>4</v>
      </c>
      <c r="U61" s="131">
        <v>100</v>
      </c>
      <c r="V61" s="131">
        <v>4</v>
      </c>
      <c r="W61" s="131">
        <v>100</v>
      </c>
    </row>
    <row r="62" ht="15" hidden="1">
      <c r="A62" s="137" t="s">
        <v>81</v>
      </c>
    </row>
    <row r="63" spans="1:23" ht="12.75" customHeight="1" hidden="1">
      <c r="A63" s="100" t="s">
        <v>8</v>
      </c>
      <c r="B63" s="131">
        <v>0</v>
      </c>
      <c r="C63" s="110">
        <v>1</v>
      </c>
      <c r="D63" s="110">
        <v>1</v>
      </c>
      <c r="E63" s="110">
        <v>2</v>
      </c>
      <c r="F63" s="110">
        <v>2</v>
      </c>
      <c r="G63" s="138">
        <f>C63+D63+E63+F63</f>
        <v>6</v>
      </c>
      <c r="H63" s="110">
        <v>0</v>
      </c>
      <c r="I63" s="110">
        <v>1</v>
      </c>
      <c r="J63" s="110">
        <v>2</v>
      </c>
      <c r="K63" s="110">
        <v>3</v>
      </c>
      <c r="L63" s="110">
        <v>1</v>
      </c>
      <c r="M63" s="138">
        <f>I63+J63+K63+L63</f>
        <v>7</v>
      </c>
      <c r="N63" s="131">
        <v>0</v>
      </c>
      <c r="O63" s="131">
        <v>100</v>
      </c>
      <c r="P63" s="131">
        <v>1</v>
      </c>
      <c r="Q63" s="131">
        <v>100</v>
      </c>
      <c r="R63" s="131">
        <v>2</v>
      </c>
      <c r="S63" s="131">
        <v>100</v>
      </c>
      <c r="T63" s="131">
        <v>3</v>
      </c>
      <c r="U63" s="131">
        <v>100</v>
      </c>
      <c r="V63" s="131">
        <v>1</v>
      </c>
      <c r="W63" s="131">
        <v>100</v>
      </c>
    </row>
    <row r="64" spans="1:23" ht="12.75" hidden="1">
      <c r="A64" s="100" t="s">
        <v>14</v>
      </c>
      <c r="B64" s="131">
        <v>0</v>
      </c>
      <c r="C64" s="110">
        <v>1</v>
      </c>
      <c r="D64" s="110">
        <v>1</v>
      </c>
      <c r="E64" s="110">
        <v>2</v>
      </c>
      <c r="F64" s="110">
        <v>2</v>
      </c>
      <c r="G64" s="138">
        <f>C64+D64+E64+F64</f>
        <v>6</v>
      </c>
      <c r="H64" s="110">
        <v>0</v>
      </c>
      <c r="I64" s="110">
        <v>1</v>
      </c>
      <c r="J64" s="110">
        <v>1</v>
      </c>
      <c r="K64" s="110">
        <v>2</v>
      </c>
      <c r="L64" s="110">
        <v>1</v>
      </c>
      <c r="M64" s="138">
        <f>I64+J64+K64+L64</f>
        <v>5</v>
      </c>
      <c r="N64" s="131">
        <v>0</v>
      </c>
      <c r="O64" s="131">
        <v>100</v>
      </c>
      <c r="P64" s="131">
        <v>1</v>
      </c>
      <c r="Q64" s="131">
        <v>100</v>
      </c>
      <c r="R64" s="131">
        <v>1</v>
      </c>
      <c r="S64" s="131">
        <v>100</v>
      </c>
      <c r="T64" s="131">
        <v>2</v>
      </c>
      <c r="U64" s="131">
        <v>100</v>
      </c>
      <c r="V64" s="131">
        <v>1</v>
      </c>
      <c r="W64" s="131">
        <v>100</v>
      </c>
    </row>
    <row r="65" spans="1:23" ht="12.75" hidden="1">
      <c r="A65" s="100" t="s">
        <v>9</v>
      </c>
      <c r="B65" s="131">
        <v>0</v>
      </c>
      <c r="C65" s="110">
        <v>1</v>
      </c>
      <c r="D65" s="110">
        <v>1</v>
      </c>
      <c r="E65" s="110">
        <v>1</v>
      </c>
      <c r="F65" s="110">
        <v>1</v>
      </c>
      <c r="G65" s="138">
        <f>C65+D65+E65+F65</f>
        <v>4</v>
      </c>
      <c r="H65" s="110">
        <v>0</v>
      </c>
      <c r="I65" s="110">
        <v>1</v>
      </c>
      <c r="J65" s="110">
        <v>1</v>
      </c>
      <c r="K65" s="110">
        <v>1</v>
      </c>
      <c r="L65" s="110">
        <v>1</v>
      </c>
      <c r="M65" s="138">
        <f>I65+J65+K65+L65</f>
        <v>4</v>
      </c>
      <c r="N65" s="131">
        <v>0</v>
      </c>
      <c r="O65" s="131">
        <v>100</v>
      </c>
      <c r="P65" s="131">
        <v>1</v>
      </c>
      <c r="Q65" s="131">
        <v>100</v>
      </c>
      <c r="R65" s="131">
        <v>1</v>
      </c>
      <c r="S65" s="131">
        <v>100</v>
      </c>
      <c r="T65" s="131">
        <v>1</v>
      </c>
      <c r="U65" s="131">
        <v>100</v>
      </c>
      <c r="V65" s="131">
        <v>1</v>
      </c>
      <c r="W65" s="131">
        <v>100</v>
      </c>
    </row>
    <row r="66" ht="12.75" customHeight="1">
      <c r="A66" s="121"/>
    </row>
    <row r="67" ht="12.75">
      <c r="A67" s="121"/>
    </row>
    <row r="68" ht="12.75">
      <c r="A68" s="121"/>
    </row>
    <row r="69" ht="12.75">
      <c r="A69" s="121"/>
    </row>
    <row r="70" ht="12.75">
      <c r="A70" s="121"/>
    </row>
    <row r="71" ht="12.75">
      <c r="A71" s="121"/>
    </row>
    <row r="72" ht="12.75">
      <c r="A72" s="121"/>
    </row>
    <row r="73" ht="12.75">
      <c r="A73" s="121"/>
    </row>
    <row r="74" ht="12.75">
      <c r="A74" s="121"/>
    </row>
    <row r="75" ht="12.75">
      <c r="A75" s="121"/>
    </row>
    <row r="76" ht="12.75">
      <c r="A76" s="121"/>
    </row>
    <row r="77" ht="12.75">
      <c r="A77" s="121"/>
    </row>
    <row r="78" ht="12.75" customHeight="1">
      <c r="A78" s="121"/>
    </row>
    <row r="79" ht="12.75">
      <c r="A79" s="121"/>
    </row>
    <row r="80" ht="12.75">
      <c r="A80" s="121"/>
    </row>
    <row r="81" ht="12.75">
      <c r="A81" s="121"/>
    </row>
    <row r="82" ht="12.75">
      <c r="A82" s="121"/>
    </row>
    <row r="83" ht="12.75">
      <c r="A83" s="121"/>
    </row>
    <row r="84" ht="12.75">
      <c r="A84" s="121"/>
    </row>
    <row r="85" ht="12.75">
      <c r="A85" s="121"/>
    </row>
    <row r="86" ht="12.75">
      <c r="A86" s="121"/>
    </row>
    <row r="87" ht="12.75">
      <c r="A87" s="121"/>
    </row>
    <row r="88" ht="12.75">
      <c r="A88" s="121"/>
    </row>
    <row r="89" ht="12.75">
      <c r="A89" s="121"/>
    </row>
    <row r="90" ht="12.75">
      <c r="A90" s="121"/>
    </row>
    <row r="91" ht="12.75" customHeight="1">
      <c r="A91" s="121"/>
    </row>
    <row r="92" ht="12.75">
      <c r="A92" s="121"/>
    </row>
    <row r="93" ht="12.75">
      <c r="A93" s="121"/>
    </row>
    <row r="94" ht="12.75">
      <c r="A94" s="121"/>
    </row>
    <row r="95" ht="12.75">
      <c r="A95" s="121"/>
    </row>
    <row r="96" ht="12.75">
      <c r="A96" s="121"/>
    </row>
    <row r="97" ht="12.75">
      <c r="A97" s="121"/>
    </row>
    <row r="98" ht="12.75">
      <c r="A98" s="121"/>
    </row>
    <row r="99" ht="12.75">
      <c r="A99" s="121"/>
    </row>
    <row r="100" ht="12.75">
      <c r="A100" s="121"/>
    </row>
    <row r="101" ht="12.75">
      <c r="A101" s="121"/>
    </row>
    <row r="102" ht="12.75">
      <c r="A102" s="121"/>
    </row>
    <row r="103" ht="12.75">
      <c r="A103" s="121"/>
    </row>
    <row r="104" ht="12.75" customHeight="1">
      <c r="A104" s="121"/>
    </row>
    <row r="105" ht="12.75">
      <c r="A105" s="121"/>
    </row>
    <row r="106" ht="12.75">
      <c r="A106" s="121"/>
    </row>
    <row r="107" ht="12.75">
      <c r="A107" s="121"/>
    </row>
    <row r="108" ht="12.75">
      <c r="A108" s="121"/>
    </row>
    <row r="109" ht="12.75">
      <c r="A109" s="121"/>
    </row>
    <row r="110" ht="12.75">
      <c r="A110" s="121"/>
    </row>
    <row r="111" ht="12.75">
      <c r="A111" s="121"/>
    </row>
    <row r="112" ht="12.75">
      <c r="A112" s="121"/>
    </row>
    <row r="113" ht="12.75">
      <c r="A113" s="121"/>
    </row>
    <row r="114" ht="12.75">
      <c r="A114" s="121"/>
    </row>
    <row r="115" ht="12.75">
      <c r="A115" s="121"/>
    </row>
    <row r="116" ht="12.75">
      <c r="A116" s="121"/>
    </row>
    <row r="117" ht="12.75">
      <c r="A117" s="121"/>
    </row>
    <row r="118" ht="12.75" customHeight="1">
      <c r="A118" s="121"/>
    </row>
    <row r="119" ht="12.75">
      <c r="A119" s="121"/>
    </row>
    <row r="120" ht="12.75">
      <c r="A120" s="121"/>
    </row>
    <row r="121" ht="12.75">
      <c r="A121" s="121"/>
    </row>
    <row r="122" ht="12.75">
      <c r="A122" s="121"/>
    </row>
    <row r="123" ht="12.75">
      <c r="A123" s="121"/>
    </row>
    <row r="124" ht="12.75">
      <c r="A124" s="121"/>
    </row>
    <row r="125" ht="12.75">
      <c r="A125" s="121"/>
    </row>
    <row r="126" ht="12.75">
      <c r="A126" s="121"/>
    </row>
    <row r="127" ht="12.75">
      <c r="A127" s="121"/>
    </row>
    <row r="128" ht="12.75">
      <c r="A128" s="121"/>
    </row>
    <row r="129" ht="12.75">
      <c r="A129" s="121"/>
    </row>
    <row r="130" ht="12.75">
      <c r="A130" s="121"/>
    </row>
    <row r="131" ht="12.75" customHeight="1">
      <c r="A131" s="121"/>
    </row>
    <row r="132" ht="12.75">
      <c r="A132" s="121"/>
    </row>
    <row r="133" ht="12.75">
      <c r="A133" s="121"/>
    </row>
    <row r="134" ht="12.75">
      <c r="A134" s="121"/>
    </row>
    <row r="135" ht="12.75">
      <c r="A135" s="121"/>
    </row>
    <row r="136" ht="12.75">
      <c r="A136" s="121"/>
    </row>
    <row r="137" ht="12.75">
      <c r="A137" s="121"/>
    </row>
    <row r="138" ht="12.75">
      <c r="A138" s="121"/>
    </row>
    <row r="139" ht="12.75">
      <c r="A139" s="121"/>
    </row>
    <row r="140" ht="12.75">
      <c r="A140" s="121"/>
    </row>
    <row r="141" ht="12.75">
      <c r="A141" s="121"/>
    </row>
    <row r="142" ht="12.75">
      <c r="A142" s="121"/>
    </row>
    <row r="143" ht="12.75">
      <c r="A143" s="121"/>
    </row>
    <row r="144" ht="12.75">
      <c r="A144" s="121"/>
    </row>
    <row r="145" ht="12.75" customHeight="1">
      <c r="A145" s="121"/>
    </row>
    <row r="146" ht="12.75">
      <c r="A146" s="121"/>
    </row>
    <row r="147" ht="12.75">
      <c r="A147" s="121"/>
    </row>
    <row r="148" ht="12.75">
      <c r="A148" s="121"/>
    </row>
    <row r="149" ht="12.75">
      <c r="A149" s="121"/>
    </row>
    <row r="150" ht="12.75">
      <c r="A150" s="121"/>
    </row>
    <row r="151" ht="12.75">
      <c r="A151" s="121"/>
    </row>
    <row r="152" ht="12.75">
      <c r="A152" s="121"/>
    </row>
    <row r="153" ht="12.75">
      <c r="A153" s="121"/>
    </row>
    <row r="154" ht="12.75">
      <c r="A154" s="121"/>
    </row>
    <row r="155" ht="12.75">
      <c r="A155" s="121"/>
    </row>
    <row r="156" ht="12.75">
      <c r="A156" s="121"/>
    </row>
    <row r="157" ht="12.75">
      <c r="A157" s="121"/>
    </row>
    <row r="158" ht="12.75" customHeight="1">
      <c r="A158" s="121"/>
    </row>
    <row r="159" ht="12.75">
      <c r="A159" s="121"/>
    </row>
    <row r="160" ht="12.75">
      <c r="A160" s="121"/>
    </row>
    <row r="161" ht="12.75">
      <c r="A161" s="121"/>
    </row>
    <row r="162" ht="12.75">
      <c r="A162" s="121"/>
    </row>
    <row r="163" ht="12.75">
      <c r="A163" s="121"/>
    </row>
    <row r="164" ht="12.75">
      <c r="A164" s="121"/>
    </row>
    <row r="165" ht="12.75">
      <c r="A165" s="121"/>
    </row>
    <row r="166" ht="12.75">
      <c r="A166" s="121"/>
    </row>
    <row r="167" ht="12.75">
      <c r="A167" s="121"/>
    </row>
    <row r="168" ht="12.75">
      <c r="A168" s="121"/>
    </row>
    <row r="169" ht="12.75">
      <c r="A169" s="121"/>
    </row>
    <row r="170" ht="12.75">
      <c r="A170" s="121"/>
    </row>
    <row r="171" ht="12.75" customHeight="1">
      <c r="A171" s="121"/>
    </row>
    <row r="172" ht="12.75">
      <c r="A172" s="121"/>
    </row>
    <row r="173" ht="12.75">
      <c r="A173" s="121"/>
    </row>
    <row r="174" ht="12.75">
      <c r="A174" s="121"/>
    </row>
    <row r="175" ht="12.75">
      <c r="A175" s="121"/>
    </row>
    <row r="176" ht="12.75">
      <c r="A176" s="121"/>
    </row>
    <row r="177" ht="12.75">
      <c r="A177" s="121"/>
    </row>
    <row r="178" ht="12.75">
      <c r="A178" s="121"/>
    </row>
    <row r="179" ht="12.75">
      <c r="A179" s="121"/>
    </row>
    <row r="180" ht="12.75">
      <c r="A180" s="121"/>
    </row>
    <row r="181" ht="12.75">
      <c r="A181" s="121"/>
    </row>
    <row r="182" ht="12.75">
      <c r="A182" s="121"/>
    </row>
    <row r="183" ht="12.75">
      <c r="A183" s="121"/>
    </row>
    <row r="184" ht="12.75" customHeight="1">
      <c r="A184" s="121"/>
    </row>
    <row r="185" ht="12.75">
      <c r="A185" s="121"/>
    </row>
    <row r="186" ht="12.75">
      <c r="A186" s="121"/>
    </row>
    <row r="187" ht="12.75">
      <c r="A187" s="121"/>
    </row>
    <row r="188" ht="12.75">
      <c r="A188" s="121"/>
    </row>
    <row r="189" ht="12.75">
      <c r="A189" s="121"/>
    </row>
    <row r="190" ht="12.75">
      <c r="A190" s="121"/>
    </row>
    <row r="191" ht="12.75">
      <c r="A191" s="121"/>
    </row>
    <row r="192" ht="12.75">
      <c r="A192" s="121"/>
    </row>
    <row r="193" ht="12.75">
      <c r="A193" s="121"/>
    </row>
    <row r="194" ht="12.75">
      <c r="A194" s="121"/>
    </row>
    <row r="195" ht="12.75">
      <c r="A195" s="121"/>
    </row>
    <row r="196" ht="12.75">
      <c r="A196" s="121"/>
    </row>
    <row r="197" ht="12.75">
      <c r="A197" s="121"/>
    </row>
    <row r="198" ht="12.75">
      <c r="A198" s="121"/>
    </row>
    <row r="199" ht="12.75" customHeight="1">
      <c r="A199" s="121"/>
    </row>
    <row r="200" ht="12.75">
      <c r="A200" s="121"/>
    </row>
    <row r="201" ht="12.75">
      <c r="A201" s="121"/>
    </row>
    <row r="202" ht="12.75">
      <c r="A202" s="121"/>
    </row>
    <row r="203" ht="12.75">
      <c r="A203" s="121"/>
    </row>
    <row r="204" ht="12.75">
      <c r="A204" s="121"/>
    </row>
    <row r="205" ht="12.75">
      <c r="A205" s="121"/>
    </row>
    <row r="206" ht="12.75">
      <c r="A206" s="121"/>
    </row>
    <row r="207" ht="12.75">
      <c r="A207" s="121"/>
    </row>
    <row r="208" ht="12.75">
      <c r="A208" s="121"/>
    </row>
    <row r="209" ht="12.75">
      <c r="A209" s="121"/>
    </row>
    <row r="210" ht="12.75">
      <c r="A210" s="121"/>
    </row>
    <row r="211" ht="12.75">
      <c r="A211" s="121"/>
    </row>
    <row r="212" ht="12.75">
      <c r="A212" s="121"/>
    </row>
    <row r="213" ht="12.75" customHeight="1">
      <c r="A213" s="121"/>
    </row>
    <row r="214" ht="12.75">
      <c r="A214" s="121"/>
    </row>
    <row r="215" ht="12.75">
      <c r="A215" s="121"/>
    </row>
    <row r="216" ht="12.75">
      <c r="A216" s="121"/>
    </row>
    <row r="217" ht="12.75">
      <c r="A217" s="121"/>
    </row>
    <row r="218" ht="12.75">
      <c r="A218" s="121"/>
    </row>
    <row r="219" ht="12.75">
      <c r="A219" s="121"/>
    </row>
    <row r="220" ht="12.75">
      <c r="A220" s="121"/>
    </row>
    <row r="221" ht="12.75">
      <c r="A221" s="121"/>
    </row>
    <row r="222" ht="12.75">
      <c r="A222" s="121"/>
    </row>
    <row r="223" ht="12.75">
      <c r="A223" s="121"/>
    </row>
    <row r="224" ht="12.75">
      <c r="A224" s="121"/>
    </row>
    <row r="225" ht="12.75">
      <c r="A225" s="121"/>
    </row>
    <row r="226" ht="12.75">
      <c r="A226" s="121"/>
    </row>
    <row r="227" ht="12.75" customHeight="1">
      <c r="A227" s="121"/>
    </row>
    <row r="228" ht="12.75">
      <c r="A228" s="121"/>
    </row>
    <row r="229" ht="12.75">
      <c r="A229" s="121"/>
    </row>
    <row r="230" ht="12.75">
      <c r="A230" s="121"/>
    </row>
    <row r="231" ht="12.75">
      <c r="A231" s="121"/>
    </row>
    <row r="232" ht="12.75">
      <c r="A232" s="121"/>
    </row>
    <row r="233" ht="12.75">
      <c r="A233" s="121"/>
    </row>
    <row r="234" ht="12.75">
      <c r="A234" s="121"/>
    </row>
    <row r="235" ht="12.75">
      <c r="A235" s="121"/>
    </row>
    <row r="236" ht="12.75">
      <c r="A236" s="121"/>
    </row>
    <row r="237" ht="12.75">
      <c r="A237" s="121"/>
    </row>
    <row r="238" ht="12.75">
      <c r="A238" s="121"/>
    </row>
    <row r="239" ht="12.75">
      <c r="A239" s="121"/>
    </row>
    <row r="240" ht="12.75">
      <c r="A240" s="121"/>
    </row>
    <row r="241" ht="12.75" customHeight="1">
      <c r="A241" s="121"/>
    </row>
    <row r="242" ht="12.75">
      <c r="A242" s="121"/>
    </row>
    <row r="243" ht="12.75">
      <c r="A243" s="121"/>
    </row>
    <row r="244" ht="12.75">
      <c r="A244" s="121"/>
    </row>
    <row r="245" ht="12.75">
      <c r="A245" s="121"/>
    </row>
    <row r="246" ht="12.75">
      <c r="A246" s="121"/>
    </row>
    <row r="247" ht="12.75">
      <c r="A247" s="121"/>
    </row>
    <row r="248" ht="12.75">
      <c r="A248" s="121"/>
    </row>
    <row r="249" ht="12.75">
      <c r="A249" s="121"/>
    </row>
    <row r="250" ht="12.75">
      <c r="A250" s="121"/>
    </row>
    <row r="251" ht="12.75">
      <c r="A251" s="121"/>
    </row>
    <row r="252" ht="12.75">
      <c r="A252" s="121"/>
    </row>
    <row r="253" ht="12.75">
      <c r="A253" s="121"/>
    </row>
    <row r="254" ht="12.75" customHeight="1">
      <c r="A254" s="121"/>
    </row>
    <row r="255" ht="12.75">
      <c r="A255" s="121"/>
    </row>
    <row r="256" ht="12.75">
      <c r="A256" s="121"/>
    </row>
    <row r="257" ht="12.75">
      <c r="A257" s="121"/>
    </row>
    <row r="258" ht="12.75">
      <c r="A258" s="121"/>
    </row>
    <row r="259" ht="12.75">
      <c r="A259" s="121"/>
    </row>
    <row r="260" ht="12.75">
      <c r="A260" s="121"/>
    </row>
    <row r="261" ht="12.75">
      <c r="A261" s="121"/>
    </row>
    <row r="262" ht="12.75">
      <c r="A262" s="121"/>
    </row>
    <row r="263" ht="12.75">
      <c r="A263" s="121"/>
    </row>
    <row r="264" ht="12.75">
      <c r="A264" s="121"/>
    </row>
    <row r="265" ht="12.75">
      <c r="A265" s="121"/>
    </row>
    <row r="266" ht="12.75">
      <c r="A266" s="121"/>
    </row>
    <row r="267" ht="12.75">
      <c r="A267" s="121"/>
    </row>
    <row r="268" ht="12.75" customHeight="1">
      <c r="A268" s="121"/>
    </row>
    <row r="269" ht="12.75">
      <c r="A269" s="121"/>
    </row>
    <row r="270" ht="12.75">
      <c r="A270" s="121"/>
    </row>
    <row r="271" ht="12.75">
      <c r="A271" s="121"/>
    </row>
    <row r="272" ht="12.75">
      <c r="A272" s="121"/>
    </row>
    <row r="273" ht="12.75">
      <c r="A273" s="121"/>
    </row>
    <row r="274" ht="12.75">
      <c r="A274" s="121"/>
    </row>
    <row r="275" ht="12.75">
      <c r="A275" s="121"/>
    </row>
    <row r="276" ht="12.75">
      <c r="A276" s="121"/>
    </row>
    <row r="277" ht="12.75">
      <c r="A277" s="121"/>
    </row>
    <row r="278" ht="12.75">
      <c r="A278" s="121"/>
    </row>
    <row r="279" ht="12.75">
      <c r="A279" s="121"/>
    </row>
    <row r="280" ht="12.75">
      <c r="A280" s="121"/>
    </row>
    <row r="281" ht="12.75" customHeight="1">
      <c r="A281" s="121"/>
    </row>
    <row r="282" ht="12.75">
      <c r="A282" s="121"/>
    </row>
    <row r="283" ht="12.75">
      <c r="A283" s="121"/>
    </row>
    <row r="284" ht="12.75">
      <c r="A284" s="121"/>
    </row>
    <row r="285" ht="12.75">
      <c r="A285" s="121"/>
    </row>
    <row r="286" ht="12.75">
      <c r="A286" s="121"/>
    </row>
    <row r="287" ht="12.75">
      <c r="A287" s="121"/>
    </row>
    <row r="288" ht="12.75">
      <c r="A288" s="121"/>
    </row>
    <row r="289" ht="12.75">
      <c r="A289" s="121"/>
    </row>
    <row r="290" ht="12.75">
      <c r="A290" s="121"/>
    </row>
    <row r="291" ht="12.75">
      <c r="A291" s="121"/>
    </row>
    <row r="292" ht="12.75">
      <c r="A292" s="121"/>
    </row>
    <row r="293" ht="12.75">
      <c r="A293" s="121"/>
    </row>
    <row r="294" ht="12.75">
      <c r="A294" s="121"/>
    </row>
    <row r="295" ht="12.75" customHeight="1">
      <c r="A295" s="121"/>
    </row>
    <row r="296" ht="12.75">
      <c r="A296" s="121"/>
    </row>
    <row r="297" ht="12.75">
      <c r="A297" s="121"/>
    </row>
    <row r="298" ht="12.75">
      <c r="A298" s="121"/>
    </row>
    <row r="299" ht="12.75">
      <c r="A299" s="121"/>
    </row>
    <row r="300" ht="12.75">
      <c r="A300" s="121"/>
    </row>
    <row r="301" ht="12.75">
      <c r="A301" s="121"/>
    </row>
    <row r="302" ht="12.75">
      <c r="A302" s="121"/>
    </row>
    <row r="303" ht="12.75">
      <c r="A303" s="121"/>
    </row>
    <row r="304" ht="12.75">
      <c r="A304" s="121"/>
    </row>
    <row r="305" ht="12.75">
      <c r="A305" s="121"/>
    </row>
    <row r="306" ht="12.75">
      <c r="A306" s="121"/>
    </row>
    <row r="307" ht="12.75">
      <c r="A307" s="121"/>
    </row>
    <row r="308" ht="12.75">
      <c r="A308" s="121"/>
    </row>
    <row r="309" ht="12.75">
      <c r="A309" s="121"/>
    </row>
    <row r="310" ht="12.75" customHeight="1">
      <c r="A310" s="121"/>
    </row>
    <row r="311" ht="12.75">
      <c r="A311" s="121"/>
    </row>
    <row r="312" ht="12.75">
      <c r="A312" s="121"/>
    </row>
    <row r="313" ht="12.75">
      <c r="A313" s="121"/>
    </row>
    <row r="314" ht="12.75">
      <c r="A314" s="121"/>
    </row>
    <row r="315" ht="12.75">
      <c r="A315" s="121"/>
    </row>
    <row r="316" ht="12.75">
      <c r="A316" s="121"/>
    </row>
    <row r="317" ht="12.75">
      <c r="A317" s="121"/>
    </row>
    <row r="318" ht="12.75">
      <c r="A318" s="121"/>
    </row>
    <row r="319" ht="12.75">
      <c r="A319" s="121"/>
    </row>
    <row r="320" ht="12.75">
      <c r="A320" s="121"/>
    </row>
    <row r="321" ht="12.75">
      <c r="A321" s="121"/>
    </row>
    <row r="322" ht="12.75">
      <c r="A322" s="121"/>
    </row>
    <row r="323" ht="12.75">
      <c r="A323" s="121"/>
    </row>
    <row r="324" ht="12.75" customHeight="1">
      <c r="A324" s="121"/>
    </row>
    <row r="325" ht="12.75">
      <c r="A325" s="121"/>
    </row>
    <row r="326" ht="12.75">
      <c r="A326" s="121"/>
    </row>
    <row r="327" ht="12.75">
      <c r="A327" s="121"/>
    </row>
    <row r="328" ht="12.75">
      <c r="A328" s="121"/>
    </row>
    <row r="329" ht="12.75">
      <c r="A329" s="121"/>
    </row>
    <row r="330" ht="12.75">
      <c r="A330" s="121"/>
    </row>
    <row r="331" ht="12.75">
      <c r="A331" s="121"/>
    </row>
    <row r="332" ht="12.75">
      <c r="A332" s="121"/>
    </row>
    <row r="333" ht="12.75">
      <c r="A333" s="121"/>
    </row>
    <row r="334" ht="12.75">
      <c r="A334" s="121"/>
    </row>
    <row r="335" ht="12.75">
      <c r="A335" s="121"/>
    </row>
    <row r="336" ht="12.75">
      <c r="A336" s="121"/>
    </row>
    <row r="337" ht="12.75">
      <c r="A337" s="121"/>
    </row>
    <row r="338" ht="12.75" customHeight="1">
      <c r="A338" s="121"/>
    </row>
    <row r="339" ht="12.75">
      <c r="A339" s="121"/>
    </row>
    <row r="340" ht="12.75">
      <c r="A340" s="121"/>
    </row>
    <row r="341" ht="12.75">
      <c r="A341" s="121"/>
    </row>
    <row r="342" ht="12.75">
      <c r="A342" s="121"/>
    </row>
    <row r="343" ht="12.75">
      <c r="A343" s="121"/>
    </row>
    <row r="344" ht="12.75">
      <c r="A344" s="121"/>
    </row>
    <row r="345" ht="12.75">
      <c r="A345" s="121"/>
    </row>
    <row r="346" ht="12.75">
      <c r="A346" s="121"/>
    </row>
    <row r="347" ht="12.75">
      <c r="A347" s="121"/>
    </row>
    <row r="348" ht="12.75">
      <c r="A348" s="121"/>
    </row>
    <row r="349" ht="12.75">
      <c r="A349" s="121"/>
    </row>
    <row r="350" ht="12.75">
      <c r="A350" s="121"/>
    </row>
    <row r="351" ht="12.75" customHeight="1">
      <c r="A351" s="121"/>
    </row>
    <row r="352" ht="12.75">
      <c r="A352" s="121"/>
    </row>
    <row r="353" ht="12.75">
      <c r="A353" s="121"/>
    </row>
    <row r="354" ht="12.75">
      <c r="A354" s="121"/>
    </row>
    <row r="355" ht="12.75">
      <c r="A355" s="121"/>
    </row>
    <row r="356" ht="12.75">
      <c r="A356" s="121"/>
    </row>
    <row r="357" ht="12.75">
      <c r="A357" s="121"/>
    </row>
    <row r="358" ht="12.75">
      <c r="A358" s="121"/>
    </row>
    <row r="359" ht="12.75">
      <c r="A359" s="121"/>
    </row>
    <row r="360" ht="12.75">
      <c r="A360" s="121"/>
    </row>
    <row r="361" ht="12.75">
      <c r="A361" s="121"/>
    </row>
    <row r="362" ht="12.75">
      <c r="A362" s="121"/>
    </row>
    <row r="363" ht="12.75">
      <c r="A363" s="121"/>
    </row>
    <row r="364" ht="12.75">
      <c r="A364" s="121"/>
    </row>
    <row r="365" ht="12.75" customHeight="1">
      <c r="A365" s="121"/>
    </row>
    <row r="366" ht="12.75">
      <c r="A366" s="121"/>
    </row>
    <row r="367" ht="12.75">
      <c r="A367" s="121"/>
    </row>
    <row r="368" ht="12.75">
      <c r="A368" s="121"/>
    </row>
    <row r="369" ht="12.75">
      <c r="A369" s="121"/>
    </row>
    <row r="370" ht="12.75">
      <c r="A370" s="121"/>
    </row>
    <row r="371" ht="12.75">
      <c r="A371" s="121"/>
    </row>
    <row r="372" ht="12.75">
      <c r="A372" s="121"/>
    </row>
    <row r="373" ht="12.75">
      <c r="A373" s="121"/>
    </row>
    <row r="374" ht="12.75">
      <c r="A374" s="121"/>
    </row>
    <row r="375" ht="12.75">
      <c r="A375" s="121"/>
    </row>
    <row r="376" ht="12.75">
      <c r="A376" s="121"/>
    </row>
    <row r="377" ht="12.75">
      <c r="A377" s="121"/>
    </row>
    <row r="378" ht="12.75">
      <c r="A378" s="121"/>
    </row>
    <row r="379" ht="12.75">
      <c r="A379" s="121"/>
    </row>
    <row r="380" ht="12.75" customHeight="1">
      <c r="A380" s="121"/>
    </row>
    <row r="381" ht="12.75">
      <c r="A381" s="121"/>
    </row>
    <row r="382" ht="12.75">
      <c r="A382" s="121"/>
    </row>
    <row r="383" ht="12.75">
      <c r="A383" s="121"/>
    </row>
    <row r="384" ht="12.75">
      <c r="A384" s="121"/>
    </row>
    <row r="385" ht="12.75">
      <c r="A385" s="121"/>
    </row>
    <row r="386" ht="12.75">
      <c r="A386" s="121"/>
    </row>
    <row r="387" ht="12.75">
      <c r="A387" s="121"/>
    </row>
    <row r="388" ht="12.75">
      <c r="A388" s="121"/>
    </row>
    <row r="389" ht="12.75">
      <c r="A389" s="121"/>
    </row>
    <row r="390" ht="12.75">
      <c r="A390" s="121"/>
    </row>
    <row r="391" ht="12.75">
      <c r="A391" s="121"/>
    </row>
    <row r="392" ht="12.75">
      <c r="A392" s="121"/>
    </row>
    <row r="393" ht="12.75">
      <c r="A393" s="121"/>
    </row>
    <row r="394" ht="12.75">
      <c r="A394" s="121"/>
    </row>
    <row r="395" ht="12.75" customHeight="1">
      <c r="A395" s="121"/>
    </row>
    <row r="396" ht="12.75">
      <c r="A396" s="121"/>
    </row>
    <row r="397" ht="12.75">
      <c r="A397" s="121"/>
    </row>
    <row r="398" ht="12.75">
      <c r="A398" s="121"/>
    </row>
    <row r="399" ht="12.75">
      <c r="A399" s="121"/>
    </row>
    <row r="400" ht="12.75">
      <c r="A400" s="121"/>
    </row>
    <row r="401" ht="12.75">
      <c r="A401" s="121"/>
    </row>
    <row r="402" ht="12.75">
      <c r="A402" s="121"/>
    </row>
    <row r="403" ht="12.75">
      <c r="A403" s="121"/>
    </row>
    <row r="404" ht="12.75">
      <c r="A404" s="121"/>
    </row>
    <row r="405" ht="12.75">
      <c r="A405" s="121"/>
    </row>
    <row r="406" ht="12.75">
      <c r="A406" s="121"/>
    </row>
    <row r="407" ht="12.75">
      <c r="A407" s="121"/>
    </row>
    <row r="408" ht="12.75">
      <c r="A408" s="121"/>
    </row>
    <row r="409" ht="12.75" customHeight="1">
      <c r="A409" s="121"/>
    </row>
    <row r="410" ht="12.75">
      <c r="A410" s="121"/>
    </row>
    <row r="411" ht="12.75">
      <c r="A411" s="121"/>
    </row>
    <row r="412" ht="12.75">
      <c r="A412" s="121"/>
    </row>
    <row r="413" ht="12.75">
      <c r="A413" s="121"/>
    </row>
    <row r="414" ht="12.75">
      <c r="A414" s="121"/>
    </row>
    <row r="415" ht="12.75">
      <c r="A415" s="121"/>
    </row>
    <row r="416" ht="12.75">
      <c r="A416" s="121"/>
    </row>
    <row r="417" ht="12.75">
      <c r="A417" s="121"/>
    </row>
    <row r="418" ht="12.75">
      <c r="A418" s="121"/>
    </row>
    <row r="419" ht="12.75">
      <c r="A419" s="121"/>
    </row>
    <row r="420" ht="12.75">
      <c r="A420" s="121"/>
    </row>
    <row r="421" ht="12.75">
      <c r="A421" s="121"/>
    </row>
    <row r="422" ht="12.75">
      <c r="A422" s="121"/>
    </row>
    <row r="423" ht="12.75" customHeight="1">
      <c r="A423" s="121"/>
    </row>
    <row r="424" ht="12.75">
      <c r="A424" s="121"/>
    </row>
    <row r="425" ht="12.75">
      <c r="A425" s="121"/>
    </row>
    <row r="426" ht="12.75">
      <c r="A426" s="121"/>
    </row>
    <row r="427" ht="12.75">
      <c r="A427" s="121"/>
    </row>
    <row r="428" ht="12.75">
      <c r="A428" s="121"/>
    </row>
    <row r="429" ht="12.75">
      <c r="A429" s="121"/>
    </row>
    <row r="430" ht="12.75">
      <c r="A430" s="121"/>
    </row>
    <row r="431" ht="12.75">
      <c r="A431" s="121"/>
    </row>
    <row r="432" ht="12.75">
      <c r="A432" s="121"/>
    </row>
    <row r="433" ht="12.75">
      <c r="A433" s="121"/>
    </row>
    <row r="434" ht="12.75">
      <c r="A434" s="121"/>
    </row>
    <row r="435" ht="12.75">
      <c r="A435" s="121"/>
    </row>
    <row r="436" ht="12.75">
      <c r="A436" s="121"/>
    </row>
    <row r="437" ht="12.75" customHeight="1">
      <c r="A437" s="121"/>
    </row>
    <row r="438" ht="12.75">
      <c r="A438" s="121"/>
    </row>
    <row r="439" ht="12.75">
      <c r="A439" s="121"/>
    </row>
    <row r="440" ht="12.75">
      <c r="A440" s="121"/>
    </row>
    <row r="441" ht="12.75">
      <c r="A441" s="121"/>
    </row>
    <row r="442" ht="12.75">
      <c r="A442" s="121"/>
    </row>
    <row r="443" ht="12.75">
      <c r="A443" s="121"/>
    </row>
    <row r="444" ht="12.75">
      <c r="A444" s="121"/>
    </row>
    <row r="445" ht="12.75">
      <c r="A445" s="121"/>
    </row>
    <row r="446" ht="12.75">
      <c r="A446" s="121"/>
    </row>
    <row r="447" ht="12.75">
      <c r="A447" s="121"/>
    </row>
    <row r="448" ht="12.75">
      <c r="A448" s="121"/>
    </row>
    <row r="449" ht="12.75">
      <c r="A449" s="121"/>
    </row>
    <row r="450" ht="12.75">
      <c r="A450" s="121"/>
    </row>
    <row r="451" ht="12.75" customHeight="1">
      <c r="A451" s="121"/>
    </row>
    <row r="452" ht="12.75">
      <c r="A452" s="121"/>
    </row>
    <row r="453" ht="12.75">
      <c r="A453" s="121"/>
    </row>
    <row r="454" ht="12.75">
      <c r="A454" s="121"/>
    </row>
    <row r="455" ht="12.75">
      <c r="A455" s="121"/>
    </row>
    <row r="456" ht="12.75">
      <c r="A456" s="121"/>
    </row>
    <row r="457" ht="12.75">
      <c r="A457" s="121"/>
    </row>
    <row r="458" ht="12.75">
      <c r="A458" s="121"/>
    </row>
    <row r="459" ht="12.75">
      <c r="A459" s="121"/>
    </row>
    <row r="460" ht="12.75">
      <c r="A460" s="121"/>
    </row>
    <row r="461" ht="12.75">
      <c r="A461" s="121"/>
    </row>
    <row r="462" ht="12.75">
      <c r="A462" s="121"/>
    </row>
    <row r="463" ht="12.75">
      <c r="A463" s="121"/>
    </row>
    <row r="464" ht="12.75" customHeight="1">
      <c r="A464" s="121"/>
    </row>
    <row r="465" ht="12.75">
      <c r="A465" s="121"/>
    </row>
    <row r="466" ht="12.75">
      <c r="A466" s="121"/>
    </row>
    <row r="467" ht="12.75">
      <c r="A467" s="121"/>
    </row>
    <row r="468" ht="12.75">
      <c r="A468" s="121"/>
    </row>
    <row r="469" ht="12.75">
      <c r="A469" s="121"/>
    </row>
    <row r="470" ht="12.75">
      <c r="A470" s="121"/>
    </row>
    <row r="471" ht="12.75">
      <c r="A471" s="121"/>
    </row>
    <row r="472" ht="12.75">
      <c r="A472" s="121"/>
    </row>
    <row r="473" ht="12.75">
      <c r="A473" s="121"/>
    </row>
    <row r="474" ht="12.75">
      <c r="A474" s="121"/>
    </row>
    <row r="475" ht="12.75">
      <c r="A475" s="121"/>
    </row>
    <row r="476" ht="12.75">
      <c r="A476" s="121"/>
    </row>
    <row r="477" ht="12.75" customHeight="1">
      <c r="A477" s="121"/>
    </row>
    <row r="478" ht="12.75">
      <c r="A478" s="121"/>
    </row>
    <row r="479" ht="12.75">
      <c r="A479" s="121"/>
    </row>
    <row r="480" ht="12.75">
      <c r="A480" s="121"/>
    </row>
    <row r="481" ht="12.75">
      <c r="A481" s="121"/>
    </row>
    <row r="482" ht="12.75">
      <c r="A482" s="121"/>
    </row>
    <row r="483" ht="12.75">
      <c r="A483" s="121"/>
    </row>
    <row r="484" ht="12.75">
      <c r="A484" s="121"/>
    </row>
    <row r="485" ht="12.75">
      <c r="A485" s="121"/>
    </row>
    <row r="486" ht="12.75">
      <c r="A486" s="121"/>
    </row>
    <row r="487" ht="12.75">
      <c r="A487" s="121"/>
    </row>
    <row r="488" ht="12.75">
      <c r="A488" s="121"/>
    </row>
    <row r="489" ht="12.75">
      <c r="A489" s="121"/>
    </row>
    <row r="490" ht="12.75" customHeight="1">
      <c r="A490" s="121"/>
    </row>
    <row r="491" ht="12.75">
      <c r="A491" s="121"/>
    </row>
    <row r="492" ht="12.75">
      <c r="A492" s="121"/>
    </row>
    <row r="493" ht="12.75">
      <c r="A493" s="121"/>
    </row>
    <row r="494" ht="12.75">
      <c r="A494" s="121"/>
    </row>
    <row r="495" ht="12.75">
      <c r="A495" s="121"/>
    </row>
    <row r="496" ht="12.75">
      <c r="A496" s="121"/>
    </row>
    <row r="497" ht="12.75">
      <c r="A497" s="121"/>
    </row>
    <row r="498" ht="12.75">
      <c r="A498" s="121"/>
    </row>
    <row r="499" ht="12.75">
      <c r="A499" s="121"/>
    </row>
    <row r="500" ht="12.75">
      <c r="A500" s="121"/>
    </row>
    <row r="501" ht="12.75">
      <c r="A501" s="121"/>
    </row>
    <row r="502" ht="12.75">
      <c r="A502" s="121"/>
    </row>
    <row r="503" ht="12.75">
      <c r="A503" s="121"/>
    </row>
    <row r="504" ht="12.75" customHeight="1">
      <c r="A504" s="121"/>
    </row>
    <row r="505" ht="12.75">
      <c r="A505" s="121"/>
    </row>
    <row r="506" ht="12.75">
      <c r="A506" s="121"/>
    </row>
    <row r="507" ht="12.75">
      <c r="A507" s="121"/>
    </row>
    <row r="508" ht="12.75">
      <c r="A508" s="121"/>
    </row>
    <row r="509" ht="12.75">
      <c r="A509" s="121"/>
    </row>
    <row r="510" ht="12.75">
      <c r="A510" s="121"/>
    </row>
    <row r="511" ht="12.75">
      <c r="A511" s="121"/>
    </row>
    <row r="512" ht="12.75">
      <c r="A512" s="121"/>
    </row>
    <row r="513" ht="12.75">
      <c r="A513" s="121"/>
    </row>
    <row r="514" ht="12.75">
      <c r="A514" s="121"/>
    </row>
    <row r="515" ht="12.75">
      <c r="A515" s="121"/>
    </row>
    <row r="516" ht="12.75">
      <c r="A516" s="121"/>
    </row>
    <row r="517" ht="12.75">
      <c r="A517" s="121"/>
    </row>
    <row r="518" ht="12.75" customHeight="1">
      <c r="A518" s="121"/>
    </row>
    <row r="519" ht="12.75">
      <c r="A519" s="121"/>
    </row>
    <row r="520" ht="12.75">
      <c r="A520" s="121"/>
    </row>
    <row r="521" ht="12.75">
      <c r="A521" s="121"/>
    </row>
    <row r="522" ht="12.75">
      <c r="A522" s="121"/>
    </row>
    <row r="523" ht="12.75">
      <c r="A523" s="121"/>
    </row>
    <row r="524" ht="12.75">
      <c r="A524" s="121"/>
    </row>
    <row r="525" ht="12.75">
      <c r="A525" s="121"/>
    </row>
    <row r="526" ht="12.75">
      <c r="A526" s="121"/>
    </row>
    <row r="527" ht="12.75">
      <c r="A527" s="121"/>
    </row>
    <row r="528" ht="12.75">
      <c r="A528" s="121"/>
    </row>
    <row r="529" ht="12.75">
      <c r="A529" s="121"/>
    </row>
    <row r="530" ht="12.75">
      <c r="A530" s="121"/>
    </row>
    <row r="531" ht="12.75">
      <c r="A531" s="121"/>
    </row>
    <row r="532" ht="12.75">
      <c r="A532" s="121"/>
    </row>
    <row r="533" ht="12.75" customHeight="1">
      <c r="A533" s="121"/>
    </row>
    <row r="534" ht="12.75">
      <c r="A534" s="121"/>
    </row>
    <row r="535" ht="12.75">
      <c r="A535" s="121"/>
    </row>
    <row r="536" ht="12.75">
      <c r="A536" s="121"/>
    </row>
    <row r="537" ht="12.75">
      <c r="A537" s="121"/>
    </row>
    <row r="538" ht="12.75">
      <c r="A538" s="121"/>
    </row>
    <row r="539" ht="12.75">
      <c r="A539" s="121"/>
    </row>
    <row r="540" ht="12.75">
      <c r="A540" s="121"/>
    </row>
    <row r="541" ht="12.75">
      <c r="A541" s="121"/>
    </row>
    <row r="542" ht="12.75">
      <c r="A542" s="121"/>
    </row>
    <row r="543" ht="12.75">
      <c r="A543" s="121"/>
    </row>
    <row r="544" ht="12.75">
      <c r="A544" s="121"/>
    </row>
    <row r="545" ht="12.75" customHeight="1">
      <c r="A545" s="121"/>
    </row>
    <row r="546" ht="12.75">
      <c r="A546" s="121"/>
    </row>
    <row r="547" ht="12.75">
      <c r="A547" s="121"/>
    </row>
    <row r="548" ht="12.75">
      <c r="A548" s="121"/>
    </row>
    <row r="549" ht="12.75">
      <c r="A549" s="121"/>
    </row>
    <row r="550" ht="12.75">
      <c r="A550" s="121"/>
    </row>
    <row r="551" ht="12.75">
      <c r="A551" s="121"/>
    </row>
    <row r="552" ht="12.75">
      <c r="A552" s="121"/>
    </row>
    <row r="553" ht="12.75">
      <c r="A553" s="121"/>
    </row>
    <row r="554" ht="12.75">
      <c r="A554" s="121"/>
    </row>
    <row r="555" ht="12.75">
      <c r="A555" s="121"/>
    </row>
    <row r="556" ht="12.75">
      <c r="A556" s="121"/>
    </row>
    <row r="557" ht="12.75">
      <c r="A557" s="121"/>
    </row>
    <row r="558" ht="12.75">
      <c r="A558" s="121"/>
    </row>
    <row r="559" ht="12.75" customHeight="1">
      <c r="A559" s="121"/>
    </row>
    <row r="560" ht="12.75">
      <c r="A560" s="121"/>
    </row>
    <row r="561" ht="12.75">
      <c r="A561" s="121"/>
    </row>
    <row r="562" ht="12.75">
      <c r="A562" s="121"/>
    </row>
    <row r="563" ht="12.75">
      <c r="A563" s="121"/>
    </row>
    <row r="564" ht="12.75">
      <c r="A564" s="121"/>
    </row>
    <row r="565" ht="12.75">
      <c r="A565" s="121"/>
    </row>
    <row r="566" ht="12.75">
      <c r="A566" s="121"/>
    </row>
    <row r="567" ht="12.75">
      <c r="A567" s="121"/>
    </row>
    <row r="568" ht="12.75">
      <c r="A568" s="121"/>
    </row>
    <row r="569" ht="12.75">
      <c r="A569" s="121"/>
    </row>
    <row r="570" ht="12.75">
      <c r="A570" s="121"/>
    </row>
    <row r="571" ht="12.75">
      <c r="A571" s="121"/>
    </row>
    <row r="572" ht="12.75">
      <c r="A572" s="121"/>
    </row>
    <row r="573" ht="12.75" customHeight="1">
      <c r="A573" s="121"/>
    </row>
    <row r="574" ht="12.75">
      <c r="A574" s="121"/>
    </row>
    <row r="575" ht="12.75">
      <c r="A575" s="121"/>
    </row>
    <row r="576" ht="12.75">
      <c r="A576" s="121"/>
    </row>
    <row r="577" ht="12.75">
      <c r="A577" s="121"/>
    </row>
    <row r="578" ht="12.75">
      <c r="A578" s="121"/>
    </row>
    <row r="579" ht="12.75">
      <c r="A579" s="121"/>
    </row>
    <row r="580" ht="12.75">
      <c r="A580" s="121"/>
    </row>
    <row r="581" ht="12.75">
      <c r="A581" s="121"/>
    </row>
    <row r="582" ht="12.75">
      <c r="A582" s="121"/>
    </row>
    <row r="583" ht="12.75">
      <c r="A583" s="121"/>
    </row>
    <row r="584" ht="12.75">
      <c r="A584" s="121"/>
    </row>
    <row r="585" ht="12.75">
      <c r="A585" s="121"/>
    </row>
    <row r="586" ht="12.75">
      <c r="A586" s="121"/>
    </row>
    <row r="587" ht="12.75" customHeight="1">
      <c r="A587" s="121"/>
    </row>
    <row r="588" ht="12.75">
      <c r="A588" s="121"/>
    </row>
    <row r="589" ht="12.75">
      <c r="A589" s="121"/>
    </row>
    <row r="590" ht="12.75">
      <c r="A590" s="121"/>
    </row>
    <row r="591" ht="12.75">
      <c r="A591" s="121"/>
    </row>
    <row r="592" ht="12.75">
      <c r="A592" s="121"/>
    </row>
    <row r="593" ht="12.75">
      <c r="A593" s="121"/>
    </row>
    <row r="594" ht="12.75">
      <c r="A594" s="121"/>
    </row>
    <row r="595" ht="12.75">
      <c r="A595" s="121"/>
    </row>
    <row r="596" ht="12.75">
      <c r="A596" s="121"/>
    </row>
    <row r="597" ht="12.75">
      <c r="A597" s="121"/>
    </row>
    <row r="598" ht="12.75">
      <c r="A598" s="121"/>
    </row>
    <row r="599" ht="12.75">
      <c r="A599" s="121"/>
    </row>
    <row r="600" ht="12.75">
      <c r="A600" s="121"/>
    </row>
    <row r="601" ht="12.75">
      <c r="A601" s="121"/>
    </row>
    <row r="602" ht="12.75" customHeight="1">
      <c r="A602" s="121"/>
    </row>
    <row r="603" ht="12.75">
      <c r="A603" s="121"/>
    </row>
    <row r="604" ht="12.75">
      <c r="A604" s="121"/>
    </row>
    <row r="605" ht="12.75">
      <c r="A605" s="121"/>
    </row>
    <row r="606" ht="12.75">
      <c r="A606" s="121"/>
    </row>
    <row r="607" ht="12.75">
      <c r="A607" s="121"/>
    </row>
    <row r="608" ht="12.75">
      <c r="A608" s="121"/>
    </row>
    <row r="609" ht="12.75">
      <c r="A609" s="121"/>
    </row>
    <row r="610" ht="12.75">
      <c r="A610" s="121"/>
    </row>
    <row r="611" ht="12.75">
      <c r="A611" s="121"/>
    </row>
    <row r="612" ht="12.75">
      <c r="A612" s="121"/>
    </row>
    <row r="613" ht="12.75">
      <c r="A613" s="121"/>
    </row>
    <row r="614" ht="12.75">
      <c r="A614" s="121"/>
    </row>
    <row r="615" ht="12.75" customHeight="1">
      <c r="A615" s="121"/>
    </row>
    <row r="616" ht="12.75">
      <c r="A616" s="121"/>
    </row>
    <row r="617" ht="12.75">
      <c r="A617" s="121"/>
    </row>
    <row r="618" ht="12.75">
      <c r="A618" s="121"/>
    </row>
    <row r="619" ht="12.75">
      <c r="A619" s="121"/>
    </row>
    <row r="620" ht="12.75">
      <c r="A620" s="121"/>
    </row>
    <row r="621" ht="12.75">
      <c r="A621" s="121"/>
    </row>
    <row r="622" ht="12.75">
      <c r="A622" s="121"/>
    </row>
    <row r="623" ht="12.75">
      <c r="A623" s="121"/>
    </row>
    <row r="624" ht="12.75">
      <c r="A624" s="121"/>
    </row>
    <row r="625" ht="12.75">
      <c r="A625" s="121"/>
    </row>
    <row r="626" ht="12.75">
      <c r="A626" s="121"/>
    </row>
    <row r="627" ht="12.75">
      <c r="A627" s="121"/>
    </row>
    <row r="628" ht="12.75" customHeight="1">
      <c r="A628" s="121"/>
    </row>
    <row r="629" ht="12.75">
      <c r="A629" s="121"/>
    </row>
    <row r="630" ht="12.75">
      <c r="A630" s="121"/>
    </row>
    <row r="631" ht="12.75">
      <c r="A631" s="121"/>
    </row>
    <row r="632" ht="12.75">
      <c r="A632" s="121"/>
    </row>
    <row r="633" ht="12.75">
      <c r="A633" s="121"/>
    </row>
    <row r="634" ht="12.75">
      <c r="A634" s="121"/>
    </row>
    <row r="635" ht="12.75">
      <c r="A635" s="121"/>
    </row>
    <row r="636" ht="12.75">
      <c r="A636" s="121"/>
    </row>
    <row r="637" ht="12.75">
      <c r="A637" s="121"/>
    </row>
    <row r="638" ht="12.75">
      <c r="A638" s="121"/>
    </row>
    <row r="639" ht="12.75">
      <c r="A639" s="121"/>
    </row>
    <row r="640" ht="12.75">
      <c r="A640" s="121"/>
    </row>
    <row r="641" ht="12.75">
      <c r="A641" s="121"/>
    </row>
    <row r="642" ht="12.75">
      <c r="A642" s="121"/>
    </row>
    <row r="643" ht="12.75" customHeight="1">
      <c r="A643" s="121"/>
    </row>
    <row r="644" ht="12.75">
      <c r="A644" s="121"/>
    </row>
    <row r="645" ht="12.75">
      <c r="A645" s="121"/>
    </row>
    <row r="646" ht="12.75">
      <c r="A646" s="121"/>
    </row>
    <row r="647" ht="12.75">
      <c r="A647" s="121"/>
    </row>
    <row r="648" ht="12.75">
      <c r="A648" s="121"/>
    </row>
    <row r="649" ht="12.75">
      <c r="A649" s="121"/>
    </row>
    <row r="650" ht="12.75">
      <c r="A650" s="121"/>
    </row>
    <row r="651" ht="12.75">
      <c r="A651" s="121"/>
    </row>
    <row r="652" ht="12.75">
      <c r="A652" s="121"/>
    </row>
    <row r="653" ht="12.75">
      <c r="A653" s="121"/>
    </row>
    <row r="654" ht="12.75">
      <c r="A654" s="121"/>
    </row>
    <row r="655" ht="12.75">
      <c r="A655" s="121"/>
    </row>
    <row r="656" ht="12.75" customHeight="1">
      <c r="A656" s="121"/>
    </row>
    <row r="657" ht="12.75">
      <c r="A657" s="121"/>
    </row>
    <row r="658" ht="12.75">
      <c r="A658" s="121"/>
    </row>
    <row r="659" ht="12.75">
      <c r="A659" s="121"/>
    </row>
    <row r="660" ht="12.75">
      <c r="A660" s="121"/>
    </row>
    <row r="661" ht="12.75">
      <c r="A661" s="121"/>
    </row>
    <row r="662" ht="12.75">
      <c r="A662" s="121"/>
    </row>
    <row r="663" ht="12.75">
      <c r="A663" s="121"/>
    </row>
    <row r="664" ht="12.75">
      <c r="A664" s="121"/>
    </row>
    <row r="665" ht="12.75">
      <c r="A665" s="121"/>
    </row>
    <row r="666" ht="12.75">
      <c r="A666" s="121"/>
    </row>
    <row r="667" ht="12.75">
      <c r="A667" s="121"/>
    </row>
    <row r="668" ht="12.75">
      <c r="A668" s="121"/>
    </row>
    <row r="669" ht="12.75">
      <c r="A669" s="121"/>
    </row>
    <row r="670" ht="12.75">
      <c r="A670" s="121"/>
    </row>
    <row r="671" spans="1:25" ht="12.75">
      <c r="A671" s="121"/>
      <c r="X671" s="96"/>
      <c r="Y671" s="96"/>
    </row>
    <row r="672" spans="1:25" ht="12.75">
      <c r="A672" s="121"/>
      <c r="X672" s="96"/>
      <c r="Y672" s="96"/>
    </row>
    <row r="673" spans="1:25" ht="12.75">
      <c r="A673" s="121"/>
      <c r="X673" s="96"/>
      <c r="Y673" s="96"/>
    </row>
    <row r="674" spans="1:25" ht="12.75">
      <c r="A674" s="121"/>
      <c r="X674" s="96"/>
      <c r="Y674" s="96"/>
    </row>
    <row r="675" spans="1:25" ht="12.75">
      <c r="A675" s="121"/>
      <c r="X675" s="96"/>
      <c r="Y675" s="96"/>
    </row>
    <row r="676" spans="1:25" ht="12.75">
      <c r="A676" s="121"/>
      <c r="X676" s="96"/>
      <c r="Y676" s="96"/>
    </row>
    <row r="677" spans="1:25" ht="12.75">
      <c r="A677" s="121"/>
      <c r="X677" s="96"/>
      <c r="Y677" s="96"/>
    </row>
    <row r="678" spans="1:25" ht="12.75">
      <c r="A678" s="121"/>
      <c r="X678" s="96"/>
      <c r="Y678" s="96"/>
    </row>
    <row r="679" spans="1:25" ht="12.75">
      <c r="A679" s="121"/>
      <c r="X679" s="96"/>
      <c r="Y679" s="96"/>
    </row>
    <row r="680" spans="1:25" ht="12.75">
      <c r="A680" s="121"/>
      <c r="X680" s="96"/>
      <c r="Y680" s="96"/>
    </row>
    <row r="681" spans="1:25" ht="12.75">
      <c r="A681" s="121"/>
      <c r="X681" s="96"/>
      <c r="Y681" s="96"/>
    </row>
    <row r="682" spans="1:25" ht="12.75">
      <c r="A682" s="121"/>
      <c r="X682" s="96"/>
      <c r="Y682" s="96"/>
    </row>
    <row r="683" spans="1:25" ht="12.75">
      <c r="A683" s="121"/>
      <c r="X683" s="96"/>
      <c r="Y683" s="96"/>
    </row>
    <row r="684" spans="1:25" ht="12.75">
      <c r="A684" s="121"/>
      <c r="X684" s="96"/>
      <c r="Y684" s="96"/>
    </row>
    <row r="685" spans="1:25" ht="12.75">
      <c r="A685" s="121"/>
      <c r="X685" s="96"/>
      <c r="Y685" s="96"/>
    </row>
    <row r="686" ht="12.75">
      <c r="A686" s="121"/>
    </row>
  </sheetData>
  <sheetProtection/>
  <mergeCells count="28">
    <mergeCell ref="A1:D1"/>
    <mergeCell ref="E1:T1"/>
    <mergeCell ref="U1:W1"/>
    <mergeCell ref="A3:A5"/>
    <mergeCell ref="B3:G3"/>
    <mergeCell ref="H3:M3"/>
    <mergeCell ref="N3:W3"/>
    <mergeCell ref="B4:B5"/>
    <mergeCell ref="C4:C5"/>
    <mergeCell ref="D4:D5"/>
    <mergeCell ref="X24:X28"/>
    <mergeCell ref="N4:O4"/>
    <mergeCell ref="P4:Q4"/>
    <mergeCell ref="R4:S4"/>
    <mergeCell ref="T4:U4"/>
    <mergeCell ref="V4:W4"/>
    <mergeCell ref="X6:X15"/>
    <mergeCell ref="X3:X5"/>
    <mergeCell ref="E4:E5"/>
    <mergeCell ref="F4:F5"/>
    <mergeCell ref="G4:G5"/>
    <mergeCell ref="X16:X23"/>
    <mergeCell ref="K4:K5"/>
    <mergeCell ref="L4:L5"/>
    <mergeCell ref="M4:M5"/>
    <mergeCell ref="H4:H5"/>
    <mergeCell ref="I4:I5"/>
    <mergeCell ref="J4:J5"/>
  </mergeCells>
  <printOptions/>
  <pageMargins left="0.25" right="0.25" top="0.25" bottom="0.2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trương quang vương</cp:lastModifiedBy>
  <cp:lastPrinted>2021-01-18T08:01:31Z</cp:lastPrinted>
  <dcterms:created xsi:type="dcterms:W3CDTF">1996-10-14T23:33:28Z</dcterms:created>
  <dcterms:modified xsi:type="dcterms:W3CDTF">2021-04-23T07:01:36Z</dcterms:modified>
  <cp:category/>
  <cp:version/>
  <cp:contentType/>
  <cp:contentStatus/>
</cp:coreProperties>
</file>