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640" windowHeight="11760"/>
  </bookViews>
  <sheets>
    <sheet name="Sheet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I24" i="1"/>
  <c r="G24" i="1"/>
  <c r="E24" i="1"/>
  <c r="J22" i="1"/>
  <c r="G22" i="1"/>
  <c r="J21" i="1"/>
  <c r="G21" i="1"/>
  <c r="J20" i="1"/>
  <c r="G20" i="1"/>
  <c r="J17" i="1"/>
  <c r="I17" i="1"/>
  <c r="G17" i="1"/>
  <c r="E17" i="1"/>
  <c r="J16" i="1"/>
  <c r="I16" i="1"/>
  <c r="G16" i="1"/>
  <c r="E16" i="1"/>
  <c r="J15" i="1"/>
  <c r="I15" i="1"/>
  <c r="G15" i="1"/>
  <c r="E15" i="1"/>
  <c r="J14" i="1"/>
  <c r="I14" i="1"/>
  <c r="G14" i="1"/>
  <c r="E14" i="1"/>
  <c r="J13" i="1"/>
  <c r="I13" i="1"/>
  <c r="C13" i="1"/>
  <c r="E13" i="1" s="1"/>
  <c r="G13" i="1" s="1"/>
  <c r="I12" i="1"/>
  <c r="J12" i="1" s="1"/>
  <c r="E12" i="1"/>
  <c r="G12" i="1" s="1"/>
  <c r="C12" i="1"/>
  <c r="J11" i="1"/>
  <c r="I11" i="1"/>
  <c r="C11" i="1"/>
  <c r="E11" i="1" s="1"/>
  <c r="G11" i="1" s="1"/>
  <c r="I10" i="1"/>
  <c r="J10" i="1" s="1"/>
  <c r="E10" i="1"/>
  <c r="G10" i="1" s="1"/>
  <c r="C10" i="1"/>
  <c r="J9" i="1"/>
  <c r="I9" i="1"/>
  <c r="C9" i="1"/>
  <c r="E9" i="1" s="1"/>
  <c r="G9" i="1" s="1"/>
  <c r="I8" i="1"/>
  <c r="J8" i="1" s="1"/>
  <c r="J25" i="1" s="1"/>
  <c r="J27" i="1" s="1"/>
  <c r="E8" i="1"/>
  <c r="G8" i="1" s="1"/>
  <c r="G25" i="1" s="1"/>
  <c r="G27" i="1" s="1"/>
  <c r="C8" i="1"/>
  <c r="C7" i="1"/>
</calcChain>
</file>

<file path=xl/sharedStrings.xml><?xml version="1.0" encoding="utf-8"?>
<sst xmlns="http://schemas.openxmlformats.org/spreadsheetml/2006/main" count="39" uniqueCount="37">
  <si>
    <t>Hạng mục</t>
  </si>
  <si>
    <t>Năm 2020</t>
  </si>
  <si>
    <t>Năng suất
 (tạ/ha)</t>
  </si>
  <si>
    <t>Sản lượng
 (tấn)</t>
  </si>
  <si>
    <t>Giá trị sản xuất
 năm 2020 (triệu đồng)</t>
  </si>
  <si>
    <t>I</t>
  </si>
  <si>
    <t>Cây trồng</t>
  </si>
  <si>
    <t>Cây rau, củ, quả</t>
  </si>
  <si>
    <t>Hoa (NS tính là cây/ha; sản lượng cây)</t>
  </si>
  <si>
    <t>Cây ăn quả</t>
  </si>
  <si>
    <t>Dược liệu (Đương quy, khác)</t>
  </si>
  <si>
    <t>Dược liệu (Sâm dây)</t>
  </si>
  <si>
    <t xml:space="preserve">Cây cà phê </t>
  </si>
  <si>
    <t>Cây tiêu</t>
  </si>
  <si>
    <t>Lạc (đậu phộng)</t>
  </si>
  <si>
    <t>Khoai lang</t>
  </si>
  <si>
    <t>Cây khác</t>
  </si>
  <si>
    <t>II</t>
  </si>
  <si>
    <t>Chăn nuôi</t>
  </si>
  <si>
    <t>Lợn</t>
  </si>
  <si>
    <t>Gà</t>
  </si>
  <si>
    <t>Dê lấy sữa (Sản lượng tính lít sữa)</t>
  </si>
  <si>
    <t>III</t>
  </si>
  <si>
    <t>Thuỷ sản</t>
  </si>
  <si>
    <t>Tổng cộng</t>
  </si>
  <si>
    <t>Tổng giá trị sản phẩm nông lâm thuỷ sản năm 2020:</t>
  </si>
  <si>
    <t>Nuôi cá</t>
  </si>
  <si>
    <t>Diện tích/ tổng đàn
(ha, con)</t>
  </si>
  <si>
    <t>Cây cà phê chưa cho sản phẩm</t>
  </si>
  <si>
    <t>Đến năm 2025</t>
  </si>
  <si>
    <t>Tỷ trọng giá trị sản xuất nông nghiệp ứng dụng công nghệ cao (%)</t>
  </si>
  <si>
    <t>TT</t>
  </si>
  <si>
    <t>Tỷ trọng giá trị sản xuất nông nghiệp ứng dụng công nghệ cao đến năm 2020, dự kiến đến năm 2025</t>
  </si>
  <si>
    <t>Giá bán sản phẩm 2010 (1.000 đồng)</t>
  </si>
  <si>
    <t>PHỤ LỤC 02</t>
  </si>
  <si>
    <t>Giá trị sản xuất
 năm 2025 (triệu đồng)</t>
  </si>
  <si>
    <t>(Kèm theo Báo cáo số:         /BC-ĐGS ngày         tháng 11 năm 2021 của Đoàn Giám sát HĐND tỉnh)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</si>
</sst>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0" xfId="0" applyFont="1"/>
    <xf numFmtId="2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0" fontId="2" fillId="0" borderId="0" xfId="1" applyNumberFormat="1" applyFont="1"/>
    <xf numFmtId="0" fontId="2" fillId="0" borderId="0" xfId="0" applyFont="1" applyFill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28575</xdr:rowOff>
    </xdr:from>
    <xdr:to>
      <xdr:col>4</xdr:col>
      <xdr:colOff>800100</xdr:colOff>
      <xdr:row>3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4933950" y="657225"/>
          <a:ext cx="619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A4" sqref="A4"/>
    </sheetView>
  </sheetViews>
  <sheetFormatPr defaultColWidth="9.125" defaultRowHeight="16.5" x14ac:dyDescent="0.25"/>
  <cols>
    <col min="1" max="1" width="5.75" style="1" customWidth="1"/>
    <col min="2" max="2" width="36.875" style="1" customWidth="1"/>
    <col min="3" max="3" width="16" style="1" customWidth="1"/>
    <col min="4" max="4" width="12.75" style="1" bestFit="1" customWidth="1"/>
    <col min="5" max="5" width="14.75" style="1" bestFit="1" customWidth="1"/>
    <col min="6" max="6" width="14.625" style="21" customWidth="1"/>
    <col min="7" max="7" width="14.75" style="21" bestFit="1" customWidth="1"/>
    <col min="8" max="8" width="12" style="21" customWidth="1"/>
    <col min="9" max="9" width="13.875" style="21" customWidth="1"/>
    <col min="10" max="10" width="15.625" style="21" bestFit="1" customWidth="1"/>
    <col min="11" max="16384" width="9.125" style="1"/>
  </cols>
  <sheetData>
    <row r="1" spans="1:10" x14ac:dyDescent="0.25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3" t="s">
        <v>36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25.5" customHeight="1" x14ac:dyDescent="0.25">
      <c r="A5" s="25" t="s">
        <v>31</v>
      </c>
      <c r="B5" s="25" t="s">
        <v>0</v>
      </c>
      <c r="C5" s="25" t="s">
        <v>1</v>
      </c>
      <c r="D5" s="25"/>
      <c r="E5" s="25"/>
      <c r="F5" s="25"/>
      <c r="G5" s="25"/>
      <c r="H5" s="25" t="s">
        <v>29</v>
      </c>
      <c r="I5" s="25"/>
      <c r="J5" s="25"/>
    </row>
    <row r="6" spans="1:10" ht="74.25" customHeight="1" x14ac:dyDescent="0.25">
      <c r="A6" s="25"/>
      <c r="B6" s="25"/>
      <c r="C6" s="2" t="s">
        <v>27</v>
      </c>
      <c r="D6" s="2" t="s">
        <v>2</v>
      </c>
      <c r="E6" s="2" t="s">
        <v>3</v>
      </c>
      <c r="F6" s="3" t="s">
        <v>33</v>
      </c>
      <c r="G6" s="3" t="s">
        <v>4</v>
      </c>
      <c r="H6" s="3" t="s">
        <v>27</v>
      </c>
      <c r="I6" s="3" t="s">
        <v>3</v>
      </c>
      <c r="J6" s="3" t="s">
        <v>35</v>
      </c>
    </row>
    <row r="7" spans="1:10" ht="21" customHeight="1" x14ac:dyDescent="0.25">
      <c r="A7" s="4" t="s">
        <v>5</v>
      </c>
      <c r="B7" s="4" t="s">
        <v>6</v>
      </c>
      <c r="C7" s="5">
        <f>SUM(C8:C18)</f>
        <v>7919.5499999999993</v>
      </c>
      <c r="D7" s="6"/>
      <c r="E7" s="6"/>
      <c r="F7" s="7"/>
      <c r="G7" s="8"/>
      <c r="H7" s="8"/>
      <c r="I7" s="8"/>
      <c r="J7" s="8"/>
    </row>
    <row r="8" spans="1:10" ht="21" customHeight="1" x14ac:dyDescent="0.25">
      <c r="A8" s="9">
        <v>1</v>
      </c>
      <c r="B8" s="6" t="s">
        <v>7</v>
      </c>
      <c r="C8" s="6">
        <f>190+4.2+191.43</f>
        <v>385.63</v>
      </c>
      <c r="D8" s="6">
        <v>137</v>
      </c>
      <c r="E8" s="6">
        <f>D8*C8/10</f>
        <v>5283.1309999999994</v>
      </c>
      <c r="F8" s="7">
        <v>3</v>
      </c>
      <c r="G8" s="7">
        <f>F8*E8</f>
        <v>15849.392999999998</v>
      </c>
      <c r="H8" s="10">
        <v>500</v>
      </c>
      <c r="I8" s="10">
        <f>H8*D8*1.2/10</f>
        <v>8220</v>
      </c>
      <c r="J8" s="10">
        <f>I8*F8</f>
        <v>24660</v>
      </c>
    </row>
    <row r="9" spans="1:10" ht="21" customHeight="1" x14ac:dyDescent="0.25">
      <c r="A9" s="9">
        <v>2</v>
      </c>
      <c r="B9" s="6" t="s">
        <v>8</v>
      </c>
      <c r="C9" s="6">
        <f>52+0.45</f>
        <v>52.45</v>
      </c>
      <c r="D9" s="6">
        <v>100000</v>
      </c>
      <c r="E9" s="6">
        <f>D9*C9</f>
        <v>5245000</v>
      </c>
      <c r="F9" s="7">
        <v>4</v>
      </c>
      <c r="G9" s="7">
        <f>F9*E9/1000</f>
        <v>20980</v>
      </c>
      <c r="H9" s="10">
        <v>100</v>
      </c>
      <c r="I9" s="10">
        <f t="shared" ref="I9:I17" si="0">H9*D9*1.2/10</f>
        <v>1200000</v>
      </c>
      <c r="J9" s="10">
        <f>I9*F9/100</f>
        <v>48000</v>
      </c>
    </row>
    <row r="10" spans="1:10" ht="21" customHeight="1" x14ac:dyDescent="0.25">
      <c r="A10" s="9">
        <v>3</v>
      </c>
      <c r="B10" s="6" t="s">
        <v>9</v>
      </c>
      <c r="C10" s="6">
        <f>312+368.23-40.5</f>
        <v>639.73</v>
      </c>
      <c r="D10" s="6">
        <v>105</v>
      </c>
      <c r="E10" s="6">
        <f>D10*C10/10</f>
        <v>6717.1650000000009</v>
      </c>
      <c r="F10" s="7">
        <v>7</v>
      </c>
      <c r="G10" s="7">
        <f t="shared" ref="G10:G17" si="1">F10*E10</f>
        <v>47020.155000000006</v>
      </c>
      <c r="H10" s="10">
        <v>2000</v>
      </c>
      <c r="I10" s="10">
        <f t="shared" si="0"/>
        <v>25200</v>
      </c>
      <c r="J10" s="10">
        <f t="shared" ref="J10:J17" si="2">I10*F10</f>
        <v>176400</v>
      </c>
    </row>
    <row r="11" spans="1:10" ht="21" customHeight="1" x14ac:dyDescent="0.25">
      <c r="A11" s="9">
        <v>4</v>
      </c>
      <c r="B11" s="6" t="s">
        <v>10</v>
      </c>
      <c r="C11" s="6">
        <f>4.5</f>
        <v>4.5</v>
      </c>
      <c r="D11" s="6">
        <v>106</v>
      </c>
      <c r="E11" s="6">
        <f t="shared" ref="E11:E17" si="3">D11*C11/10</f>
        <v>47.7</v>
      </c>
      <c r="F11" s="11">
        <v>43.174999999999997</v>
      </c>
      <c r="G11" s="7">
        <f t="shared" si="1"/>
        <v>2059.4474999999998</v>
      </c>
      <c r="H11" s="10">
        <v>50</v>
      </c>
      <c r="I11" s="10">
        <f t="shared" si="0"/>
        <v>636</v>
      </c>
      <c r="J11" s="10">
        <f t="shared" si="2"/>
        <v>27459.3</v>
      </c>
    </row>
    <row r="12" spans="1:10" ht="21" customHeight="1" x14ac:dyDescent="0.25">
      <c r="A12" s="9">
        <v>5</v>
      </c>
      <c r="B12" s="6" t="s">
        <v>11</v>
      </c>
      <c r="C12" s="6">
        <f>4</f>
        <v>4</v>
      </c>
      <c r="D12" s="6">
        <v>25</v>
      </c>
      <c r="E12" s="6">
        <f t="shared" si="3"/>
        <v>10</v>
      </c>
      <c r="F12" s="11">
        <v>43.174999999999997</v>
      </c>
      <c r="G12" s="7">
        <f t="shared" si="1"/>
        <v>431.75</v>
      </c>
      <c r="H12" s="10">
        <v>100</v>
      </c>
      <c r="I12" s="10">
        <f t="shared" si="0"/>
        <v>300</v>
      </c>
      <c r="J12" s="10">
        <f t="shared" si="2"/>
        <v>12952.5</v>
      </c>
    </row>
    <row r="13" spans="1:10" ht="21" customHeight="1" x14ac:dyDescent="0.25">
      <c r="A13" s="9">
        <v>6</v>
      </c>
      <c r="B13" s="6" t="s">
        <v>12</v>
      </c>
      <c r="C13" s="6">
        <f>5825.91</f>
        <v>5825.91</v>
      </c>
      <c r="D13" s="6">
        <v>30</v>
      </c>
      <c r="E13" s="6">
        <f>D13*C13/10</f>
        <v>17477.73</v>
      </c>
      <c r="F13" s="11">
        <v>26.873000000000001</v>
      </c>
      <c r="G13" s="7">
        <f>F13*E13</f>
        <v>469679.03829</v>
      </c>
      <c r="H13" s="10">
        <v>7000</v>
      </c>
      <c r="I13" s="10">
        <f t="shared" si="0"/>
        <v>25200</v>
      </c>
      <c r="J13" s="10">
        <f t="shared" si="2"/>
        <v>677199.6</v>
      </c>
    </row>
    <row r="14" spans="1:10" ht="21" customHeight="1" x14ac:dyDescent="0.25">
      <c r="A14" s="9">
        <v>7</v>
      </c>
      <c r="B14" s="6" t="s">
        <v>13</v>
      </c>
      <c r="C14" s="6">
        <v>37.5</v>
      </c>
      <c r="D14" s="6">
        <v>18.5</v>
      </c>
      <c r="E14" s="6">
        <f t="shared" si="3"/>
        <v>69.375</v>
      </c>
      <c r="F14" s="11">
        <v>48.343000000000004</v>
      </c>
      <c r="G14" s="7">
        <f t="shared" si="1"/>
        <v>3353.7956250000002</v>
      </c>
      <c r="H14" s="10">
        <v>100</v>
      </c>
      <c r="I14" s="10">
        <f t="shared" si="0"/>
        <v>222</v>
      </c>
      <c r="J14" s="10">
        <f t="shared" si="2"/>
        <v>10732.146000000001</v>
      </c>
    </row>
    <row r="15" spans="1:10" ht="21" customHeight="1" x14ac:dyDescent="0.25">
      <c r="A15" s="9">
        <v>8</v>
      </c>
      <c r="B15" s="12" t="s">
        <v>14</v>
      </c>
      <c r="C15" s="6">
        <v>6.3</v>
      </c>
      <c r="D15" s="6">
        <v>18</v>
      </c>
      <c r="E15" s="6">
        <f t="shared" si="3"/>
        <v>11.34</v>
      </c>
      <c r="F15" s="11">
        <v>14.023</v>
      </c>
      <c r="G15" s="7">
        <f t="shared" si="1"/>
        <v>159.02081999999999</v>
      </c>
      <c r="H15" s="10">
        <v>10</v>
      </c>
      <c r="I15" s="10">
        <f t="shared" si="0"/>
        <v>21.6</v>
      </c>
      <c r="J15" s="10">
        <f t="shared" si="2"/>
        <v>302.89680000000004</v>
      </c>
    </row>
    <row r="16" spans="1:10" ht="21" customHeight="1" x14ac:dyDescent="0.25">
      <c r="A16" s="9">
        <v>9</v>
      </c>
      <c r="B16" s="13" t="s">
        <v>15</v>
      </c>
      <c r="C16" s="6">
        <v>13</v>
      </c>
      <c r="D16" s="6">
        <v>82</v>
      </c>
      <c r="E16" s="6">
        <f t="shared" si="3"/>
        <v>106.6</v>
      </c>
      <c r="F16" s="7">
        <v>3.1259999999999999</v>
      </c>
      <c r="G16" s="7">
        <f t="shared" si="1"/>
        <v>333.23159999999996</v>
      </c>
      <c r="H16" s="10">
        <v>15</v>
      </c>
      <c r="I16" s="10">
        <f t="shared" si="0"/>
        <v>147.6</v>
      </c>
      <c r="J16" s="10">
        <f t="shared" si="2"/>
        <v>461.39759999999995</v>
      </c>
    </row>
    <row r="17" spans="1:10" ht="21" customHeight="1" x14ac:dyDescent="0.25">
      <c r="A17" s="9">
        <v>10</v>
      </c>
      <c r="B17" s="12" t="s">
        <v>16</v>
      </c>
      <c r="C17" s="7">
        <v>0.53</v>
      </c>
      <c r="D17" s="6">
        <v>20</v>
      </c>
      <c r="E17" s="6">
        <f t="shared" si="3"/>
        <v>1.06</v>
      </c>
      <c r="F17" s="7">
        <v>3</v>
      </c>
      <c r="G17" s="7">
        <f t="shared" si="1"/>
        <v>3.18</v>
      </c>
      <c r="H17" s="10">
        <v>20</v>
      </c>
      <c r="I17" s="10">
        <f t="shared" si="0"/>
        <v>48</v>
      </c>
      <c r="J17" s="10">
        <f t="shared" si="2"/>
        <v>144</v>
      </c>
    </row>
    <row r="18" spans="1:10" ht="21" customHeight="1" x14ac:dyDescent="0.25">
      <c r="A18" s="9">
        <v>11</v>
      </c>
      <c r="B18" s="12" t="s">
        <v>28</v>
      </c>
      <c r="C18" s="7">
        <v>950</v>
      </c>
      <c r="D18" s="6"/>
      <c r="E18" s="6"/>
      <c r="F18" s="7"/>
      <c r="G18" s="7"/>
      <c r="H18" s="10"/>
      <c r="I18" s="10"/>
      <c r="J18" s="10"/>
    </row>
    <row r="19" spans="1:10" ht="21" customHeight="1" x14ac:dyDescent="0.25">
      <c r="A19" s="4" t="s">
        <v>17</v>
      </c>
      <c r="B19" s="5" t="s">
        <v>18</v>
      </c>
      <c r="C19" s="6"/>
      <c r="D19" s="6"/>
      <c r="E19" s="6"/>
      <c r="F19" s="7"/>
      <c r="G19" s="7"/>
      <c r="H19" s="10"/>
      <c r="I19" s="10"/>
      <c r="J19" s="10"/>
    </row>
    <row r="20" spans="1:10" ht="21" customHeight="1" x14ac:dyDescent="0.25">
      <c r="A20" s="9">
        <v>1</v>
      </c>
      <c r="B20" s="6" t="s">
        <v>19</v>
      </c>
      <c r="C20" s="6">
        <v>17100</v>
      </c>
      <c r="D20" s="6"/>
      <c r="E20" s="11">
        <v>36.438000000000002</v>
      </c>
      <c r="F20" s="11">
        <v>36.438000000000002</v>
      </c>
      <c r="G20" s="7">
        <f>F20*E20</f>
        <v>1327.7278440000002</v>
      </c>
      <c r="H20" s="10">
        <v>25000</v>
      </c>
      <c r="I20" s="10">
        <v>63.9</v>
      </c>
      <c r="J20" s="10">
        <f>I20*F20</f>
        <v>2328.3882000000003</v>
      </c>
    </row>
    <row r="21" spans="1:10" ht="21" customHeight="1" x14ac:dyDescent="0.25">
      <c r="A21" s="9">
        <v>2</v>
      </c>
      <c r="B21" s="6" t="s">
        <v>20</v>
      </c>
      <c r="C21" s="6">
        <v>96000</v>
      </c>
      <c r="D21" s="6"/>
      <c r="E21" s="11">
        <v>47.320999999999998</v>
      </c>
      <c r="F21" s="11">
        <v>47.320999999999998</v>
      </c>
      <c r="G21" s="7">
        <f>F21*E21</f>
        <v>2239.2770409999998</v>
      </c>
      <c r="H21" s="10">
        <v>150000</v>
      </c>
      <c r="I21" s="10">
        <v>88.7</v>
      </c>
      <c r="J21" s="10">
        <f>I21*F21</f>
        <v>4197.3726999999999</v>
      </c>
    </row>
    <row r="22" spans="1:10" ht="21" customHeight="1" x14ac:dyDescent="0.25">
      <c r="A22" s="9">
        <v>3</v>
      </c>
      <c r="B22" s="14" t="s">
        <v>21</v>
      </c>
      <c r="C22" s="6">
        <v>7000</v>
      </c>
      <c r="D22" s="6"/>
      <c r="E22" s="11">
        <v>10</v>
      </c>
      <c r="F22" s="11">
        <v>10</v>
      </c>
      <c r="G22" s="7">
        <f>F22*E22</f>
        <v>100</v>
      </c>
      <c r="H22" s="10">
        <v>10000</v>
      </c>
      <c r="I22" s="10">
        <v>17.100000000000001</v>
      </c>
      <c r="J22" s="10">
        <f>I22*F22</f>
        <v>171</v>
      </c>
    </row>
    <row r="23" spans="1:10" ht="21" customHeight="1" x14ac:dyDescent="0.25">
      <c r="A23" s="4" t="s">
        <v>22</v>
      </c>
      <c r="B23" s="5" t="s">
        <v>23</v>
      </c>
      <c r="C23" s="6"/>
      <c r="D23" s="6"/>
      <c r="E23" s="6"/>
      <c r="F23" s="7"/>
      <c r="G23" s="7"/>
      <c r="H23" s="10"/>
      <c r="I23" s="10"/>
      <c r="J23" s="10"/>
    </row>
    <row r="24" spans="1:10" ht="21" customHeight="1" x14ac:dyDescent="0.25">
      <c r="A24" s="15">
        <v>1</v>
      </c>
      <c r="B24" s="6" t="s">
        <v>26</v>
      </c>
      <c r="C24" s="7">
        <v>40</v>
      </c>
      <c r="D24" s="6">
        <v>160</v>
      </c>
      <c r="E24" s="11">
        <f>D24*C24/10</f>
        <v>640</v>
      </c>
      <c r="F24" s="7">
        <v>30.9</v>
      </c>
      <c r="G24" s="7">
        <f>F24*E24</f>
        <v>19776</v>
      </c>
      <c r="H24" s="10">
        <v>120</v>
      </c>
      <c r="I24" s="10">
        <f>H24*D24*1.2/10</f>
        <v>2304</v>
      </c>
      <c r="J24" s="10">
        <f>I24*F24</f>
        <v>71193.599999999991</v>
      </c>
    </row>
    <row r="25" spans="1:10" s="17" customFormat="1" ht="21" customHeight="1" x14ac:dyDescent="0.25">
      <c r="A25" s="29" t="s">
        <v>24</v>
      </c>
      <c r="B25" s="29"/>
      <c r="C25" s="5"/>
      <c r="D25" s="5"/>
      <c r="E25" s="5"/>
      <c r="F25" s="8"/>
      <c r="G25" s="8">
        <f>SUM(G8:G24)</f>
        <v>583312.01672000007</v>
      </c>
      <c r="H25" s="16"/>
      <c r="I25" s="16"/>
      <c r="J25" s="16">
        <f>SUM(J8:J24)</f>
        <v>1056202.2012999998</v>
      </c>
    </row>
    <row r="26" spans="1:10" ht="21" customHeight="1" x14ac:dyDescent="0.25">
      <c r="A26" s="30" t="s">
        <v>25</v>
      </c>
      <c r="B26" s="30"/>
      <c r="C26" s="30"/>
      <c r="D26" s="30"/>
      <c r="E26" s="30"/>
      <c r="F26" s="30"/>
      <c r="G26" s="8">
        <v>3400000</v>
      </c>
      <c r="H26" s="16"/>
      <c r="I26" s="16"/>
      <c r="J26" s="16">
        <v>5000000</v>
      </c>
    </row>
    <row r="27" spans="1:10" ht="21" customHeight="1" x14ac:dyDescent="0.25">
      <c r="A27" s="26" t="s">
        <v>30</v>
      </c>
      <c r="B27" s="27"/>
      <c r="C27" s="27"/>
      <c r="D27" s="27"/>
      <c r="E27" s="27"/>
      <c r="F27" s="28"/>
      <c r="G27" s="18">
        <f>G25/G26*100</f>
        <v>17.156235785882355</v>
      </c>
      <c r="H27" s="19"/>
      <c r="I27" s="18"/>
      <c r="J27" s="18">
        <f>J25/J26*100</f>
        <v>21.124044025999996</v>
      </c>
    </row>
    <row r="28" spans="1:10" x14ac:dyDescent="0.25">
      <c r="E28" s="20"/>
    </row>
    <row r="29" spans="1:10" x14ac:dyDescent="0.25">
      <c r="E29" s="20"/>
    </row>
    <row r="30" spans="1:10" x14ac:dyDescent="0.25">
      <c r="E30" s="20"/>
    </row>
  </sheetData>
  <mergeCells count="10">
    <mergeCell ref="A1:J1"/>
    <mergeCell ref="A2:J2"/>
    <mergeCell ref="A3:J3"/>
    <mergeCell ref="H5:J5"/>
    <mergeCell ref="A27:F27"/>
    <mergeCell ref="A5:A6"/>
    <mergeCell ref="B5:B6"/>
    <mergeCell ref="C5:G5"/>
    <mergeCell ref="A25:B25"/>
    <mergeCell ref="A26:F26"/>
  </mergeCells>
  <printOptions horizontalCentered="1"/>
  <pageMargins left="0.25" right="0.25" top="0.25" bottom="0.25" header="0" footer="0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trương quang vương</cp:lastModifiedBy>
  <cp:lastPrinted>2021-11-09T06:24:40Z</cp:lastPrinted>
  <dcterms:created xsi:type="dcterms:W3CDTF">2021-05-27T10:46:48Z</dcterms:created>
  <dcterms:modified xsi:type="dcterms:W3CDTF">2021-12-09T01:59:02Z</dcterms:modified>
</cp:coreProperties>
</file>