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7680" activeTab="0"/>
  </bookViews>
  <sheets>
    <sheet name="Trung học" sheetId="1" r:id="rId1"/>
  </sheets>
  <definedNames>
    <definedName name="_xlnm.Print_Titles" localSheetId="0">'Trung học'!$4:$5</definedName>
  </definedNames>
  <calcPr fullCalcOnLoad="1"/>
</workbook>
</file>

<file path=xl/sharedStrings.xml><?xml version="1.0" encoding="utf-8"?>
<sst xmlns="http://schemas.openxmlformats.org/spreadsheetml/2006/main" count="167" uniqueCount="82">
  <si>
    <t>bài</t>
  </si>
  <si>
    <t>lớp</t>
  </si>
  <si>
    <t>STT</t>
  </si>
  <si>
    <t>TỔNG SỐ</t>
  </si>
  <si>
    <t>ĐVT</t>
  </si>
  <si>
    <t>Mức chi</t>
  </si>
  <si>
    <t>Thành tiền</t>
  </si>
  <si>
    <t>A</t>
  </si>
  <si>
    <t>Công tác tổ chức</t>
  </si>
  <si>
    <t xml:space="preserve"> -</t>
  </si>
  <si>
    <t>ngày</t>
  </si>
  <si>
    <t>Chi phí giảng viên</t>
  </si>
  <si>
    <t>ngày</t>
  </si>
  <si>
    <t>Chi phí phục vụ lớp học</t>
  </si>
  <si>
    <t>bộ</t>
  </si>
  <si>
    <t>Lớp</t>
  </si>
  <si>
    <t>B</t>
  </si>
  <si>
    <t>lượt</t>
  </si>
  <si>
    <t xml:space="preserve">KINH PHÍ TỔ CHỨC </t>
  </si>
  <si>
    <t>Giấy A0</t>
  </si>
  <si>
    <t>Chấm bài</t>
  </si>
  <si>
    <t>Tài liệu</t>
  </si>
  <si>
    <t>đêm</t>
  </si>
  <si>
    <t>Tổng số lớp</t>
  </si>
  <si>
    <t>Năm 2020</t>
  </si>
  <si>
    <t>Năm 2021</t>
  </si>
  <si>
    <t>Năm 2022</t>
  </si>
  <si>
    <t>Năm 2023</t>
  </si>
  <si>
    <t>Bút lông dầu</t>
  </si>
  <si>
    <t>Kéo</t>
  </si>
  <si>
    <t>Keo giấy</t>
  </si>
  <si>
    <t>Hồ dán</t>
  </si>
  <si>
    <t>Pin Micro không dây</t>
  </si>
  <si>
    <t>Giấy màu</t>
  </si>
  <si>
    <t>Giấy A4</t>
  </si>
  <si>
    <t>Rửa tay sát khuẩn Handsep istant</t>
  </si>
  <si>
    <t>Tiền giải khát, nước uống học viên</t>
  </si>
  <si>
    <t>Bút lông viết bảng</t>
  </si>
  <si>
    <t>NỘI DUNG CHI</t>
  </si>
  <si>
    <t>SL</t>
  </si>
  <si>
    <t>Số học viên</t>
  </si>
  <si>
    <t>Số
năm</t>
  </si>
  <si>
    <t>-</t>
  </si>
  <si>
    <t xml:space="preserve">Chi phí thuê hội trường </t>
  </si>
  <si>
    <t>Chi thuê âm thanh, máy chiếu…</t>
  </si>
  <si>
    <t>Chi phí quản lý lớp (kiểm tra, sát hạch; phục vụ lớp học …) 5% tổng chi phí</t>
  </si>
  <si>
    <t>Định mức/lớp</t>
  </si>
  <si>
    <t>Số cán bộ quản lý: 317 người</t>
  </si>
  <si>
    <t>21 lớp của mô đun 1</t>
  </si>
  <si>
    <t>43 lớp của mô đun 1</t>
  </si>
  <si>
    <t>Số giáo viên: 3.134 người</t>
  </si>
  <si>
    <t>3 mô đun (2, 3, 4)</t>
  </si>
  <si>
    <t>3 mô đun (5, 6, 7)</t>
  </si>
  <si>
    <t>2 mô đun (8, 9)</t>
  </si>
  <si>
    <t>Bồi dưỡng tại các huyện, thành phố</t>
  </si>
  <si>
    <t>Bồi dưỡng tập trung tại thành phố Kon Tum</t>
  </si>
  <si>
    <t>Văn phòng phẩm (bút bi, bì nút)</t>
  </si>
  <si>
    <t>Giấy note</t>
  </si>
  <si>
    <t>chai</t>
  </si>
  <si>
    <t>Khăn giấy lau</t>
  </si>
  <si>
    <t>hộp</t>
  </si>
  <si>
    <t>Ổ cắm điện</t>
  </si>
  <si>
    <t>người</t>
  </si>
  <si>
    <t>Chi phí báo cáo viên và công tác phí cho cán bộ Sở Giáo dục và Đào tạo</t>
  </si>
  <si>
    <t>Tiền thuê phòng nghỉ 1 báo cáo viên</t>
  </si>
  <si>
    <t>Đơn vị tính</t>
  </si>
  <si>
    <t>Tổng</t>
  </si>
  <si>
    <t>Tổng theo năm</t>
  </si>
  <si>
    <t>Tài khoản học trực tuyến cho CBQL, GV tham gia tập huấn (1 tài khoản/học viên/năm)</t>
  </si>
  <si>
    <t>Công tác phí</t>
  </si>
  <si>
    <t>Chi cho 1 mô đun</t>
  </si>
  <si>
    <t xml:space="preserve">Tiền thuê phòng nghỉ </t>
  </si>
  <si>
    <t xml:space="preserve">Phụ cấp lưu trú cho 3  báo cáo viên </t>
  </si>
  <si>
    <t>Phụ cấp lưu trú cho học viên tham gia tập huấn</t>
  </si>
  <si>
    <t xml:space="preserve">Tiền tàu xe đi, về cho CBQL, GV tập huấn tại thành phố </t>
  </si>
  <si>
    <t>Mục II. Kinh phí chi tại các huyện, đơn vị trực thuộc Sở:</t>
  </si>
  <si>
    <t>đồng</t>
  </si>
  <si>
    <t>ĐVT: Đồng</t>
  </si>
  <si>
    <t>Tiền tàu xe cho báo cáo viên</t>
  </si>
  <si>
    <t>Thù lao báo cáo viên (giáo viên cốt cán của ngành giáo dục, 3 giáo viên/lớp-báo cáo viên cấp huyện)</t>
  </si>
  <si>
    <t xml:space="preserve">  PHỤ LỤC 10 - DỰ TOÁN CHI TIẾT KINH PHÍ BỒI DƯỠNG THỰC HIỆN GIAI ĐOẠN 2020-2025, CẤP TRUNG HỌC</t>
  </si>
  <si>
    <t>Mục I. Kinh phí chi tập trung tại Sở Giáo dục và Đào tạo: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</si>
</sst>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_(* #.##0.00_);_(* \(#.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0.0"/>
  </numFmts>
  <fonts count="7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vertical="center"/>
    </xf>
    <xf numFmtId="0" fontId="5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32" borderId="0" xfId="0" applyFont="1" applyFill="1" applyAlignment="1">
      <alignment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/>
    </xf>
    <xf numFmtId="173" fontId="64" fillId="0" borderId="12" xfId="41" applyNumberFormat="1" applyFont="1" applyBorder="1" applyAlignment="1">
      <alignment/>
    </xf>
    <xf numFmtId="0" fontId="60" fillId="0" borderId="13" xfId="0" applyFont="1" applyBorder="1" applyAlignment="1">
      <alignment/>
    </xf>
    <xf numFmtId="173" fontId="64" fillId="0" borderId="13" xfId="41" applyNumberFormat="1" applyFont="1" applyBorder="1" applyAlignment="1">
      <alignment/>
    </xf>
    <xf numFmtId="173" fontId="63" fillId="0" borderId="14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/>
    </xf>
    <xf numFmtId="173" fontId="60" fillId="0" borderId="14" xfId="47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173" fontId="60" fillId="0" borderId="14" xfId="47" applyNumberFormat="1" applyFont="1" applyBorder="1" applyAlignment="1">
      <alignment vertical="center"/>
    </xf>
    <xf numFmtId="173" fontId="60" fillId="0" borderId="14" xfId="47" applyNumberFormat="1" applyFont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173" fontId="65" fillId="0" borderId="17" xfId="47" applyNumberFormat="1" applyFont="1" applyFill="1" applyBorder="1" applyAlignment="1">
      <alignment horizontal="center" vertical="center" wrapText="1"/>
    </xf>
    <xf numFmtId="173" fontId="65" fillId="0" borderId="17" xfId="47" applyNumberFormat="1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left" vertical="center" wrapText="1"/>
    </xf>
    <xf numFmtId="173" fontId="65" fillId="0" borderId="18" xfId="47" applyNumberFormat="1" applyFont="1" applyFill="1" applyBorder="1" applyAlignment="1">
      <alignment horizontal="center" vertical="center" wrapText="1"/>
    </xf>
    <xf numFmtId="173" fontId="65" fillId="0" borderId="18" xfId="47" applyNumberFormat="1" applyFont="1" applyFill="1" applyBorder="1" applyAlignment="1">
      <alignment horizont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left" vertical="center" wrapText="1"/>
    </xf>
    <xf numFmtId="173" fontId="65" fillId="0" borderId="17" xfId="47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/>
    </xf>
    <xf numFmtId="173" fontId="65" fillId="0" borderId="18" xfId="47" applyNumberFormat="1" applyFont="1" applyBorder="1" applyAlignment="1">
      <alignment horizontal="center" vertical="center" wrapText="1"/>
    </xf>
    <xf numFmtId="173" fontId="65" fillId="0" borderId="18" xfId="47" applyNumberFormat="1" applyFont="1" applyBorder="1" applyAlignment="1">
      <alignment horizontal="center" wrapText="1"/>
    </xf>
    <xf numFmtId="173" fontId="65" fillId="0" borderId="17" xfId="47" applyNumberFormat="1" applyFont="1" applyBorder="1" applyAlignment="1">
      <alignment horizont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center" wrapText="1"/>
    </xf>
    <xf numFmtId="173" fontId="65" fillId="0" borderId="19" xfId="47" applyNumberFormat="1" applyFont="1" applyBorder="1" applyAlignment="1">
      <alignment horizontal="center" wrapText="1"/>
    </xf>
    <xf numFmtId="173" fontId="65" fillId="0" borderId="19" xfId="47" applyNumberFormat="1" applyFont="1" applyBorder="1" applyAlignment="1">
      <alignment horizontal="left" vertical="center" wrapText="1"/>
    </xf>
    <xf numFmtId="173" fontId="65" fillId="0" borderId="19" xfId="47" applyNumberFormat="1" applyFont="1" applyBorder="1" applyAlignment="1">
      <alignment horizontal="center" vertical="center" wrapText="1"/>
    </xf>
    <xf numFmtId="173" fontId="65" fillId="0" borderId="18" xfId="47" applyNumberFormat="1" applyFont="1" applyBorder="1" applyAlignment="1">
      <alignment horizontal="left" wrapText="1"/>
    </xf>
    <xf numFmtId="0" fontId="65" fillId="0" borderId="14" xfId="0" applyFont="1" applyBorder="1" applyAlignment="1">
      <alignment vertical="center" wrapText="1"/>
    </xf>
    <xf numFmtId="0" fontId="65" fillId="0" borderId="14" xfId="0" applyFont="1" applyBorder="1" applyAlignment="1">
      <alignment vertical="center"/>
    </xf>
    <xf numFmtId="173" fontId="60" fillId="0" borderId="14" xfId="0" applyNumberFormat="1" applyFont="1" applyBorder="1" applyAlignment="1">
      <alignment vertical="center"/>
    </xf>
    <xf numFmtId="0" fontId="65" fillId="0" borderId="17" xfId="0" applyFont="1" applyBorder="1" applyAlignment="1">
      <alignment vertical="center" wrapText="1"/>
    </xf>
    <xf numFmtId="0" fontId="65" fillId="32" borderId="17" xfId="0" applyFont="1" applyFill="1" applyBorder="1" applyAlignment="1">
      <alignment vertical="center" wrapText="1"/>
    </xf>
    <xf numFmtId="173" fontId="65" fillId="32" borderId="17" xfId="47" applyNumberFormat="1" applyFont="1" applyFill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173" fontId="65" fillId="32" borderId="19" xfId="47" applyNumberFormat="1" applyFont="1" applyFill="1" applyBorder="1" applyAlignment="1">
      <alignment horizontal="center" vertical="center" wrapText="1"/>
    </xf>
    <xf numFmtId="173" fontId="65" fillId="32" borderId="19" xfId="47" applyNumberFormat="1" applyFont="1" applyFill="1" applyBorder="1" applyAlignment="1">
      <alignment horizontal="center" vertical="center"/>
    </xf>
    <xf numFmtId="173" fontId="65" fillId="32" borderId="19" xfId="47" applyNumberFormat="1" applyFont="1" applyFill="1" applyBorder="1" applyAlignment="1">
      <alignment vertical="center"/>
    </xf>
    <xf numFmtId="173" fontId="65" fillId="32" borderId="19" xfId="47" applyNumberFormat="1" applyFont="1" applyFill="1" applyBorder="1" applyAlignment="1">
      <alignment vertical="center" wrapText="1"/>
    </xf>
    <xf numFmtId="0" fontId="65" fillId="32" borderId="18" xfId="0" applyFont="1" applyFill="1" applyBorder="1" applyAlignment="1">
      <alignment horizontal="center" vertical="center" wrapText="1"/>
    </xf>
    <xf numFmtId="0" fontId="65" fillId="32" borderId="18" xfId="0" applyFont="1" applyFill="1" applyBorder="1" applyAlignment="1">
      <alignment vertical="center" wrapText="1"/>
    </xf>
    <xf numFmtId="173" fontId="65" fillId="32" borderId="18" xfId="47" applyNumberFormat="1" applyFont="1" applyFill="1" applyBorder="1" applyAlignment="1">
      <alignment horizontal="center" vertical="center" wrapText="1"/>
    </xf>
    <xf numFmtId="173" fontId="65" fillId="32" borderId="18" xfId="47" applyNumberFormat="1" applyFont="1" applyFill="1" applyBorder="1" applyAlignment="1">
      <alignment horizontal="center" vertical="center"/>
    </xf>
    <xf numFmtId="173" fontId="65" fillId="32" borderId="18" xfId="47" applyNumberFormat="1" applyFont="1" applyFill="1" applyBorder="1" applyAlignment="1">
      <alignment vertical="center"/>
    </xf>
    <xf numFmtId="173" fontId="65" fillId="32" borderId="18" xfId="47" applyNumberFormat="1" applyFont="1" applyFill="1" applyBorder="1" applyAlignment="1">
      <alignment vertical="center" wrapText="1"/>
    </xf>
    <xf numFmtId="0" fontId="60" fillId="0" borderId="14" xfId="0" applyFont="1" applyBorder="1" applyAlignment="1">
      <alignment horizontal="justify" vertical="justify" wrapText="1"/>
    </xf>
    <xf numFmtId="0" fontId="65" fillId="0" borderId="14" xfId="0" applyFont="1" applyBorder="1" applyAlignment="1">
      <alignment horizontal="center" vertical="center"/>
    </xf>
    <xf numFmtId="173" fontId="60" fillId="0" borderId="14" xfId="47" applyNumberFormat="1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173" fontId="60" fillId="0" borderId="0" xfId="47" applyNumberFormat="1" applyFont="1" applyBorder="1" applyAlignment="1">
      <alignment horizontal="left"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/>
    </xf>
    <xf numFmtId="173" fontId="60" fillId="0" borderId="14" xfId="0" applyNumberFormat="1" applyFont="1" applyBorder="1" applyAlignment="1">
      <alignment horizontal="center" vertical="center" wrapText="1"/>
    </xf>
    <xf numFmtId="173" fontId="64" fillId="0" borderId="14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/>
    </xf>
    <xf numFmtId="173" fontId="66" fillId="0" borderId="17" xfId="47" applyNumberFormat="1" applyFont="1" applyBorder="1" applyAlignment="1">
      <alignment horizontal="left" vertical="center" wrapText="1"/>
    </xf>
    <xf numFmtId="173" fontId="66" fillId="0" borderId="17" xfId="47" applyNumberFormat="1" applyFont="1" applyBorder="1" applyAlignment="1">
      <alignment vertical="center" wrapText="1"/>
    </xf>
    <xf numFmtId="0" fontId="65" fillId="0" borderId="19" xfId="0" applyFont="1" applyBorder="1" applyAlignment="1">
      <alignment/>
    </xf>
    <xf numFmtId="0" fontId="65" fillId="0" borderId="19" xfId="0" applyFont="1" applyBorder="1" applyAlignment="1">
      <alignment wrapText="1"/>
    </xf>
    <xf numFmtId="173" fontId="66" fillId="0" borderId="19" xfId="47" applyNumberFormat="1" applyFont="1" applyBorder="1" applyAlignment="1">
      <alignment horizontal="left" vertical="center" wrapText="1"/>
    </xf>
    <xf numFmtId="173" fontId="66" fillId="0" borderId="19" xfId="47" applyNumberFormat="1" applyFont="1" applyBorder="1" applyAlignment="1">
      <alignment horizontal="center" vertical="center" wrapText="1"/>
    </xf>
    <xf numFmtId="173" fontId="65" fillId="0" borderId="19" xfId="47" applyNumberFormat="1" applyFont="1" applyBorder="1" applyAlignment="1">
      <alignment vertical="center" wrapText="1"/>
    </xf>
    <xf numFmtId="173" fontId="66" fillId="0" borderId="19" xfId="47" applyNumberFormat="1" applyFont="1" applyBorder="1" applyAlignment="1">
      <alignment vertical="center" wrapText="1"/>
    </xf>
    <xf numFmtId="173" fontId="65" fillId="0" borderId="19" xfId="0" applyNumberFormat="1" applyFont="1" applyBorder="1" applyAlignment="1">
      <alignment/>
    </xf>
    <xf numFmtId="173" fontId="66" fillId="0" borderId="19" xfId="0" applyNumberFormat="1" applyFont="1" applyBorder="1" applyAlignment="1">
      <alignment/>
    </xf>
    <xf numFmtId="0" fontId="65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vertical="center" wrapText="1"/>
    </xf>
    <xf numFmtId="0" fontId="65" fillId="0" borderId="20" xfId="0" applyFont="1" applyBorder="1" applyAlignment="1">
      <alignment/>
    </xf>
    <xf numFmtId="173" fontId="66" fillId="0" borderId="20" xfId="47" applyNumberFormat="1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2" fillId="0" borderId="0" xfId="0" applyFont="1" applyBorder="1" applyAlignment="1">
      <alignment horizontal="left" vertical="center" wrapText="1"/>
    </xf>
    <xf numFmtId="173" fontId="60" fillId="0" borderId="0" xfId="47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173" fontId="69" fillId="0" borderId="13" xfId="0" applyNumberFormat="1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" xfId="43"/>
    <cellStyle name="Comma 2" xfId="44"/>
    <cellStyle name="Comma 3" xfId="45"/>
    <cellStyle name="Comma 3 3" xfId="46"/>
    <cellStyle name="Comma 4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 2 2" xfId="63"/>
    <cellStyle name="Normal 3" xfId="64"/>
    <cellStyle name="Normal 4" xfId="65"/>
    <cellStyle name="Normal 9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49"/>
  <sheetViews>
    <sheetView tabSelected="1" zoomScalePageLayoutView="0" workbookViewId="0" topLeftCell="A1">
      <selection activeCell="A2" sqref="A2:W2"/>
    </sheetView>
  </sheetViews>
  <sheetFormatPr defaultColWidth="8.7109375" defaultRowHeight="12.75"/>
  <cols>
    <col min="1" max="1" width="4.140625" style="1" customWidth="1"/>
    <col min="2" max="2" width="19.421875" style="1" customWidth="1"/>
    <col min="3" max="3" width="6.140625" style="1" customWidth="1"/>
    <col min="4" max="4" width="5.421875" style="1" customWidth="1"/>
    <col min="5" max="5" width="5.140625" style="1" customWidth="1"/>
    <col min="6" max="6" width="9.00390625" style="1" customWidth="1"/>
    <col min="7" max="7" width="12.7109375" style="1" customWidth="1"/>
    <col min="8" max="8" width="6.00390625" style="1" customWidth="1"/>
    <col min="9" max="9" width="5.140625" style="1" customWidth="1"/>
    <col min="10" max="10" width="9.28125" style="1" customWidth="1"/>
    <col min="11" max="11" width="11.8515625" style="1" customWidth="1"/>
    <col min="12" max="12" width="7.28125" style="1" bestFit="1" customWidth="1"/>
    <col min="13" max="13" width="5.140625" style="1" customWidth="1"/>
    <col min="14" max="14" width="9.140625" style="1" customWidth="1"/>
    <col min="15" max="15" width="12.57421875" style="1" bestFit="1" customWidth="1"/>
    <col min="16" max="16" width="7.28125" style="1" bestFit="1" customWidth="1"/>
    <col min="17" max="17" width="5.00390625" style="1" customWidth="1"/>
    <col min="18" max="18" width="9.00390625" style="1" customWidth="1"/>
    <col min="19" max="19" width="12.57421875" style="1" bestFit="1" customWidth="1"/>
    <col min="20" max="20" width="5.57421875" style="1" customWidth="1"/>
    <col min="21" max="21" width="4.7109375" style="1" customWidth="1"/>
    <col min="22" max="22" width="9.140625" style="1" bestFit="1" customWidth="1"/>
    <col min="23" max="23" width="12.28125" style="1" customWidth="1"/>
    <col min="24" max="16384" width="8.7109375" style="1" customWidth="1"/>
  </cols>
  <sheetData>
    <row r="1" ht="15.75">
      <c r="S1" s="6"/>
    </row>
    <row r="2" spans="1:23" ht="18.75">
      <c r="A2" s="107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s="3" customFormat="1" ht="18.75">
      <c r="A3" s="108" t="s">
        <v>81</v>
      </c>
      <c r="B3" s="108"/>
      <c r="C3" s="108"/>
      <c r="D3" s="108"/>
      <c r="E3" s="108"/>
      <c r="F3" s="108"/>
      <c r="G3" s="108"/>
      <c r="H3" s="108"/>
      <c r="I3" s="9"/>
      <c r="J3" s="10"/>
      <c r="K3" s="109">
        <f>G8+K8+O7+S7+W7</f>
        <v>20302478700</v>
      </c>
      <c r="L3" s="109"/>
      <c r="M3" s="11" t="s">
        <v>76</v>
      </c>
      <c r="N3" s="12"/>
      <c r="O3" s="12"/>
      <c r="P3" s="12"/>
      <c r="Q3" s="12"/>
      <c r="R3" s="12"/>
      <c r="S3" s="13"/>
      <c r="T3" s="12"/>
      <c r="U3" s="106" t="s">
        <v>77</v>
      </c>
      <c r="V3" s="106"/>
      <c r="W3" s="106"/>
    </row>
    <row r="4" spans="1:23" ht="12.75" customHeight="1">
      <c r="A4" s="99" t="s">
        <v>2</v>
      </c>
      <c r="B4" s="99" t="s">
        <v>38</v>
      </c>
      <c r="C4" s="99" t="s">
        <v>4</v>
      </c>
      <c r="D4" s="97" t="s">
        <v>24</v>
      </c>
      <c r="E4" s="97"/>
      <c r="F4" s="97"/>
      <c r="G4" s="97"/>
      <c r="H4" s="110" t="s">
        <v>25</v>
      </c>
      <c r="I4" s="111"/>
      <c r="J4" s="111"/>
      <c r="K4" s="111"/>
      <c r="L4" s="111"/>
      <c r="M4" s="111"/>
      <c r="N4" s="111"/>
      <c r="O4" s="112"/>
      <c r="P4" s="97" t="s">
        <v>26</v>
      </c>
      <c r="Q4" s="97"/>
      <c r="R4" s="97"/>
      <c r="S4" s="97"/>
      <c r="T4" s="97" t="s">
        <v>27</v>
      </c>
      <c r="U4" s="97"/>
      <c r="V4" s="97"/>
      <c r="W4" s="97"/>
    </row>
    <row r="5" spans="1:23" s="2" customFormat="1" ht="38.25">
      <c r="A5" s="100"/>
      <c r="B5" s="100"/>
      <c r="C5" s="100"/>
      <c r="D5" s="14" t="s">
        <v>46</v>
      </c>
      <c r="E5" s="15" t="s">
        <v>39</v>
      </c>
      <c r="F5" s="16" t="s">
        <v>5</v>
      </c>
      <c r="G5" s="16" t="s">
        <v>6</v>
      </c>
      <c r="H5" s="14" t="s">
        <v>46</v>
      </c>
      <c r="I5" s="15" t="s">
        <v>39</v>
      </c>
      <c r="J5" s="16" t="s">
        <v>5</v>
      </c>
      <c r="K5" s="16" t="s">
        <v>6</v>
      </c>
      <c r="L5" s="15" t="s">
        <v>46</v>
      </c>
      <c r="M5" s="15" t="s">
        <v>39</v>
      </c>
      <c r="N5" s="16" t="s">
        <v>5</v>
      </c>
      <c r="O5" s="16" t="s">
        <v>6</v>
      </c>
      <c r="P5" s="15" t="s">
        <v>46</v>
      </c>
      <c r="Q5" s="15" t="s">
        <v>39</v>
      </c>
      <c r="R5" s="16" t="s">
        <v>5</v>
      </c>
      <c r="S5" s="16" t="s">
        <v>6</v>
      </c>
      <c r="T5" s="15" t="s">
        <v>46</v>
      </c>
      <c r="U5" s="15" t="s">
        <v>39</v>
      </c>
      <c r="V5" s="16" t="s">
        <v>5</v>
      </c>
      <c r="W5" s="16" t="s">
        <v>6</v>
      </c>
    </row>
    <row r="6" spans="1:23" ht="12.75">
      <c r="A6" s="17" t="s">
        <v>47</v>
      </c>
      <c r="B6" s="17"/>
      <c r="C6" s="18">
        <v>317</v>
      </c>
      <c r="D6" s="98" t="s">
        <v>48</v>
      </c>
      <c r="E6" s="98"/>
      <c r="F6" s="98"/>
      <c r="G6" s="98"/>
      <c r="H6" s="98" t="s">
        <v>49</v>
      </c>
      <c r="I6" s="98"/>
      <c r="J6" s="98"/>
      <c r="K6" s="9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19" t="s">
        <v>50</v>
      </c>
      <c r="B7" s="19"/>
      <c r="C7" s="20">
        <v>3134</v>
      </c>
      <c r="D7" s="98"/>
      <c r="E7" s="98"/>
      <c r="F7" s="98"/>
      <c r="G7" s="98"/>
      <c r="H7" s="98"/>
      <c r="I7" s="98"/>
      <c r="J7" s="98"/>
      <c r="K7" s="98"/>
      <c r="L7" s="98" t="s">
        <v>51</v>
      </c>
      <c r="M7" s="98"/>
      <c r="N7" s="98"/>
      <c r="O7" s="21">
        <f>O8*3</f>
        <v>6822443250</v>
      </c>
      <c r="P7" s="101" t="s">
        <v>52</v>
      </c>
      <c r="Q7" s="102"/>
      <c r="R7" s="103"/>
      <c r="S7" s="21">
        <f>S8*3</f>
        <v>6822443250</v>
      </c>
      <c r="T7" s="101" t="s">
        <v>53</v>
      </c>
      <c r="U7" s="102"/>
      <c r="V7" s="103"/>
      <c r="W7" s="21">
        <f>W8*2</f>
        <v>4548295500</v>
      </c>
    </row>
    <row r="8" spans="1:23" s="2" customFormat="1" ht="12.75">
      <c r="A8" s="22"/>
      <c r="B8" s="23" t="s">
        <v>23</v>
      </c>
      <c r="C8" s="23" t="s">
        <v>15</v>
      </c>
      <c r="D8" s="24"/>
      <c r="E8" s="25">
        <v>21</v>
      </c>
      <c r="F8" s="23"/>
      <c r="G8" s="21">
        <f>G9*E8</f>
        <v>691135200</v>
      </c>
      <c r="H8" s="23" t="s">
        <v>15</v>
      </c>
      <c r="I8" s="24">
        <v>60</v>
      </c>
      <c r="J8" s="25">
        <v>43</v>
      </c>
      <c r="K8" s="21">
        <f>K9*J8</f>
        <v>1418161500</v>
      </c>
      <c r="L8" s="23" t="s">
        <v>15</v>
      </c>
      <c r="M8" s="24">
        <v>55</v>
      </c>
      <c r="N8" s="25">
        <v>71</v>
      </c>
      <c r="O8" s="21">
        <f>O9*N8</f>
        <v>2274147750</v>
      </c>
      <c r="P8" s="23" t="s">
        <v>15</v>
      </c>
      <c r="Q8" s="24">
        <v>55</v>
      </c>
      <c r="R8" s="25">
        <v>71</v>
      </c>
      <c r="S8" s="21">
        <f>S9*R8</f>
        <v>2274147750</v>
      </c>
      <c r="T8" s="23" t="s">
        <v>15</v>
      </c>
      <c r="U8" s="24">
        <v>55</v>
      </c>
      <c r="V8" s="25">
        <v>71</v>
      </c>
      <c r="W8" s="21">
        <f>W9*V8</f>
        <v>2274147750</v>
      </c>
    </row>
    <row r="9" spans="1:23" s="4" customFormat="1" ht="24" customHeight="1">
      <c r="A9" s="22"/>
      <c r="B9" s="23" t="s">
        <v>3</v>
      </c>
      <c r="C9" s="97" t="s">
        <v>54</v>
      </c>
      <c r="D9" s="97"/>
      <c r="E9" s="97"/>
      <c r="F9" s="97"/>
      <c r="G9" s="26">
        <f>G10+G38</f>
        <v>32911200</v>
      </c>
      <c r="H9" s="97" t="s">
        <v>54</v>
      </c>
      <c r="I9" s="97"/>
      <c r="J9" s="97"/>
      <c r="K9" s="26">
        <f>K10+K38</f>
        <v>32980500</v>
      </c>
      <c r="L9" s="97" t="s">
        <v>55</v>
      </c>
      <c r="M9" s="97"/>
      <c r="N9" s="97"/>
      <c r="O9" s="26">
        <f>O10+O38</f>
        <v>32030250</v>
      </c>
      <c r="P9" s="97" t="s">
        <v>55</v>
      </c>
      <c r="Q9" s="97"/>
      <c r="R9" s="97"/>
      <c r="S9" s="26">
        <f>S10+S38</f>
        <v>32030250</v>
      </c>
      <c r="T9" s="97" t="s">
        <v>55</v>
      </c>
      <c r="U9" s="97"/>
      <c r="V9" s="97"/>
      <c r="W9" s="26">
        <f>W10+W38</f>
        <v>32030250</v>
      </c>
    </row>
    <row r="10" spans="1:23" s="3" customFormat="1" ht="19.5" customHeight="1">
      <c r="A10" s="23" t="s">
        <v>7</v>
      </c>
      <c r="B10" s="27" t="s">
        <v>18</v>
      </c>
      <c r="C10" s="23"/>
      <c r="D10" s="23"/>
      <c r="E10" s="23"/>
      <c r="F10" s="22"/>
      <c r="G10" s="28">
        <f>G11+G14+G17+G34</f>
        <v>31344000</v>
      </c>
      <c r="H10" s="23"/>
      <c r="I10" s="23"/>
      <c r="J10" s="22"/>
      <c r="K10" s="28">
        <f>K11+K14+K17+K34</f>
        <v>31410000</v>
      </c>
      <c r="L10" s="23"/>
      <c r="M10" s="23"/>
      <c r="N10" s="22"/>
      <c r="O10" s="28">
        <f>O11+O14+O17+O34</f>
        <v>30505000</v>
      </c>
      <c r="P10" s="23"/>
      <c r="Q10" s="23"/>
      <c r="R10" s="22"/>
      <c r="S10" s="28">
        <f>S11+S14+S17+S34</f>
        <v>30505000</v>
      </c>
      <c r="T10" s="23"/>
      <c r="U10" s="23"/>
      <c r="V10" s="22"/>
      <c r="W10" s="28">
        <f>W11+W14+W17+W34</f>
        <v>30505000</v>
      </c>
    </row>
    <row r="11" spans="1:23" s="3" customFormat="1" ht="18" customHeight="1">
      <c r="A11" s="23">
        <v>1</v>
      </c>
      <c r="B11" s="27" t="s">
        <v>8</v>
      </c>
      <c r="C11" s="23"/>
      <c r="D11" s="23"/>
      <c r="E11" s="23"/>
      <c r="F11" s="23"/>
      <c r="G11" s="29">
        <f>SUM(G12:G13)</f>
        <v>9000000</v>
      </c>
      <c r="H11" s="23"/>
      <c r="I11" s="23"/>
      <c r="J11" s="23"/>
      <c r="K11" s="29">
        <f>SUM(K12:K13)</f>
        <v>9000000</v>
      </c>
      <c r="L11" s="23"/>
      <c r="M11" s="23"/>
      <c r="N11" s="23"/>
      <c r="O11" s="29">
        <f>SUM(O12:O13)</f>
        <v>9000000</v>
      </c>
      <c r="P11" s="23"/>
      <c r="Q11" s="23"/>
      <c r="R11" s="23"/>
      <c r="S11" s="29">
        <f>SUM(S12:S13)</f>
        <v>9000000</v>
      </c>
      <c r="T11" s="23"/>
      <c r="U11" s="23"/>
      <c r="V11" s="23"/>
      <c r="W11" s="29">
        <f>SUM(W12:W13)</f>
        <v>9000000</v>
      </c>
    </row>
    <row r="12" spans="1:23" s="7" customFormat="1" ht="21" customHeight="1">
      <c r="A12" s="30" t="s">
        <v>9</v>
      </c>
      <c r="B12" s="31" t="s">
        <v>43</v>
      </c>
      <c r="C12" s="32" t="s">
        <v>10</v>
      </c>
      <c r="D12" s="33"/>
      <c r="E12" s="33">
        <v>3</v>
      </c>
      <c r="F12" s="33">
        <v>1500000</v>
      </c>
      <c r="G12" s="33">
        <f>F12*E12</f>
        <v>4500000</v>
      </c>
      <c r="H12" s="33"/>
      <c r="I12" s="33">
        <v>3</v>
      </c>
      <c r="J12" s="33">
        <v>1500000</v>
      </c>
      <c r="K12" s="33">
        <f>J12*I12</f>
        <v>4500000</v>
      </c>
      <c r="L12" s="33"/>
      <c r="M12" s="33">
        <v>3</v>
      </c>
      <c r="N12" s="33">
        <v>1500000</v>
      </c>
      <c r="O12" s="33">
        <f>N12*M12</f>
        <v>4500000</v>
      </c>
      <c r="P12" s="33"/>
      <c r="Q12" s="33">
        <v>3</v>
      </c>
      <c r="R12" s="33">
        <v>1500000</v>
      </c>
      <c r="S12" s="33">
        <f>R12*Q12</f>
        <v>4500000</v>
      </c>
      <c r="T12" s="33"/>
      <c r="U12" s="33">
        <v>3</v>
      </c>
      <c r="V12" s="33">
        <v>1500000</v>
      </c>
      <c r="W12" s="33">
        <f>V12*U12</f>
        <v>4500000</v>
      </c>
    </row>
    <row r="13" spans="1:23" s="7" customFormat="1" ht="27.75" customHeight="1">
      <c r="A13" s="34" t="s">
        <v>42</v>
      </c>
      <c r="B13" s="35" t="s">
        <v>44</v>
      </c>
      <c r="C13" s="36" t="s">
        <v>10</v>
      </c>
      <c r="D13" s="37"/>
      <c r="E13" s="37">
        <v>3</v>
      </c>
      <c r="F13" s="37">
        <v>1500000</v>
      </c>
      <c r="G13" s="37">
        <f>F13*E13</f>
        <v>4500000</v>
      </c>
      <c r="H13" s="37"/>
      <c r="I13" s="37">
        <v>3</v>
      </c>
      <c r="J13" s="37">
        <v>1500000</v>
      </c>
      <c r="K13" s="37">
        <f>J13*I13</f>
        <v>4500000</v>
      </c>
      <c r="L13" s="37"/>
      <c r="M13" s="37">
        <v>3</v>
      </c>
      <c r="N13" s="37">
        <v>1500000</v>
      </c>
      <c r="O13" s="37">
        <f>N13*M13</f>
        <v>4500000</v>
      </c>
      <c r="P13" s="37"/>
      <c r="Q13" s="37">
        <v>3</v>
      </c>
      <c r="R13" s="37">
        <v>1500000</v>
      </c>
      <c r="S13" s="37">
        <f>R13*Q13</f>
        <v>4500000</v>
      </c>
      <c r="T13" s="37"/>
      <c r="U13" s="37">
        <v>3</v>
      </c>
      <c r="V13" s="37">
        <v>1500000</v>
      </c>
      <c r="W13" s="37">
        <f>V13*U13</f>
        <v>4500000</v>
      </c>
    </row>
    <row r="14" spans="1:23" s="4" customFormat="1" ht="18" customHeight="1">
      <c r="A14" s="23">
        <v>2</v>
      </c>
      <c r="B14" s="27" t="s">
        <v>11</v>
      </c>
      <c r="C14" s="23"/>
      <c r="D14" s="23"/>
      <c r="E14" s="23"/>
      <c r="F14" s="23"/>
      <c r="G14" s="29">
        <f>SUM(G15:G16)</f>
        <v>11394000</v>
      </c>
      <c r="H14" s="23"/>
      <c r="I14" s="23"/>
      <c r="J14" s="23"/>
      <c r="K14" s="29">
        <f>SUM(K15:K16)</f>
        <v>11460000</v>
      </c>
      <c r="L14" s="23"/>
      <c r="M14" s="23"/>
      <c r="N14" s="23"/>
      <c r="O14" s="29">
        <f>SUM(O15:O16)</f>
        <v>11405000</v>
      </c>
      <c r="P14" s="23"/>
      <c r="Q14" s="23"/>
      <c r="R14" s="23"/>
      <c r="S14" s="29">
        <f>SUM(S15:S16)</f>
        <v>11405000</v>
      </c>
      <c r="T14" s="23"/>
      <c r="U14" s="23"/>
      <c r="V14" s="23"/>
      <c r="W14" s="29">
        <f>SUM(W15:W16)</f>
        <v>11405000</v>
      </c>
    </row>
    <row r="15" spans="1:23" s="5" customFormat="1" ht="63.75">
      <c r="A15" s="38" t="s">
        <v>9</v>
      </c>
      <c r="B15" s="39" t="s">
        <v>79</v>
      </c>
      <c r="C15" s="40" t="s">
        <v>12</v>
      </c>
      <c r="D15" s="40">
        <v>3</v>
      </c>
      <c r="E15" s="40">
        <v>3</v>
      </c>
      <c r="F15" s="40">
        <v>1200000</v>
      </c>
      <c r="G15" s="40">
        <f>D15*E15*F15</f>
        <v>10800000</v>
      </c>
      <c r="H15" s="40">
        <v>3</v>
      </c>
      <c r="I15" s="40">
        <v>3</v>
      </c>
      <c r="J15" s="40">
        <v>1200000</v>
      </c>
      <c r="K15" s="40">
        <f>H15*I15*J15</f>
        <v>10800000</v>
      </c>
      <c r="L15" s="40">
        <v>3</v>
      </c>
      <c r="M15" s="40">
        <v>3</v>
      </c>
      <c r="N15" s="40">
        <v>1200000</v>
      </c>
      <c r="O15" s="40">
        <f>L15*M15*N15</f>
        <v>10800000</v>
      </c>
      <c r="P15" s="40">
        <v>3</v>
      </c>
      <c r="Q15" s="40">
        <v>3</v>
      </c>
      <c r="R15" s="40">
        <v>1200000</v>
      </c>
      <c r="S15" s="40">
        <f>P15*Q15*R15</f>
        <v>10800000</v>
      </c>
      <c r="T15" s="40">
        <v>3</v>
      </c>
      <c r="U15" s="40">
        <v>3</v>
      </c>
      <c r="V15" s="40">
        <v>1200000</v>
      </c>
      <c r="W15" s="40">
        <f>T15*U15*V15</f>
        <v>10800000</v>
      </c>
    </row>
    <row r="16" spans="1:23" s="3" customFormat="1" ht="12.75">
      <c r="A16" s="41" t="s">
        <v>9</v>
      </c>
      <c r="B16" s="42" t="s">
        <v>20</v>
      </c>
      <c r="C16" s="43" t="s">
        <v>0</v>
      </c>
      <c r="D16" s="44"/>
      <c r="E16" s="44">
        <v>54</v>
      </c>
      <c r="F16" s="44">
        <v>11000</v>
      </c>
      <c r="G16" s="44">
        <f>E16*F16</f>
        <v>594000</v>
      </c>
      <c r="H16" s="44"/>
      <c r="I16" s="44">
        <v>60</v>
      </c>
      <c r="J16" s="44">
        <v>11000</v>
      </c>
      <c r="K16" s="44">
        <f>I16*J16</f>
        <v>660000</v>
      </c>
      <c r="L16" s="44"/>
      <c r="M16" s="44">
        <v>55</v>
      </c>
      <c r="N16" s="44">
        <v>11000</v>
      </c>
      <c r="O16" s="44">
        <f>M16*N16</f>
        <v>605000</v>
      </c>
      <c r="P16" s="44"/>
      <c r="Q16" s="44">
        <v>55</v>
      </c>
      <c r="R16" s="44">
        <v>11000</v>
      </c>
      <c r="S16" s="44">
        <f>Q16*R16</f>
        <v>605000</v>
      </c>
      <c r="T16" s="44"/>
      <c r="U16" s="44">
        <v>55</v>
      </c>
      <c r="V16" s="44">
        <v>11000</v>
      </c>
      <c r="W16" s="44">
        <f>U16*V16</f>
        <v>605000</v>
      </c>
    </row>
    <row r="17" spans="1:23" s="4" customFormat="1" ht="18.75" customHeight="1">
      <c r="A17" s="23">
        <v>3</v>
      </c>
      <c r="B17" s="27" t="s">
        <v>13</v>
      </c>
      <c r="C17" s="23"/>
      <c r="D17" s="23"/>
      <c r="E17" s="23"/>
      <c r="F17" s="23"/>
      <c r="G17" s="29">
        <f>SUM(G18:G33)</f>
        <v>8850000</v>
      </c>
      <c r="H17" s="23"/>
      <c r="I17" s="23"/>
      <c r="J17" s="23"/>
      <c r="K17" s="29">
        <f>SUM(K18:K33)</f>
        <v>8850000</v>
      </c>
      <c r="L17" s="23"/>
      <c r="M17" s="23"/>
      <c r="N17" s="23"/>
      <c r="O17" s="29">
        <f>SUM(O18:O33)</f>
        <v>8850000</v>
      </c>
      <c r="P17" s="23"/>
      <c r="Q17" s="23"/>
      <c r="R17" s="23"/>
      <c r="S17" s="29">
        <f>SUM(S18:S33)</f>
        <v>8850000</v>
      </c>
      <c r="T17" s="23"/>
      <c r="U17" s="23"/>
      <c r="V17" s="23"/>
      <c r="W17" s="29">
        <f>SUM(W18:W33)</f>
        <v>8850000</v>
      </c>
    </row>
    <row r="18" spans="1:23" s="3" customFormat="1" ht="24.75" customHeight="1">
      <c r="A18" s="38" t="s">
        <v>9</v>
      </c>
      <c r="B18" s="39" t="s">
        <v>56</v>
      </c>
      <c r="C18" s="38" t="s">
        <v>14</v>
      </c>
      <c r="D18" s="45"/>
      <c r="E18" s="45">
        <v>58</v>
      </c>
      <c r="F18" s="45">
        <v>8000</v>
      </c>
      <c r="G18" s="45">
        <f>F18*E18</f>
        <v>464000</v>
      </c>
      <c r="H18" s="45">
        <v>58</v>
      </c>
      <c r="I18" s="45">
        <v>0</v>
      </c>
      <c r="J18" s="45">
        <v>8000</v>
      </c>
      <c r="K18" s="45">
        <f>H18*J18</f>
        <v>464000</v>
      </c>
      <c r="L18" s="45">
        <v>58</v>
      </c>
      <c r="M18" s="45">
        <v>0</v>
      </c>
      <c r="N18" s="45">
        <v>8000</v>
      </c>
      <c r="O18" s="45">
        <f>L18*N18</f>
        <v>464000</v>
      </c>
      <c r="P18" s="45">
        <v>58</v>
      </c>
      <c r="Q18" s="45">
        <v>0</v>
      </c>
      <c r="R18" s="45">
        <v>8000</v>
      </c>
      <c r="S18" s="45">
        <f>P18*R18</f>
        <v>464000</v>
      </c>
      <c r="T18" s="45">
        <v>58</v>
      </c>
      <c r="U18" s="45">
        <v>0</v>
      </c>
      <c r="V18" s="45">
        <v>8000</v>
      </c>
      <c r="W18" s="45">
        <f>T18*V18</f>
        <v>464000</v>
      </c>
    </row>
    <row r="19" spans="1:23" s="3" customFormat="1" ht="20.25" customHeight="1">
      <c r="A19" s="46" t="s">
        <v>9</v>
      </c>
      <c r="B19" s="47" t="s">
        <v>19</v>
      </c>
      <c r="C19" s="46" t="s">
        <v>1</v>
      </c>
      <c r="D19" s="48"/>
      <c r="E19" s="48">
        <v>40</v>
      </c>
      <c r="F19" s="48">
        <v>8000</v>
      </c>
      <c r="G19" s="48">
        <f aca="true" t="shared" si="0" ref="G19:G31">E19*F19</f>
        <v>320000</v>
      </c>
      <c r="H19" s="48"/>
      <c r="I19" s="48">
        <v>40</v>
      </c>
      <c r="J19" s="48">
        <v>8000</v>
      </c>
      <c r="K19" s="48">
        <f aca="true" t="shared" si="1" ref="K19:K31">I19*J19</f>
        <v>320000</v>
      </c>
      <c r="L19" s="48"/>
      <c r="M19" s="48">
        <v>40</v>
      </c>
      <c r="N19" s="48">
        <v>8000</v>
      </c>
      <c r="O19" s="48">
        <f aca="true" t="shared" si="2" ref="O19:O31">M19*N19</f>
        <v>320000</v>
      </c>
      <c r="P19" s="48"/>
      <c r="Q19" s="48">
        <v>40</v>
      </c>
      <c r="R19" s="48">
        <v>8000</v>
      </c>
      <c r="S19" s="48">
        <f aca="true" t="shared" si="3" ref="S19:S31">Q19*R19</f>
        <v>320000</v>
      </c>
      <c r="T19" s="48"/>
      <c r="U19" s="48">
        <v>40</v>
      </c>
      <c r="V19" s="48">
        <v>8000</v>
      </c>
      <c r="W19" s="48">
        <f aca="true" t="shared" si="4" ref="W19:W31">U19*V19</f>
        <v>320000</v>
      </c>
    </row>
    <row r="20" spans="1:23" s="3" customFormat="1" ht="20.25" customHeight="1">
      <c r="A20" s="46" t="s">
        <v>9</v>
      </c>
      <c r="B20" s="47" t="s">
        <v>34</v>
      </c>
      <c r="C20" s="46" t="s">
        <v>1</v>
      </c>
      <c r="D20" s="48"/>
      <c r="E20" s="48">
        <v>5</v>
      </c>
      <c r="F20" s="48">
        <v>80000</v>
      </c>
      <c r="G20" s="48">
        <f t="shared" si="0"/>
        <v>400000</v>
      </c>
      <c r="H20" s="48"/>
      <c r="I20" s="48">
        <v>5</v>
      </c>
      <c r="J20" s="48">
        <v>80000</v>
      </c>
      <c r="K20" s="48">
        <f t="shared" si="1"/>
        <v>400000</v>
      </c>
      <c r="L20" s="48"/>
      <c r="M20" s="48">
        <v>5</v>
      </c>
      <c r="N20" s="48">
        <v>80000</v>
      </c>
      <c r="O20" s="48">
        <f t="shared" si="2"/>
        <v>400000</v>
      </c>
      <c r="P20" s="48"/>
      <c r="Q20" s="48">
        <v>5</v>
      </c>
      <c r="R20" s="48">
        <v>80000</v>
      </c>
      <c r="S20" s="48">
        <f t="shared" si="3"/>
        <v>400000</v>
      </c>
      <c r="T20" s="48"/>
      <c r="U20" s="48">
        <v>5</v>
      </c>
      <c r="V20" s="48">
        <v>80000</v>
      </c>
      <c r="W20" s="48">
        <f t="shared" si="4"/>
        <v>400000</v>
      </c>
    </row>
    <row r="21" spans="1:23" s="3" customFormat="1" ht="20.25" customHeight="1">
      <c r="A21" s="46" t="s">
        <v>9</v>
      </c>
      <c r="B21" s="47" t="s">
        <v>37</v>
      </c>
      <c r="C21" s="46" t="s">
        <v>1</v>
      </c>
      <c r="D21" s="48">
        <v>0</v>
      </c>
      <c r="E21" s="48">
        <v>10</v>
      </c>
      <c r="F21" s="48">
        <v>8000</v>
      </c>
      <c r="G21" s="48">
        <f t="shared" si="0"/>
        <v>80000</v>
      </c>
      <c r="H21" s="48">
        <v>0</v>
      </c>
      <c r="I21" s="48">
        <v>10</v>
      </c>
      <c r="J21" s="48">
        <v>8000</v>
      </c>
      <c r="K21" s="48">
        <f t="shared" si="1"/>
        <v>80000</v>
      </c>
      <c r="L21" s="48">
        <v>0</v>
      </c>
      <c r="M21" s="48">
        <v>10</v>
      </c>
      <c r="N21" s="48">
        <v>8000</v>
      </c>
      <c r="O21" s="48">
        <f t="shared" si="2"/>
        <v>80000</v>
      </c>
      <c r="P21" s="48">
        <v>0</v>
      </c>
      <c r="Q21" s="48">
        <v>10</v>
      </c>
      <c r="R21" s="48">
        <v>8000</v>
      </c>
      <c r="S21" s="48">
        <f t="shared" si="3"/>
        <v>80000</v>
      </c>
      <c r="T21" s="48">
        <v>0</v>
      </c>
      <c r="U21" s="48">
        <v>10</v>
      </c>
      <c r="V21" s="48">
        <v>8000</v>
      </c>
      <c r="W21" s="48">
        <f t="shared" si="4"/>
        <v>80000</v>
      </c>
    </row>
    <row r="22" spans="1:23" s="3" customFormat="1" ht="20.25" customHeight="1">
      <c r="A22" s="46" t="s">
        <v>9</v>
      </c>
      <c r="B22" s="47" t="s">
        <v>28</v>
      </c>
      <c r="C22" s="46" t="s">
        <v>1</v>
      </c>
      <c r="D22" s="48">
        <v>0</v>
      </c>
      <c r="E22" s="48">
        <v>10</v>
      </c>
      <c r="F22" s="48">
        <v>9000</v>
      </c>
      <c r="G22" s="48">
        <f t="shared" si="0"/>
        <v>90000</v>
      </c>
      <c r="H22" s="48">
        <v>0</v>
      </c>
      <c r="I22" s="48">
        <v>10</v>
      </c>
      <c r="J22" s="48">
        <v>9000</v>
      </c>
      <c r="K22" s="48">
        <f t="shared" si="1"/>
        <v>90000</v>
      </c>
      <c r="L22" s="48">
        <v>0</v>
      </c>
      <c r="M22" s="48">
        <v>10</v>
      </c>
      <c r="N22" s="48">
        <v>9000</v>
      </c>
      <c r="O22" s="48">
        <f t="shared" si="2"/>
        <v>90000</v>
      </c>
      <c r="P22" s="48">
        <v>0</v>
      </c>
      <c r="Q22" s="48">
        <v>10</v>
      </c>
      <c r="R22" s="48">
        <v>9000</v>
      </c>
      <c r="S22" s="48">
        <f t="shared" si="3"/>
        <v>90000</v>
      </c>
      <c r="T22" s="48">
        <v>0</v>
      </c>
      <c r="U22" s="48">
        <v>10</v>
      </c>
      <c r="V22" s="48">
        <v>9000</v>
      </c>
      <c r="W22" s="48">
        <f t="shared" si="4"/>
        <v>90000</v>
      </c>
    </row>
    <row r="23" spans="1:23" s="3" customFormat="1" ht="20.25" customHeight="1">
      <c r="A23" s="46" t="s">
        <v>9</v>
      </c>
      <c r="B23" s="47" t="s">
        <v>29</v>
      </c>
      <c r="C23" s="46" t="s">
        <v>1</v>
      </c>
      <c r="D23" s="48">
        <v>0</v>
      </c>
      <c r="E23" s="48">
        <v>8</v>
      </c>
      <c r="F23" s="48">
        <v>20000</v>
      </c>
      <c r="G23" s="48">
        <f t="shared" si="0"/>
        <v>160000</v>
      </c>
      <c r="H23" s="48">
        <v>0</v>
      </c>
      <c r="I23" s="48">
        <v>8</v>
      </c>
      <c r="J23" s="48">
        <v>20000</v>
      </c>
      <c r="K23" s="48">
        <f t="shared" si="1"/>
        <v>160000</v>
      </c>
      <c r="L23" s="48">
        <v>0</v>
      </c>
      <c r="M23" s="48">
        <v>8</v>
      </c>
      <c r="N23" s="48">
        <v>20000</v>
      </c>
      <c r="O23" s="48">
        <f t="shared" si="2"/>
        <v>160000</v>
      </c>
      <c r="P23" s="48">
        <v>0</v>
      </c>
      <c r="Q23" s="48">
        <v>8</v>
      </c>
      <c r="R23" s="48">
        <v>20000</v>
      </c>
      <c r="S23" s="48">
        <f t="shared" si="3"/>
        <v>160000</v>
      </c>
      <c r="T23" s="48">
        <v>0</v>
      </c>
      <c r="U23" s="48">
        <v>8</v>
      </c>
      <c r="V23" s="48">
        <v>20000</v>
      </c>
      <c r="W23" s="48">
        <f t="shared" si="4"/>
        <v>160000</v>
      </c>
    </row>
    <row r="24" spans="1:23" s="3" customFormat="1" ht="20.25" customHeight="1">
      <c r="A24" s="46" t="s">
        <v>9</v>
      </c>
      <c r="B24" s="47" t="s">
        <v>30</v>
      </c>
      <c r="C24" s="46" t="s">
        <v>1</v>
      </c>
      <c r="D24" s="48">
        <v>0</v>
      </c>
      <c r="E24" s="48">
        <v>10</v>
      </c>
      <c r="F24" s="48">
        <v>8000</v>
      </c>
      <c r="G24" s="48">
        <f t="shared" si="0"/>
        <v>80000</v>
      </c>
      <c r="H24" s="48">
        <v>0</v>
      </c>
      <c r="I24" s="48">
        <v>10</v>
      </c>
      <c r="J24" s="48">
        <v>8000</v>
      </c>
      <c r="K24" s="48">
        <f t="shared" si="1"/>
        <v>80000</v>
      </c>
      <c r="L24" s="48">
        <v>0</v>
      </c>
      <c r="M24" s="48">
        <v>10</v>
      </c>
      <c r="N24" s="48">
        <v>8000</v>
      </c>
      <c r="O24" s="48">
        <f t="shared" si="2"/>
        <v>80000</v>
      </c>
      <c r="P24" s="48">
        <v>0</v>
      </c>
      <c r="Q24" s="48">
        <v>10</v>
      </c>
      <c r="R24" s="48">
        <v>8000</v>
      </c>
      <c r="S24" s="48">
        <f t="shared" si="3"/>
        <v>80000</v>
      </c>
      <c r="T24" s="48">
        <v>0</v>
      </c>
      <c r="U24" s="48">
        <v>10</v>
      </c>
      <c r="V24" s="48">
        <v>8000</v>
      </c>
      <c r="W24" s="48">
        <f t="shared" si="4"/>
        <v>80000</v>
      </c>
    </row>
    <row r="25" spans="1:23" s="3" customFormat="1" ht="20.25" customHeight="1">
      <c r="A25" s="46" t="s">
        <v>9</v>
      </c>
      <c r="B25" s="47" t="s">
        <v>31</v>
      </c>
      <c r="C25" s="46" t="s">
        <v>1</v>
      </c>
      <c r="D25" s="48">
        <v>0</v>
      </c>
      <c r="E25" s="48">
        <v>10</v>
      </c>
      <c r="F25" s="48">
        <v>5000</v>
      </c>
      <c r="G25" s="48">
        <f t="shared" si="0"/>
        <v>50000</v>
      </c>
      <c r="H25" s="48">
        <v>0</v>
      </c>
      <c r="I25" s="48">
        <v>10</v>
      </c>
      <c r="J25" s="48">
        <v>5000</v>
      </c>
      <c r="K25" s="48">
        <f t="shared" si="1"/>
        <v>50000</v>
      </c>
      <c r="L25" s="48">
        <v>0</v>
      </c>
      <c r="M25" s="48">
        <v>10</v>
      </c>
      <c r="N25" s="48">
        <v>5000</v>
      </c>
      <c r="O25" s="48">
        <f t="shared" si="2"/>
        <v>50000</v>
      </c>
      <c r="P25" s="48">
        <v>0</v>
      </c>
      <c r="Q25" s="48">
        <v>10</v>
      </c>
      <c r="R25" s="48">
        <v>5000</v>
      </c>
      <c r="S25" s="48">
        <f t="shared" si="3"/>
        <v>50000</v>
      </c>
      <c r="T25" s="48">
        <v>0</v>
      </c>
      <c r="U25" s="48">
        <v>10</v>
      </c>
      <c r="V25" s="48">
        <v>5000</v>
      </c>
      <c r="W25" s="48">
        <f t="shared" si="4"/>
        <v>50000</v>
      </c>
    </row>
    <row r="26" spans="1:23" s="3" customFormat="1" ht="20.25" customHeight="1">
      <c r="A26" s="46" t="s">
        <v>9</v>
      </c>
      <c r="B26" s="47" t="s">
        <v>32</v>
      </c>
      <c r="C26" s="46" t="s">
        <v>1</v>
      </c>
      <c r="D26" s="48">
        <v>0</v>
      </c>
      <c r="E26" s="48">
        <v>8</v>
      </c>
      <c r="F26" s="48">
        <v>20000</v>
      </c>
      <c r="G26" s="48">
        <f t="shared" si="0"/>
        <v>160000</v>
      </c>
      <c r="H26" s="48">
        <v>0</v>
      </c>
      <c r="I26" s="48">
        <v>8</v>
      </c>
      <c r="J26" s="48">
        <v>20000</v>
      </c>
      <c r="K26" s="48">
        <f t="shared" si="1"/>
        <v>160000</v>
      </c>
      <c r="L26" s="48">
        <v>0</v>
      </c>
      <c r="M26" s="48">
        <v>8</v>
      </c>
      <c r="N26" s="48">
        <v>20000</v>
      </c>
      <c r="O26" s="48">
        <f t="shared" si="2"/>
        <v>160000</v>
      </c>
      <c r="P26" s="48">
        <v>0</v>
      </c>
      <c r="Q26" s="48">
        <v>8</v>
      </c>
      <c r="R26" s="48">
        <v>20000</v>
      </c>
      <c r="S26" s="48">
        <f t="shared" si="3"/>
        <v>160000</v>
      </c>
      <c r="T26" s="48">
        <v>0</v>
      </c>
      <c r="U26" s="48">
        <v>8</v>
      </c>
      <c r="V26" s="48">
        <v>20000</v>
      </c>
      <c r="W26" s="48">
        <f t="shared" si="4"/>
        <v>160000</v>
      </c>
    </row>
    <row r="27" spans="1:23" s="3" customFormat="1" ht="20.25" customHeight="1">
      <c r="A27" s="46" t="s">
        <v>9</v>
      </c>
      <c r="B27" s="47" t="s">
        <v>33</v>
      </c>
      <c r="C27" s="46" t="s">
        <v>1</v>
      </c>
      <c r="D27" s="48">
        <v>0</v>
      </c>
      <c r="E27" s="48">
        <v>30</v>
      </c>
      <c r="F27" s="48">
        <v>5000</v>
      </c>
      <c r="G27" s="48">
        <f t="shared" si="0"/>
        <v>150000</v>
      </c>
      <c r="H27" s="48">
        <v>0</v>
      </c>
      <c r="I27" s="48">
        <v>30</v>
      </c>
      <c r="J27" s="48">
        <v>5000</v>
      </c>
      <c r="K27" s="48">
        <f t="shared" si="1"/>
        <v>150000</v>
      </c>
      <c r="L27" s="48">
        <v>0</v>
      </c>
      <c r="M27" s="48">
        <v>30</v>
      </c>
      <c r="N27" s="48">
        <v>5000</v>
      </c>
      <c r="O27" s="48">
        <f t="shared" si="2"/>
        <v>150000</v>
      </c>
      <c r="P27" s="48">
        <v>0</v>
      </c>
      <c r="Q27" s="48">
        <v>30</v>
      </c>
      <c r="R27" s="48">
        <v>5000</v>
      </c>
      <c r="S27" s="48">
        <f t="shared" si="3"/>
        <v>150000</v>
      </c>
      <c r="T27" s="48">
        <v>0</v>
      </c>
      <c r="U27" s="48">
        <v>30</v>
      </c>
      <c r="V27" s="48">
        <v>5000</v>
      </c>
      <c r="W27" s="48">
        <f t="shared" si="4"/>
        <v>150000</v>
      </c>
    </row>
    <row r="28" spans="1:23" s="3" customFormat="1" ht="20.25" customHeight="1">
      <c r="A28" s="46" t="s">
        <v>9</v>
      </c>
      <c r="B28" s="47" t="s">
        <v>57</v>
      </c>
      <c r="C28" s="46" t="s">
        <v>1</v>
      </c>
      <c r="D28" s="48">
        <v>0</v>
      </c>
      <c r="E28" s="48">
        <v>20</v>
      </c>
      <c r="F28" s="48">
        <v>8000</v>
      </c>
      <c r="G28" s="48">
        <f t="shared" si="0"/>
        <v>160000</v>
      </c>
      <c r="H28" s="48">
        <v>0</v>
      </c>
      <c r="I28" s="48">
        <v>20</v>
      </c>
      <c r="J28" s="48">
        <v>8000</v>
      </c>
      <c r="K28" s="48">
        <f t="shared" si="1"/>
        <v>160000</v>
      </c>
      <c r="L28" s="48">
        <v>0</v>
      </c>
      <c r="M28" s="48">
        <v>20</v>
      </c>
      <c r="N28" s="48">
        <v>8000</v>
      </c>
      <c r="O28" s="48">
        <f t="shared" si="2"/>
        <v>160000</v>
      </c>
      <c r="P28" s="48">
        <v>0</v>
      </c>
      <c r="Q28" s="48">
        <v>20</v>
      </c>
      <c r="R28" s="48">
        <v>8000</v>
      </c>
      <c r="S28" s="48">
        <f t="shared" si="3"/>
        <v>160000</v>
      </c>
      <c r="T28" s="48">
        <v>0</v>
      </c>
      <c r="U28" s="48">
        <v>20</v>
      </c>
      <c r="V28" s="48">
        <v>8000</v>
      </c>
      <c r="W28" s="48">
        <f t="shared" si="4"/>
        <v>160000</v>
      </c>
    </row>
    <row r="29" spans="1:23" s="3" customFormat="1" ht="26.25" customHeight="1">
      <c r="A29" s="46" t="s">
        <v>9</v>
      </c>
      <c r="B29" s="47" t="s">
        <v>35</v>
      </c>
      <c r="C29" s="46" t="s">
        <v>58</v>
      </c>
      <c r="D29" s="48">
        <v>0</v>
      </c>
      <c r="E29" s="48">
        <v>6</v>
      </c>
      <c r="F29" s="48">
        <v>120000</v>
      </c>
      <c r="G29" s="48">
        <f t="shared" si="0"/>
        <v>720000</v>
      </c>
      <c r="H29" s="48">
        <v>0</v>
      </c>
      <c r="I29" s="48">
        <v>6</v>
      </c>
      <c r="J29" s="48">
        <v>120000</v>
      </c>
      <c r="K29" s="48">
        <f t="shared" si="1"/>
        <v>720000</v>
      </c>
      <c r="L29" s="48">
        <v>0</v>
      </c>
      <c r="M29" s="48">
        <v>6</v>
      </c>
      <c r="N29" s="48">
        <v>120000</v>
      </c>
      <c r="O29" s="48">
        <f t="shared" si="2"/>
        <v>720000</v>
      </c>
      <c r="P29" s="48">
        <v>0</v>
      </c>
      <c r="Q29" s="48">
        <v>6</v>
      </c>
      <c r="R29" s="48">
        <v>120000</v>
      </c>
      <c r="S29" s="48">
        <f t="shared" si="3"/>
        <v>720000</v>
      </c>
      <c r="T29" s="48">
        <v>0</v>
      </c>
      <c r="U29" s="48">
        <v>6</v>
      </c>
      <c r="V29" s="48">
        <v>120000</v>
      </c>
      <c r="W29" s="48">
        <f t="shared" si="4"/>
        <v>720000</v>
      </c>
    </row>
    <row r="30" spans="1:23" s="3" customFormat="1" ht="17.25" customHeight="1">
      <c r="A30" s="46" t="s">
        <v>42</v>
      </c>
      <c r="B30" s="47" t="s">
        <v>59</v>
      </c>
      <c r="C30" s="46" t="s">
        <v>60</v>
      </c>
      <c r="D30" s="48"/>
      <c r="E30" s="48">
        <v>6</v>
      </c>
      <c r="F30" s="48">
        <v>21000</v>
      </c>
      <c r="G30" s="48">
        <f t="shared" si="0"/>
        <v>126000</v>
      </c>
      <c r="H30" s="48"/>
      <c r="I30" s="48">
        <v>6</v>
      </c>
      <c r="J30" s="48">
        <v>21000</v>
      </c>
      <c r="K30" s="48">
        <f t="shared" si="1"/>
        <v>126000</v>
      </c>
      <c r="L30" s="48"/>
      <c r="M30" s="48">
        <v>6</v>
      </c>
      <c r="N30" s="48">
        <v>21000</v>
      </c>
      <c r="O30" s="48">
        <f t="shared" si="2"/>
        <v>126000</v>
      </c>
      <c r="P30" s="48"/>
      <c r="Q30" s="48">
        <v>6</v>
      </c>
      <c r="R30" s="48">
        <v>21000</v>
      </c>
      <c r="S30" s="48">
        <f t="shared" si="3"/>
        <v>126000</v>
      </c>
      <c r="T30" s="48"/>
      <c r="U30" s="48">
        <v>6</v>
      </c>
      <c r="V30" s="48">
        <v>21000</v>
      </c>
      <c r="W30" s="48">
        <f t="shared" si="4"/>
        <v>126000</v>
      </c>
    </row>
    <row r="31" spans="1:23" s="3" customFormat="1" ht="18" customHeight="1">
      <c r="A31" s="46" t="s">
        <v>42</v>
      </c>
      <c r="B31" s="47" t="s">
        <v>61</v>
      </c>
      <c r="C31" s="46" t="s">
        <v>14</v>
      </c>
      <c r="D31" s="48"/>
      <c r="E31" s="48">
        <v>1</v>
      </c>
      <c r="F31" s="48">
        <v>90000</v>
      </c>
      <c r="G31" s="48">
        <f t="shared" si="0"/>
        <v>90000</v>
      </c>
      <c r="H31" s="48"/>
      <c r="I31" s="48">
        <v>1</v>
      </c>
      <c r="J31" s="48">
        <v>90000</v>
      </c>
      <c r="K31" s="48">
        <f t="shared" si="1"/>
        <v>90000</v>
      </c>
      <c r="L31" s="48"/>
      <c r="M31" s="48">
        <v>1</v>
      </c>
      <c r="N31" s="48">
        <v>90000</v>
      </c>
      <c r="O31" s="48">
        <f t="shared" si="2"/>
        <v>90000</v>
      </c>
      <c r="P31" s="48"/>
      <c r="Q31" s="48">
        <v>1</v>
      </c>
      <c r="R31" s="48">
        <v>90000</v>
      </c>
      <c r="S31" s="48">
        <f t="shared" si="3"/>
        <v>90000</v>
      </c>
      <c r="T31" s="48"/>
      <c r="U31" s="48">
        <v>1</v>
      </c>
      <c r="V31" s="48">
        <v>90000</v>
      </c>
      <c r="W31" s="48">
        <f t="shared" si="4"/>
        <v>90000</v>
      </c>
    </row>
    <row r="32" spans="1:23" s="5" customFormat="1" ht="25.5">
      <c r="A32" s="46" t="s">
        <v>9</v>
      </c>
      <c r="B32" s="47" t="s">
        <v>36</v>
      </c>
      <c r="C32" s="46" t="s">
        <v>62</v>
      </c>
      <c r="D32" s="49">
        <v>58</v>
      </c>
      <c r="E32" s="49">
        <v>3</v>
      </c>
      <c r="F32" s="49">
        <v>20000</v>
      </c>
      <c r="G32" s="50">
        <f>D32*E32*F32</f>
        <v>3480000</v>
      </c>
      <c r="H32" s="49">
        <v>58</v>
      </c>
      <c r="I32" s="49">
        <v>3</v>
      </c>
      <c r="J32" s="49">
        <v>20000</v>
      </c>
      <c r="K32" s="50">
        <f>H32*I32*J32</f>
        <v>3480000</v>
      </c>
      <c r="L32" s="49">
        <v>58</v>
      </c>
      <c r="M32" s="49">
        <v>3</v>
      </c>
      <c r="N32" s="49">
        <v>20000</v>
      </c>
      <c r="O32" s="50">
        <f>L32*M32*N32</f>
        <v>3480000</v>
      </c>
      <c r="P32" s="49">
        <v>58</v>
      </c>
      <c r="Q32" s="49">
        <v>3</v>
      </c>
      <c r="R32" s="49">
        <v>20000</v>
      </c>
      <c r="S32" s="50">
        <f>P32*Q32*R32</f>
        <v>3480000</v>
      </c>
      <c r="T32" s="49">
        <v>58</v>
      </c>
      <c r="U32" s="49">
        <v>3</v>
      </c>
      <c r="V32" s="49">
        <v>20000</v>
      </c>
      <c r="W32" s="50">
        <f>T32*U32*V32</f>
        <v>3480000</v>
      </c>
    </row>
    <row r="33" spans="1:23" s="3" customFormat="1" ht="22.5" customHeight="1">
      <c r="A33" s="41" t="s">
        <v>9</v>
      </c>
      <c r="B33" s="42" t="s">
        <v>21</v>
      </c>
      <c r="C33" s="41" t="s">
        <v>62</v>
      </c>
      <c r="D33" s="51">
        <v>58</v>
      </c>
      <c r="E33" s="51">
        <v>0</v>
      </c>
      <c r="F33" s="51">
        <v>40000</v>
      </c>
      <c r="G33" s="44">
        <f>D33*F33</f>
        <v>2320000</v>
      </c>
      <c r="H33" s="51">
        <v>58</v>
      </c>
      <c r="I33" s="51">
        <v>0</v>
      </c>
      <c r="J33" s="51">
        <v>40000</v>
      </c>
      <c r="K33" s="44">
        <f>H33*J33</f>
        <v>2320000</v>
      </c>
      <c r="L33" s="51">
        <v>58</v>
      </c>
      <c r="M33" s="51">
        <v>0</v>
      </c>
      <c r="N33" s="51">
        <v>40000</v>
      </c>
      <c r="O33" s="44">
        <f>L33*N33</f>
        <v>2320000</v>
      </c>
      <c r="P33" s="51">
        <v>58</v>
      </c>
      <c r="Q33" s="51">
        <v>0</v>
      </c>
      <c r="R33" s="51">
        <v>40000</v>
      </c>
      <c r="S33" s="44">
        <f>P33*R33</f>
        <v>2320000</v>
      </c>
      <c r="T33" s="51">
        <v>58</v>
      </c>
      <c r="U33" s="51">
        <v>0</v>
      </c>
      <c r="V33" s="51">
        <v>40000</v>
      </c>
      <c r="W33" s="44">
        <f>T33*V33</f>
        <v>2320000</v>
      </c>
    </row>
    <row r="34" spans="1:23" s="3" customFormat="1" ht="41.25" customHeight="1">
      <c r="A34" s="23">
        <v>4</v>
      </c>
      <c r="B34" s="27" t="s">
        <v>63</v>
      </c>
      <c r="C34" s="52"/>
      <c r="D34" s="52"/>
      <c r="E34" s="53"/>
      <c r="F34" s="53"/>
      <c r="G34" s="54">
        <f>SUM(G35:G37)</f>
        <v>2100000</v>
      </c>
      <c r="H34" s="52"/>
      <c r="I34" s="53"/>
      <c r="J34" s="53"/>
      <c r="K34" s="54">
        <f>SUM(K35:K37)</f>
        <v>2100000</v>
      </c>
      <c r="L34" s="52"/>
      <c r="M34" s="53"/>
      <c r="N34" s="53"/>
      <c r="O34" s="54">
        <f>SUM(O35:O37)</f>
        <v>1250000</v>
      </c>
      <c r="P34" s="52"/>
      <c r="Q34" s="53"/>
      <c r="R34" s="53"/>
      <c r="S34" s="54">
        <f>SUM(S35:S37)</f>
        <v>1250000</v>
      </c>
      <c r="T34" s="52"/>
      <c r="U34" s="53"/>
      <c r="V34" s="53"/>
      <c r="W34" s="54">
        <f>SUM(W35:W37)</f>
        <v>1250000</v>
      </c>
    </row>
    <row r="35" spans="1:23" ht="23.25" customHeight="1">
      <c r="A35" s="38" t="s">
        <v>9</v>
      </c>
      <c r="B35" s="55" t="s">
        <v>64</v>
      </c>
      <c r="C35" s="38" t="s">
        <v>22</v>
      </c>
      <c r="D35" s="56">
        <v>2</v>
      </c>
      <c r="E35" s="57">
        <v>2</v>
      </c>
      <c r="F35" s="57">
        <v>200000</v>
      </c>
      <c r="G35" s="57">
        <f>D35*E35*F35</f>
        <v>800000</v>
      </c>
      <c r="H35" s="56">
        <v>2</v>
      </c>
      <c r="I35" s="57">
        <v>2</v>
      </c>
      <c r="J35" s="57">
        <v>200000</v>
      </c>
      <c r="K35" s="57">
        <f>H35*I35*J35</f>
        <v>800000</v>
      </c>
      <c r="L35" s="56">
        <v>2</v>
      </c>
      <c r="M35" s="57">
        <v>1</v>
      </c>
      <c r="N35" s="57">
        <v>300000</v>
      </c>
      <c r="O35" s="57">
        <f>L35*M35*N35</f>
        <v>600000</v>
      </c>
      <c r="P35" s="56">
        <v>2</v>
      </c>
      <c r="Q35" s="57">
        <v>1</v>
      </c>
      <c r="R35" s="57">
        <v>300000</v>
      </c>
      <c r="S35" s="57">
        <f>P35*Q35*R35</f>
        <v>600000</v>
      </c>
      <c r="T35" s="56">
        <v>2</v>
      </c>
      <c r="U35" s="57">
        <v>1</v>
      </c>
      <c r="V35" s="57">
        <v>300000</v>
      </c>
      <c r="W35" s="57">
        <f>T35*U35*V35</f>
        <v>600000</v>
      </c>
    </row>
    <row r="36" spans="1:23" s="3" customFormat="1" ht="23.25" customHeight="1">
      <c r="A36" s="46" t="s">
        <v>9</v>
      </c>
      <c r="B36" s="58" t="s">
        <v>72</v>
      </c>
      <c r="C36" s="46" t="s">
        <v>12</v>
      </c>
      <c r="D36" s="59">
        <v>3</v>
      </c>
      <c r="E36" s="60">
        <v>2</v>
      </c>
      <c r="F36" s="61">
        <v>150000</v>
      </c>
      <c r="G36" s="62">
        <f>D36*E36*F36</f>
        <v>900000</v>
      </c>
      <c r="H36" s="59">
        <v>3</v>
      </c>
      <c r="I36" s="60">
        <v>2</v>
      </c>
      <c r="J36" s="61">
        <v>150000</v>
      </c>
      <c r="K36" s="62">
        <f>H36*I36*J36</f>
        <v>900000</v>
      </c>
      <c r="L36" s="59">
        <v>3</v>
      </c>
      <c r="M36" s="60">
        <v>1</v>
      </c>
      <c r="N36" s="61">
        <v>150000</v>
      </c>
      <c r="O36" s="62">
        <f>L36*M36*N36</f>
        <v>450000</v>
      </c>
      <c r="P36" s="59">
        <v>3</v>
      </c>
      <c r="Q36" s="60">
        <v>1</v>
      </c>
      <c r="R36" s="61">
        <v>150000</v>
      </c>
      <c r="S36" s="62">
        <f>P36*Q36*R36</f>
        <v>450000</v>
      </c>
      <c r="T36" s="59">
        <v>3</v>
      </c>
      <c r="U36" s="60">
        <v>1</v>
      </c>
      <c r="V36" s="61">
        <v>150000</v>
      </c>
      <c r="W36" s="62">
        <f>T36*U36*V36</f>
        <v>450000</v>
      </c>
    </row>
    <row r="37" spans="1:23" s="8" customFormat="1" ht="25.5">
      <c r="A37" s="63" t="s">
        <v>9</v>
      </c>
      <c r="B37" s="64" t="s">
        <v>78</v>
      </c>
      <c r="C37" s="65" t="s">
        <v>17</v>
      </c>
      <c r="D37" s="65">
        <v>2</v>
      </c>
      <c r="E37" s="66">
        <v>2</v>
      </c>
      <c r="F37" s="67">
        <v>100000</v>
      </c>
      <c r="G37" s="68">
        <f>D37*E37*F37</f>
        <v>400000</v>
      </c>
      <c r="H37" s="65">
        <v>2</v>
      </c>
      <c r="I37" s="66">
        <v>2</v>
      </c>
      <c r="J37" s="67">
        <v>100000</v>
      </c>
      <c r="K37" s="68">
        <f>H37*I37*J37</f>
        <v>400000</v>
      </c>
      <c r="L37" s="65">
        <v>2</v>
      </c>
      <c r="M37" s="66">
        <v>1</v>
      </c>
      <c r="N37" s="67">
        <v>100000</v>
      </c>
      <c r="O37" s="68">
        <f>L37*M37*N37</f>
        <v>200000</v>
      </c>
      <c r="P37" s="65">
        <v>2</v>
      </c>
      <c r="Q37" s="66">
        <v>1</v>
      </c>
      <c r="R37" s="67">
        <v>100000</v>
      </c>
      <c r="S37" s="68">
        <f>P37*Q37*R37</f>
        <v>200000</v>
      </c>
      <c r="T37" s="65">
        <v>2</v>
      </c>
      <c r="U37" s="66">
        <v>1</v>
      </c>
      <c r="V37" s="67">
        <v>100000</v>
      </c>
      <c r="W37" s="68">
        <f>T37*U37*V37</f>
        <v>200000</v>
      </c>
    </row>
    <row r="38" spans="1:23" s="3" customFormat="1" ht="51">
      <c r="A38" s="23" t="s">
        <v>16</v>
      </c>
      <c r="B38" s="69" t="s">
        <v>45</v>
      </c>
      <c r="C38" s="52"/>
      <c r="D38" s="52"/>
      <c r="E38" s="70"/>
      <c r="F38" s="23"/>
      <c r="G38" s="71">
        <f>G10*5%</f>
        <v>1567200</v>
      </c>
      <c r="H38" s="52"/>
      <c r="I38" s="70"/>
      <c r="J38" s="23"/>
      <c r="K38" s="71">
        <f>K10*5%</f>
        <v>1570500</v>
      </c>
      <c r="L38" s="52"/>
      <c r="M38" s="70"/>
      <c r="N38" s="23"/>
      <c r="O38" s="71">
        <f>O10*5%</f>
        <v>1525250</v>
      </c>
      <c r="P38" s="52"/>
      <c r="Q38" s="70"/>
      <c r="R38" s="23"/>
      <c r="S38" s="71">
        <f>S10*5%</f>
        <v>1525250</v>
      </c>
      <c r="T38" s="52"/>
      <c r="U38" s="70"/>
      <c r="V38" s="23"/>
      <c r="W38" s="71">
        <f>W10*5%</f>
        <v>1525250</v>
      </c>
    </row>
    <row r="39" spans="1:23" s="3" customFormat="1" ht="21" customHeight="1">
      <c r="A39" s="104" t="s">
        <v>75</v>
      </c>
      <c r="B39" s="104"/>
      <c r="C39" s="104"/>
      <c r="D39" s="104"/>
      <c r="E39" s="104"/>
      <c r="F39" s="104"/>
      <c r="G39" s="104"/>
      <c r="H39" s="104"/>
      <c r="I39" s="104"/>
      <c r="J39" s="72"/>
      <c r="K39" s="105">
        <f>K42+O42+S42+W42</f>
        <v>31226500000</v>
      </c>
      <c r="L39" s="105"/>
      <c r="M39" s="73" t="s">
        <v>76</v>
      </c>
      <c r="N39" s="72"/>
      <c r="O39" s="74"/>
      <c r="P39" s="75"/>
      <c r="Q39" s="76"/>
      <c r="R39" s="72"/>
      <c r="S39" s="74"/>
      <c r="T39" s="75"/>
      <c r="U39" s="76"/>
      <c r="V39" s="72"/>
      <c r="W39" s="74"/>
    </row>
    <row r="40" spans="1:23" ht="12.75" customHeight="1">
      <c r="A40" s="97" t="s">
        <v>2</v>
      </c>
      <c r="B40" s="97" t="s">
        <v>38</v>
      </c>
      <c r="C40" s="97" t="s">
        <v>65</v>
      </c>
      <c r="D40" s="97" t="s">
        <v>66</v>
      </c>
      <c r="E40" s="97"/>
      <c r="F40" s="97"/>
      <c r="G40" s="97"/>
      <c r="H40" s="97" t="s">
        <v>24</v>
      </c>
      <c r="I40" s="97"/>
      <c r="J40" s="97"/>
      <c r="K40" s="97"/>
      <c r="L40" s="97" t="s">
        <v>25</v>
      </c>
      <c r="M40" s="97"/>
      <c r="N40" s="97"/>
      <c r="O40" s="97"/>
      <c r="P40" s="97" t="s">
        <v>26</v>
      </c>
      <c r="Q40" s="97"/>
      <c r="R40" s="97"/>
      <c r="S40" s="97"/>
      <c r="T40" s="97" t="s">
        <v>27</v>
      </c>
      <c r="U40" s="97"/>
      <c r="V40" s="97"/>
      <c r="W40" s="97"/>
    </row>
    <row r="41" spans="1:23" ht="38.25">
      <c r="A41" s="97"/>
      <c r="B41" s="97"/>
      <c r="C41" s="97"/>
      <c r="D41" s="23" t="s">
        <v>40</v>
      </c>
      <c r="E41" s="23" t="s">
        <v>41</v>
      </c>
      <c r="F41" s="23" t="s">
        <v>5</v>
      </c>
      <c r="G41" s="23" t="s">
        <v>6</v>
      </c>
      <c r="H41" s="23" t="s">
        <v>40</v>
      </c>
      <c r="I41" s="23" t="s">
        <v>39</v>
      </c>
      <c r="J41" s="23" t="s">
        <v>5</v>
      </c>
      <c r="K41" s="23" t="s">
        <v>6</v>
      </c>
      <c r="L41" s="23" t="s">
        <v>40</v>
      </c>
      <c r="M41" s="23" t="s">
        <v>39</v>
      </c>
      <c r="N41" s="23" t="s">
        <v>5</v>
      </c>
      <c r="O41" s="23" t="s">
        <v>6</v>
      </c>
      <c r="P41" s="23" t="s">
        <v>40</v>
      </c>
      <c r="Q41" s="23" t="s">
        <v>39</v>
      </c>
      <c r="R41" s="23" t="s">
        <v>5</v>
      </c>
      <c r="S41" s="23" t="s">
        <v>6</v>
      </c>
      <c r="T41" s="23" t="s">
        <v>40</v>
      </c>
      <c r="U41" s="23" t="s">
        <v>39</v>
      </c>
      <c r="V41" s="23" t="s">
        <v>5</v>
      </c>
      <c r="W41" s="23" t="s">
        <v>6</v>
      </c>
    </row>
    <row r="42" spans="1:23" ht="12.75">
      <c r="A42" s="23"/>
      <c r="B42" s="23" t="s">
        <v>67</v>
      </c>
      <c r="C42" s="23"/>
      <c r="D42" s="23"/>
      <c r="E42" s="23"/>
      <c r="F42" s="23"/>
      <c r="G42" s="77"/>
      <c r="H42" s="23"/>
      <c r="I42" s="23"/>
      <c r="J42" s="23"/>
      <c r="K42" s="78">
        <f>K43+K44</f>
        <v>360000000</v>
      </c>
      <c r="L42" s="79"/>
      <c r="M42" s="79"/>
      <c r="N42" s="79"/>
      <c r="O42" s="78">
        <f>O43+O44</f>
        <v>11359250000</v>
      </c>
      <c r="P42" s="79"/>
      <c r="Q42" s="79"/>
      <c r="R42" s="79"/>
      <c r="S42" s="78">
        <f>S43+S44</f>
        <v>11359250000</v>
      </c>
      <c r="T42" s="79"/>
      <c r="U42" s="79"/>
      <c r="V42" s="79"/>
      <c r="W42" s="78">
        <f>W43+W44</f>
        <v>8148000000</v>
      </c>
    </row>
    <row r="43" spans="1:23" s="5" customFormat="1" ht="51">
      <c r="A43" s="80">
        <v>1</v>
      </c>
      <c r="B43" s="55" t="s">
        <v>68</v>
      </c>
      <c r="C43" s="81"/>
      <c r="D43" s="81"/>
      <c r="E43" s="81"/>
      <c r="F43" s="81"/>
      <c r="G43" s="81"/>
      <c r="H43" s="82">
        <v>0</v>
      </c>
      <c r="I43" s="82">
        <v>0</v>
      </c>
      <c r="J43" s="82">
        <v>0</v>
      </c>
      <c r="K43" s="82">
        <v>0</v>
      </c>
      <c r="L43" s="81">
        <v>3451</v>
      </c>
      <c r="M43" s="81"/>
      <c r="N43" s="81">
        <v>500000</v>
      </c>
      <c r="O43" s="81">
        <f>L43*N43</f>
        <v>1725500000</v>
      </c>
      <c r="P43" s="81">
        <v>3451</v>
      </c>
      <c r="Q43" s="81"/>
      <c r="R43" s="81">
        <v>500000</v>
      </c>
      <c r="S43" s="81">
        <f>P43*R43</f>
        <v>1725500000</v>
      </c>
      <c r="T43" s="81">
        <v>3451</v>
      </c>
      <c r="U43" s="81"/>
      <c r="V43" s="81">
        <v>500000</v>
      </c>
      <c r="W43" s="81">
        <f>T43*V43</f>
        <v>1725500000</v>
      </c>
    </row>
    <row r="44" spans="1:23" s="3" customFormat="1" ht="12.75">
      <c r="A44" s="83">
        <v>2</v>
      </c>
      <c r="B44" s="84" t="s">
        <v>69</v>
      </c>
      <c r="C44" s="85"/>
      <c r="D44" s="85"/>
      <c r="E44" s="85"/>
      <c r="F44" s="85"/>
      <c r="G44" s="85"/>
      <c r="H44" s="86"/>
      <c r="I44" s="86"/>
      <c r="J44" s="86"/>
      <c r="K44" s="85">
        <f>K45*I45</f>
        <v>360000000</v>
      </c>
      <c r="L44" s="85"/>
      <c r="M44" s="85"/>
      <c r="N44" s="85"/>
      <c r="O44" s="85">
        <f>O45*M45</f>
        <v>9633750000</v>
      </c>
      <c r="P44" s="85"/>
      <c r="Q44" s="85"/>
      <c r="R44" s="85"/>
      <c r="S44" s="85">
        <f>S45*Q45</f>
        <v>9633750000</v>
      </c>
      <c r="T44" s="85"/>
      <c r="U44" s="85"/>
      <c r="V44" s="85"/>
      <c r="W44" s="85">
        <f>W45*U45</f>
        <v>6422500000</v>
      </c>
    </row>
    <row r="45" spans="1:23" s="3" customFormat="1" ht="12.75">
      <c r="A45" s="83"/>
      <c r="B45" s="84" t="s">
        <v>70</v>
      </c>
      <c r="C45" s="85"/>
      <c r="D45" s="85"/>
      <c r="E45" s="85"/>
      <c r="F45" s="85"/>
      <c r="G45" s="85"/>
      <c r="H45" s="86"/>
      <c r="I45" s="86">
        <v>1</v>
      </c>
      <c r="J45" s="86"/>
      <c r="K45" s="85">
        <f>SUM(K46:K48)</f>
        <v>360000000</v>
      </c>
      <c r="L45" s="85"/>
      <c r="M45" s="85">
        <v>3</v>
      </c>
      <c r="N45" s="85"/>
      <c r="O45" s="85">
        <f>SUM(O46:O48)</f>
        <v>3211250000</v>
      </c>
      <c r="P45" s="85"/>
      <c r="Q45" s="85">
        <v>3</v>
      </c>
      <c r="R45" s="85"/>
      <c r="S45" s="85">
        <f>SUM(S46:S48)</f>
        <v>3211250000</v>
      </c>
      <c r="T45" s="85"/>
      <c r="U45" s="85">
        <v>2</v>
      </c>
      <c r="V45" s="85"/>
      <c r="W45" s="85">
        <f>SUM(W46:W48)</f>
        <v>3211250000</v>
      </c>
    </row>
    <row r="46" spans="1:23" s="3" customFormat="1" ht="38.25">
      <c r="A46" s="46" t="s">
        <v>42</v>
      </c>
      <c r="B46" s="84" t="s">
        <v>74</v>
      </c>
      <c r="C46" s="85"/>
      <c r="D46" s="85"/>
      <c r="E46" s="85"/>
      <c r="F46" s="85"/>
      <c r="G46" s="85"/>
      <c r="H46" s="85">
        <f>55+233</f>
        <v>288</v>
      </c>
      <c r="I46" s="85">
        <v>2</v>
      </c>
      <c r="J46" s="85">
        <v>100000</v>
      </c>
      <c r="K46" s="85">
        <f>H46*I46*J46</f>
        <v>57600000</v>
      </c>
      <c r="L46" s="85">
        <f>288+1777+504</f>
        <v>2569</v>
      </c>
      <c r="M46" s="85">
        <v>2</v>
      </c>
      <c r="N46" s="85">
        <v>100000</v>
      </c>
      <c r="O46" s="85">
        <f>L46*N46*M46</f>
        <v>513800000</v>
      </c>
      <c r="P46" s="85">
        <f>L46</f>
        <v>2569</v>
      </c>
      <c r="Q46" s="85">
        <v>2</v>
      </c>
      <c r="R46" s="85">
        <v>100000</v>
      </c>
      <c r="S46" s="85">
        <f>P46*R46*Q46</f>
        <v>513800000</v>
      </c>
      <c r="T46" s="85">
        <f>P46</f>
        <v>2569</v>
      </c>
      <c r="U46" s="85">
        <v>2</v>
      </c>
      <c r="V46" s="85">
        <v>100000</v>
      </c>
      <c r="W46" s="85">
        <f>T46*V46*U46</f>
        <v>513800000</v>
      </c>
    </row>
    <row r="47" spans="1:23" s="3" customFormat="1" ht="12.75">
      <c r="A47" s="46" t="s">
        <v>42</v>
      </c>
      <c r="B47" s="58" t="s">
        <v>71</v>
      </c>
      <c r="C47" s="83"/>
      <c r="D47" s="83"/>
      <c r="E47" s="83"/>
      <c r="F47" s="83"/>
      <c r="G47" s="85"/>
      <c r="H47" s="85">
        <f>H46</f>
        <v>288</v>
      </c>
      <c r="I47" s="87">
        <v>2</v>
      </c>
      <c r="J47" s="87">
        <v>300000</v>
      </c>
      <c r="K47" s="85">
        <f>H47*I47*J47</f>
        <v>172800000</v>
      </c>
      <c r="L47" s="85">
        <f>L46</f>
        <v>2569</v>
      </c>
      <c r="M47" s="87">
        <v>2</v>
      </c>
      <c r="N47" s="88">
        <v>300000</v>
      </c>
      <c r="O47" s="85">
        <f>L47*N47*M47</f>
        <v>1541400000</v>
      </c>
      <c r="P47" s="89">
        <f>P46</f>
        <v>2569</v>
      </c>
      <c r="Q47" s="87">
        <v>2</v>
      </c>
      <c r="R47" s="87">
        <v>300000</v>
      </c>
      <c r="S47" s="85">
        <f>P47*R47*Q47</f>
        <v>1541400000</v>
      </c>
      <c r="T47" s="90">
        <f>T46</f>
        <v>2569</v>
      </c>
      <c r="U47" s="87">
        <v>2</v>
      </c>
      <c r="V47" s="87">
        <v>300000</v>
      </c>
      <c r="W47" s="85">
        <f>T47*V47*U47</f>
        <v>1541400000</v>
      </c>
    </row>
    <row r="48" spans="1:23" s="3" customFormat="1" ht="38.25">
      <c r="A48" s="91" t="s">
        <v>42</v>
      </c>
      <c r="B48" s="92" t="s">
        <v>73</v>
      </c>
      <c r="C48" s="93"/>
      <c r="D48" s="93"/>
      <c r="E48" s="93"/>
      <c r="F48" s="93"/>
      <c r="G48" s="94"/>
      <c r="H48" s="94">
        <f>H47</f>
        <v>288</v>
      </c>
      <c r="I48" s="94">
        <v>3</v>
      </c>
      <c r="J48" s="94">
        <v>150000</v>
      </c>
      <c r="K48" s="94">
        <f>H48*I48*J48</f>
        <v>129600000</v>
      </c>
      <c r="L48" s="94">
        <f>L47</f>
        <v>2569</v>
      </c>
      <c r="M48" s="94">
        <v>3</v>
      </c>
      <c r="N48" s="94">
        <v>150000</v>
      </c>
      <c r="O48" s="94">
        <f>L48*N48*M48</f>
        <v>1156050000</v>
      </c>
      <c r="P48" s="94">
        <f>P47</f>
        <v>2569</v>
      </c>
      <c r="Q48" s="94">
        <v>3</v>
      </c>
      <c r="R48" s="94">
        <v>150000</v>
      </c>
      <c r="S48" s="94">
        <f>P48*R48*Q48</f>
        <v>1156050000</v>
      </c>
      <c r="T48" s="94">
        <f>T47</f>
        <v>2569</v>
      </c>
      <c r="U48" s="94">
        <v>3</v>
      </c>
      <c r="V48" s="94">
        <v>150000</v>
      </c>
      <c r="W48" s="94">
        <f>T48*V48*U48</f>
        <v>1156050000</v>
      </c>
    </row>
    <row r="49" spans="1:23" ht="13.5">
      <c r="A49" s="95"/>
      <c r="B49" s="9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</row>
  </sheetData>
  <sheetProtection/>
  <mergeCells count="31">
    <mergeCell ref="T4:W4"/>
    <mergeCell ref="T9:V9"/>
    <mergeCell ref="A4:A5"/>
    <mergeCell ref="D40:G40"/>
    <mergeCell ref="A2:W2"/>
    <mergeCell ref="A3:H3"/>
    <mergeCell ref="K3:L3"/>
    <mergeCell ref="D4:G4"/>
    <mergeCell ref="H4:O4"/>
    <mergeCell ref="C4:C5"/>
    <mergeCell ref="P4:S4"/>
    <mergeCell ref="L40:O40"/>
    <mergeCell ref="U3:W3"/>
    <mergeCell ref="A40:A41"/>
    <mergeCell ref="C9:F9"/>
    <mergeCell ref="H9:J9"/>
    <mergeCell ref="H6:K7"/>
    <mergeCell ref="L7:N7"/>
    <mergeCell ref="T40:W40"/>
    <mergeCell ref="L9:N9"/>
    <mergeCell ref="P9:R9"/>
    <mergeCell ref="C40:C41"/>
    <mergeCell ref="D6:G7"/>
    <mergeCell ref="H40:K40"/>
    <mergeCell ref="B4:B5"/>
    <mergeCell ref="P7:R7"/>
    <mergeCell ref="T7:V7"/>
    <mergeCell ref="P40:S40"/>
    <mergeCell ref="B40:B41"/>
    <mergeCell ref="A39:I39"/>
    <mergeCell ref="K39:L39"/>
  </mergeCells>
  <printOptions/>
  <pageMargins left="0" right="0" top="0.5" bottom="0.2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2021-06-08T00:36:44Z</cp:lastPrinted>
  <dcterms:created xsi:type="dcterms:W3CDTF">1996-10-14T23:33:28Z</dcterms:created>
  <dcterms:modified xsi:type="dcterms:W3CDTF">2021-06-17T02:03:13Z</dcterms:modified>
  <cp:category/>
  <cp:version/>
  <cp:contentType/>
  <cp:contentStatus/>
</cp:coreProperties>
</file>