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9360" windowHeight="5205" tabRatio="646"/>
  </bookViews>
  <sheets>
    <sheet name="Bếp, kho" sheetId="6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6" l="1"/>
  <c r="F17" i="6" s="1"/>
  <c r="E18" i="6"/>
  <c r="F18" i="6" s="1"/>
  <c r="E16" i="6"/>
  <c r="F16" i="6" s="1"/>
  <c r="E13" i="6"/>
  <c r="F13" i="6" s="1"/>
  <c r="E14" i="6"/>
  <c r="F14" i="6" s="1"/>
  <c r="E15" i="6"/>
  <c r="F15" i="6" s="1"/>
  <c r="E12" i="6"/>
  <c r="F12" i="6" s="1"/>
  <c r="G12" i="6" l="1"/>
  <c r="G13" i="6"/>
  <c r="H13" i="6" s="1"/>
  <c r="G14" i="6"/>
  <c r="G15" i="6"/>
  <c r="H15" i="6" s="1"/>
  <c r="G16" i="6"/>
  <c r="G17" i="6"/>
  <c r="H17" i="6" s="1"/>
  <c r="G18" i="6"/>
  <c r="H12" i="6"/>
  <c r="H14" i="6"/>
  <c r="H16" i="6"/>
  <c r="H18" i="6"/>
  <c r="E19" i="6"/>
  <c r="F19" i="6" s="1"/>
  <c r="E9" i="6"/>
  <c r="F9" i="6" s="1"/>
  <c r="E10" i="6"/>
  <c r="F10" i="6" s="1"/>
  <c r="E11" i="6"/>
  <c r="G11" i="6" s="1"/>
  <c r="E8" i="6"/>
  <c r="F8" i="6" s="1"/>
  <c r="E21" i="6"/>
  <c r="F21" i="6" s="1"/>
  <c r="E20" i="6"/>
  <c r="F20" i="6" s="1"/>
  <c r="E7" i="6"/>
  <c r="F7" i="6" s="1"/>
  <c r="E6" i="6"/>
  <c r="E5" i="6"/>
  <c r="A6" i="6"/>
  <c r="G7" i="6" l="1"/>
  <c r="H7" i="6" s="1"/>
  <c r="G21" i="6"/>
  <c r="H21" i="6" s="1"/>
  <c r="G9" i="6"/>
  <c r="H9" i="6" s="1"/>
  <c r="F6" i="6"/>
  <c r="G19" i="6"/>
  <c r="H19" i="6" s="1"/>
  <c r="G5" i="6"/>
  <c r="F5" i="6"/>
  <c r="F11" i="6"/>
  <c r="H11" i="6" s="1"/>
  <c r="G20" i="6"/>
  <c r="G10" i="6"/>
  <c r="G8" i="6"/>
  <c r="G6" i="6"/>
  <c r="H20" i="6"/>
  <c r="H10" i="6"/>
  <c r="H8" i="6"/>
  <c r="E22" i="6"/>
  <c r="H22" i="6" l="1"/>
  <c r="H5" i="6"/>
  <c r="H6" i="6"/>
  <c r="G22" i="6"/>
  <c r="F22" i="6"/>
</calcChain>
</file>

<file path=xl/sharedStrings.xml><?xml version="1.0" encoding="utf-8"?>
<sst xmlns="http://schemas.openxmlformats.org/spreadsheetml/2006/main" count="44" uniqueCount="29">
  <si>
    <t>STT</t>
  </si>
  <si>
    <t>Đơn vị</t>
  </si>
  <si>
    <t>Tổng kinh phí</t>
  </si>
  <si>
    <t>Tổng cộng</t>
  </si>
  <si>
    <t>Thiết bị dung chung theo trường</t>
  </si>
  <si>
    <t>Thiết bị dạy học tối thiểu lớp 2</t>
  </si>
  <si>
    <t>Thiết bị dạy học tối thiểu lớp 3</t>
  </si>
  <si>
    <t>Thiết bị dạy học tối thiểu lớp 4</t>
  </si>
  <si>
    <t>Thiết bị dạy học tối thiểu lớp 5</t>
  </si>
  <si>
    <t>Thiết bị dạy học tối thiểu lớp 6</t>
  </si>
  <si>
    <t>Thiết bị dạy học tối thiểu lớp 7</t>
  </si>
  <si>
    <t>Thiết bị dạy học tối thiểu lớp 8</t>
  </si>
  <si>
    <t>Thiết bị dạy học tối thiểu lớp 9</t>
  </si>
  <si>
    <t>Thiết bị dạy học tối thiểu lớp 10</t>
  </si>
  <si>
    <t>Đơn vị tính</t>
  </si>
  <si>
    <t>Bộ</t>
  </si>
  <si>
    <t>Thiết bị dạy học tối thiểu lớp 11</t>
  </si>
  <si>
    <t>Thiết bị dạy học tối thiểu lớp 12</t>
  </si>
  <si>
    <t>Thiết bị Ngoại ngữ thông dụng</t>
  </si>
  <si>
    <t>Máy vi tính</t>
  </si>
  <si>
    <t>Ti vi</t>
  </si>
  <si>
    <t>Số lượng</t>
  </si>
  <si>
    <t>Thiết bị ngoài trời (Mầm non)</t>
  </si>
  <si>
    <t>Thiết bị trong lớp (Mầm non)</t>
  </si>
  <si>
    <t>Cái</t>
  </si>
  <si>
    <t>Nguồn Xã hội hóa (15%)</t>
  </si>
  <si>
    <t>Nguồn TW (55%)</t>
  </si>
  <si>
    <t>Nguồn Địa phương (30%)</t>
  </si>
  <si>
    <t xml:space="preserve">PHỤ LỤC 19: NHU CẦU KINH PHÍ ĐẦU TƯ THIẾT BỊ DẠY HỌC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</si>
</sst>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9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2"/>
      <color theme="1"/>
      <name val="Times New Roman"/>
      <family val="1"/>
    </font>
    <font>
      <sz val="13"/>
      <color rgb="FF000000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  <charset val="163"/>
    </font>
    <font>
      <b/>
      <sz val="11"/>
      <color theme="1"/>
      <name val="Arial"/>
      <family val="2"/>
      <scheme val="minor"/>
    </font>
    <font>
      <sz val="12"/>
      <color theme="1"/>
      <name val="Times New Roman"/>
      <family val="1"/>
      <charset val="163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wrapText="1"/>
    </xf>
    <xf numFmtId="165" fontId="2" fillId="0" borderId="1" xfId="1" applyNumberFormat="1" applyFont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5" fontId="5" fillId="0" borderId="1" xfId="1" applyNumberFormat="1" applyFont="1" applyBorder="1" applyAlignment="1">
      <alignment horizontal="center" vertical="center"/>
    </xf>
    <xf numFmtId="0" fontId="6" fillId="0" borderId="0" xfId="0" applyFont="1"/>
    <xf numFmtId="165" fontId="5" fillId="0" borderId="1" xfId="1" applyNumberFormat="1" applyFont="1" applyBorder="1" applyAlignment="1">
      <alignment horizontal="right" vertical="center"/>
    </xf>
    <xf numFmtId="165" fontId="7" fillId="0" borderId="1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2"/>
  <sheetViews>
    <sheetView tabSelected="1" workbookViewId="0">
      <selection activeCell="C5" sqref="C5"/>
    </sheetView>
  </sheetViews>
  <sheetFormatPr defaultRowHeight="15" x14ac:dyDescent="0.25"/>
  <cols>
    <col min="1" max="1" width="6.25" customWidth="1"/>
    <col min="2" max="2" width="23.125" customWidth="1"/>
    <col min="3" max="3" width="10.375" customWidth="1"/>
    <col min="4" max="4" width="8" customWidth="1"/>
    <col min="5" max="5" width="11" customWidth="1"/>
    <col min="6" max="6" width="9.875" style="9" customWidth="1"/>
    <col min="7" max="7" width="12.375" customWidth="1"/>
    <col min="8" max="8" width="11.625" customWidth="1"/>
    <col min="10" max="10" width="4.875" bestFit="1" customWidth="1"/>
    <col min="11" max="11" width="26" customWidth="1"/>
    <col min="12" max="12" width="17.375" customWidth="1"/>
  </cols>
  <sheetData>
    <row r="2" spans="1:8" ht="30" customHeight="1" x14ac:dyDescent="0.2">
      <c r="A2" s="13" t="s">
        <v>28</v>
      </c>
      <c r="B2" s="13"/>
      <c r="C2" s="13"/>
      <c r="D2" s="13"/>
      <c r="E2" s="13"/>
      <c r="F2" s="13"/>
      <c r="G2" s="13"/>
      <c r="H2" s="13"/>
    </row>
    <row r="4" spans="1:8" ht="47.25" x14ac:dyDescent="0.2">
      <c r="A4" s="5" t="s">
        <v>0</v>
      </c>
      <c r="B4" s="5" t="s">
        <v>1</v>
      </c>
      <c r="C4" s="6" t="s">
        <v>14</v>
      </c>
      <c r="D4" s="7" t="s">
        <v>21</v>
      </c>
      <c r="E4" s="7" t="s">
        <v>2</v>
      </c>
      <c r="F4" s="12" t="s">
        <v>26</v>
      </c>
      <c r="G4" s="12" t="s">
        <v>27</v>
      </c>
      <c r="H4" s="12" t="s">
        <v>25</v>
      </c>
    </row>
    <row r="5" spans="1:8" ht="33" x14ac:dyDescent="0.25">
      <c r="A5" s="1">
        <v>1</v>
      </c>
      <c r="B5" s="2" t="s">
        <v>22</v>
      </c>
      <c r="C5" s="1" t="s">
        <v>15</v>
      </c>
      <c r="D5" s="3">
        <v>150</v>
      </c>
      <c r="E5" s="8">
        <f>D5*50</f>
        <v>7500</v>
      </c>
      <c r="F5" s="11">
        <f>E5*0.55</f>
        <v>4125</v>
      </c>
      <c r="G5" s="11">
        <f>E5*0.3</f>
        <v>2250</v>
      </c>
      <c r="H5" s="11">
        <f>E5-F5-G5</f>
        <v>1125</v>
      </c>
    </row>
    <row r="6" spans="1:8" ht="33" x14ac:dyDescent="0.25">
      <c r="A6" s="1">
        <f>A5+1</f>
        <v>2</v>
      </c>
      <c r="B6" s="2" t="s">
        <v>23</v>
      </c>
      <c r="C6" s="1" t="s">
        <v>15</v>
      </c>
      <c r="D6" s="3">
        <v>500</v>
      </c>
      <c r="E6" s="8">
        <f>D6*20</f>
        <v>10000</v>
      </c>
      <c r="F6" s="11">
        <f t="shared" ref="F6:F21" si="0">E6*0.55</f>
        <v>5500</v>
      </c>
      <c r="G6" s="11">
        <f t="shared" ref="G6:G21" si="1">E6*0.3</f>
        <v>3000</v>
      </c>
      <c r="H6" s="11">
        <f t="shared" ref="H6:H21" si="2">E6-F6-G6</f>
        <v>1500</v>
      </c>
    </row>
    <row r="7" spans="1:8" ht="36" customHeight="1" x14ac:dyDescent="0.25">
      <c r="A7" s="1">
        <v>3</v>
      </c>
      <c r="B7" s="2" t="s">
        <v>4</v>
      </c>
      <c r="C7" s="1" t="s">
        <v>15</v>
      </c>
      <c r="D7" s="3">
        <v>139</v>
      </c>
      <c r="E7" s="8">
        <f>D7*100</f>
        <v>13900</v>
      </c>
      <c r="F7" s="11">
        <f t="shared" si="0"/>
        <v>7645.0000000000009</v>
      </c>
      <c r="G7" s="11">
        <f t="shared" si="1"/>
        <v>4170</v>
      </c>
      <c r="H7" s="11">
        <f t="shared" si="2"/>
        <v>2084.9999999999991</v>
      </c>
    </row>
    <row r="8" spans="1:8" ht="36" customHeight="1" x14ac:dyDescent="0.25">
      <c r="A8" s="1">
        <v>4</v>
      </c>
      <c r="B8" s="2" t="s">
        <v>5</v>
      </c>
      <c r="C8" s="1" t="s">
        <v>15</v>
      </c>
      <c r="D8" s="3">
        <v>550</v>
      </c>
      <c r="E8" s="8">
        <f>D8*120</f>
        <v>66000</v>
      </c>
      <c r="F8" s="11">
        <f t="shared" si="0"/>
        <v>36300</v>
      </c>
      <c r="G8" s="11">
        <f t="shared" si="1"/>
        <v>19800</v>
      </c>
      <c r="H8" s="11">
        <f t="shared" si="2"/>
        <v>9900</v>
      </c>
    </row>
    <row r="9" spans="1:8" ht="38.25" customHeight="1" x14ac:dyDescent="0.25">
      <c r="A9" s="1">
        <v>5</v>
      </c>
      <c r="B9" s="2" t="s">
        <v>6</v>
      </c>
      <c r="C9" s="1" t="s">
        <v>15</v>
      </c>
      <c r="D9" s="3">
        <v>520</v>
      </c>
      <c r="E9" s="8">
        <f t="shared" ref="E9:E11" si="3">D9*120</f>
        <v>62400</v>
      </c>
      <c r="F9" s="11">
        <f t="shared" si="0"/>
        <v>34320</v>
      </c>
      <c r="G9" s="11">
        <f t="shared" si="1"/>
        <v>18720</v>
      </c>
      <c r="H9" s="11">
        <f t="shared" si="2"/>
        <v>9360</v>
      </c>
    </row>
    <row r="10" spans="1:8" ht="38.25" customHeight="1" x14ac:dyDescent="0.25">
      <c r="A10" s="1">
        <v>6</v>
      </c>
      <c r="B10" s="2" t="s">
        <v>7</v>
      </c>
      <c r="C10" s="1" t="s">
        <v>15</v>
      </c>
      <c r="D10" s="3">
        <v>480</v>
      </c>
      <c r="E10" s="8">
        <f t="shared" si="3"/>
        <v>57600</v>
      </c>
      <c r="F10" s="11">
        <f t="shared" si="0"/>
        <v>31680.000000000004</v>
      </c>
      <c r="G10" s="11">
        <f t="shared" si="1"/>
        <v>17280</v>
      </c>
      <c r="H10" s="11">
        <f t="shared" si="2"/>
        <v>8639.9999999999964</v>
      </c>
    </row>
    <row r="11" spans="1:8" ht="38.25" customHeight="1" x14ac:dyDescent="0.25">
      <c r="A11" s="1">
        <v>7</v>
      </c>
      <c r="B11" s="2" t="s">
        <v>8</v>
      </c>
      <c r="C11" s="1" t="s">
        <v>15</v>
      </c>
      <c r="D11" s="3">
        <v>460</v>
      </c>
      <c r="E11" s="8">
        <f t="shared" si="3"/>
        <v>55200</v>
      </c>
      <c r="F11" s="11">
        <f t="shared" si="0"/>
        <v>30360.000000000004</v>
      </c>
      <c r="G11" s="11">
        <f t="shared" si="1"/>
        <v>16560</v>
      </c>
      <c r="H11" s="11">
        <f t="shared" si="2"/>
        <v>8279.9999999999964</v>
      </c>
    </row>
    <row r="12" spans="1:8" ht="38.25" customHeight="1" x14ac:dyDescent="0.25">
      <c r="A12" s="1">
        <v>8</v>
      </c>
      <c r="B12" s="2" t="s">
        <v>9</v>
      </c>
      <c r="C12" s="1" t="s">
        <v>15</v>
      </c>
      <c r="D12" s="3">
        <v>330</v>
      </c>
      <c r="E12" s="8">
        <f>D12*150</f>
        <v>49500</v>
      </c>
      <c r="F12" s="11">
        <f t="shared" si="0"/>
        <v>27225.000000000004</v>
      </c>
      <c r="G12" s="11">
        <f t="shared" si="1"/>
        <v>14850</v>
      </c>
      <c r="H12" s="11">
        <f t="shared" si="2"/>
        <v>7424.9999999999964</v>
      </c>
    </row>
    <row r="13" spans="1:8" ht="38.25" customHeight="1" x14ac:dyDescent="0.25">
      <c r="A13" s="1">
        <v>9</v>
      </c>
      <c r="B13" s="2" t="s">
        <v>10</v>
      </c>
      <c r="C13" s="1" t="s">
        <v>15</v>
      </c>
      <c r="D13" s="3">
        <v>320</v>
      </c>
      <c r="E13" s="8">
        <f t="shared" ref="E13:E15" si="4">D13*150</f>
        <v>48000</v>
      </c>
      <c r="F13" s="11">
        <f t="shared" si="0"/>
        <v>26400.000000000004</v>
      </c>
      <c r="G13" s="11">
        <f t="shared" si="1"/>
        <v>14400</v>
      </c>
      <c r="H13" s="11">
        <f t="shared" si="2"/>
        <v>7199.9999999999964</v>
      </c>
    </row>
    <row r="14" spans="1:8" ht="38.25" customHeight="1" x14ac:dyDescent="0.25">
      <c r="A14" s="1">
        <v>10</v>
      </c>
      <c r="B14" s="2" t="s">
        <v>11</v>
      </c>
      <c r="C14" s="1" t="s">
        <v>15</v>
      </c>
      <c r="D14" s="3">
        <v>310</v>
      </c>
      <c r="E14" s="8">
        <f t="shared" si="4"/>
        <v>46500</v>
      </c>
      <c r="F14" s="11">
        <f t="shared" si="0"/>
        <v>25575.000000000004</v>
      </c>
      <c r="G14" s="11">
        <f t="shared" si="1"/>
        <v>13950</v>
      </c>
      <c r="H14" s="11">
        <f t="shared" si="2"/>
        <v>6974.9999999999964</v>
      </c>
    </row>
    <row r="15" spans="1:8" ht="38.25" customHeight="1" x14ac:dyDescent="0.25">
      <c r="A15" s="1">
        <v>11</v>
      </c>
      <c r="B15" s="2" t="s">
        <v>12</v>
      </c>
      <c r="C15" s="1" t="s">
        <v>15</v>
      </c>
      <c r="D15" s="3">
        <v>310</v>
      </c>
      <c r="E15" s="8">
        <f t="shared" si="4"/>
        <v>46500</v>
      </c>
      <c r="F15" s="11">
        <f t="shared" si="0"/>
        <v>25575.000000000004</v>
      </c>
      <c r="G15" s="11">
        <f t="shared" si="1"/>
        <v>13950</v>
      </c>
      <c r="H15" s="11">
        <f t="shared" si="2"/>
        <v>6974.9999999999964</v>
      </c>
    </row>
    <row r="16" spans="1:8" ht="38.25" customHeight="1" x14ac:dyDescent="0.25">
      <c r="A16" s="1">
        <v>12</v>
      </c>
      <c r="B16" s="2" t="s">
        <v>13</v>
      </c>
      <c r="C16" s="1" t="s">
        <v>15</v>
      </c>
      <c r="D16" s="3">
        <v>170</v>
      </c>
      <c r="E16" s="8">
        <f>D16*180</f>
        <v>30600</v>
      </c>
      <c r="F16" s="11">
        <f t="shared" si="0"/>
        <v>16830</v>
      </c>
      <c r="G16" s="11">
        <f t="shared" si="1"/>
        <v>9180</v>
      </c>
      <c r="H16" s="11">
        <f t="shared" si="2"/>
        <v>4590</v>
      </c>
    </row>
    <row r="17" spans="1:8" ht="38.25" customHeight="1" x14ac:dyDescent="0.25">
      <c r="A17" s="1">
        <v>13</v>
      </c>
      <c r="B17" s="2" t="s">
        <v>16</v>
      </c>
      <c r="C17" s="1" t="s">
        <v>15</v>
      </c>
      <c r="D17" s="3">
        <v>150</v>
      </c>
      <c r="E17" s="8">
        <f t="shared" ref="E17:E18" si="5">D17*180</f>
        <v>27000</v>
      </c>
      <c r="F17" s="11">
        <f t="shared" si="0"/>
        <v>14850.000000000002</v>
      </c>
      <c r="G17" s="11">
        <f t="shared" si="1"/>
        <v>8100</v>
      </c>
      <c r="H17" s="11">
        <f t="shared" si="2"/>
        <v>4049.9999999999982</v>
      </c>
    </row>
    <row r="18" spans="1:8" ht="38.25" customHeight="1" x14ac:dyDescent="0.25">
      <c r="A18" s="1">
        <v>14</v>
      </c>
      <c r="B18" s="2" t="s">
        <v>17</v>
      </c>
      <c r="C18" s="1" t="s">
        <v>15</v>
      </c>
      <c r="D18" s="3">
        <v>130</v>
      </c>
      <c r="E18" s="8">
        <f t="shared" si="5"/>
        <v>23400</v>
      </c>
      <c r="F18" s="11">
        <f t="shared" si="0"/>
        <v>12870.000000000002</v>
      </c>
      <c r="G18" s="11">
        <f t="shared" si="1"/>
        <v>7020</v>
      </c>
      <c r="H18" s="11">
        <f t="shared" si="2"/>
        <v>3509.9999999999982</v>
      </c>
    </row>
    <row r="19" spans="1:8" ht="38.25" customHeight="1" x14ac:dyDescent="0.25">
      <c r="A19" s="1">
        <v>15</v>
      </c>
      <c r="B19" s="2" t="s">
        <v>18</v>
      </c>
      <c r="C19" s="1" t="s">
        <v>15</v>
      </c>
      <c r="D19" s="3">
        <v>80</v>
      </c>
      <c r="E19" s="8">
        <f>D19*150</f>
        <v>12000</v>
      </c>
      <c r="F19" s="11">
        <f t="shared" si="0"/>
        <v>6600.0000000000009</v>
      </c>
      <c r="G19" s="11">
        <f t="shared" si="1"/>
        <v>3600</v>
      </c>
      <c r="H19" s="11">
        <f t="shared" si="2"/>
        <v>1799.9999999999991</v>
      </c>
    </row>
    <row r="20" spans="1:8" ht="24.75" customHeight="1" x14ac:dyDescent="0.25">
      <c r="A20" s="1">
        <v>16</v>
      </c>
      <c r="B20" s="2" t="s">
        <v>19</v>
      </c>
      <c r="C20" s="1" t="s">
        <v>15</v>
      </c>
      <c r="D20" s="3">
        <v>8330</v>
      </c>
      <c r="E20" s="8">
        <f>D20*15</f>
        <v>124950</v>
      </c>
      <c r="F20" s="11">
        <f t="shared" si="0"/>
        <v>68722.5</v>
      </c>
      <c r="G20" s="11">
        <f t="shared" si="1"/>
        <v>37485</v>
      </c>
      <c r="H20" s="11">
        <f t="shared" si="2"/>
        <v>18742.5</v>
      </c>
    </row>
    <row r="21" spans="1:8" ht="20.25" customHeight="1" x14ac:dyDescent="0.2">
      <c r="A21" s="1">
        <v>17</v>
      </c>
      <c r="B21" s="4" t="s">
        <v>20</v>
      </c>
      <c r="C21" s="1" t="s">
        <v>24</v>
      </c>
      <c r="D21" s="3">
        <v>520</v>
      </c>
      <c r="E21" s="8">
        <f>D21*15</f>
        <v>7800</v>
      </c>
      <c r="F21" s="11">
        <f t="shared" si="0"/>
        <v>4290</v>
      </c>
      <c r="G21" s="11">
        <f t="shared" si="1"/>
        <v>2340</v>
      </c>
      <c r="H21" s="11">
        <f t="shared" si="2"/>
        <v>1170</v>
      </c>
    </row>
    <row r="22" spans="1:8" ht="21.75" customHeight="1" x14ac:dyDescent="0.2">
      <c r="A22" s="14" t="s">
        <v>3</v>
      </c>
      <c r="B22" s="15"/>
      <c r="C22" s="16"/>
      <c r="D22" s="10"/>
      <c r="E22" s="10">
        <f t="shared" ref="E22:H22" si="6">SUM(E7:E21)</f>
        <v>671350</v>
      </c>
      <c r="F22" s="10">
        <f t="shared" si="6"/>
        <v>369242.5</v>
      </c>
      <c r="G22" s="10">
        <f t="shared" si="6"/>
        <v>201405</v>
      </c>
      <c r="H22" s="10">
        <f t="shared" si="6"/>
        <v>100702.49999999999</v>
      </c>
    </row>
  </sheetData>
  <mergeCells count="2">
    <mergeCell ref="A2:H2"/>
    <mergeCell ref="A22:C22"/>
  </mergeCells>
  <pageMargins left="0.51181102362204722" right="0.51181102362204722" top="0.35433070866141736" bottom="0.35433070866141736" header="0.31496062992125984" footer="0.31496062992125984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Bếp, kho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VNN.R9</cp:lastModifiedBy>
  <cp:lastPrinted>2021-01-07T07:54:06Z</cp:lastPrinted>
  <dcterms:created xsi:type="dcterms:W3CDTF">2020-12-23T21:09:36Z</dcterms:created>
  <dcterms:modified xsi:type="dcterms:W3CDTF">2021-06-18T00:33:16Z</dcterms:modified>
</cp:coreProperties>
</file>